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560" windowHeight="10188" activeTab="4"/>
  </bookViews>
  <sheets>
    <sheet name="S1-WR" sheetId="1" r:id="rId1"/>
    <sheet name="S2-Ol" sheetId="2" r:id="rId2"/>
    <sheet name="S3-Ol-Sp" sheetId="7" r:id="rId3"/>
    <sheet name="S4-Cpx" sheetId="4" r:id="rId4"/>
    <sheet name="S5-MI_major" sheetId="5" r:id="rId5"/>
    <sheet name="S6-MI_trace" sheetId="6" r:id="rId6"/>
  </sheets>
  <definedNames>
    <definedName name="_xlnm._FilterDatabase" localSheetId="4" hidden="1">'S5-MI_major'!$A$4:$AF$70</definedName>
  </definedNames>
  <calcPr calcId="145621" concurrentCalc="0"/>
</workbook>
</file>

<file path=xl/calcChain.xml><?xml version="1.0" encoding="utf-8"?>
<calcChain xmlns="http://schemas.openxmlformats.org/spreadsheetml/2006/main">
  <c r="F70" i="6" l="1"/>
  <c r="E70" i="6"/>
  <c r="D70" i="6"/>
  <c r="C70" i="6"/>
  <c r="B70" i="6"/>
  <c r="AD70" i="5"/>
  <c r="AC70" i="5"/>
  <c r="AB70" i="5"/>
  <c r="AA70" i="5"/>
  <c r="AF70" i="5"/>
  <c r="N70" i="5"/>
  <c r="AD69" i="5"/>
  <c r="AC69" i="5"/>
  <c r="AB69" i="5"/>
  <c r="AA69" i="5"/>
  <c r="AF69" i="5"/>
  <c r="N69" i="5"/>
  <c r="AD68" i="5"/>
  <c r="AC68" i="5"/>
  <c r="AB68" i="5"/>
  <c r="AA68" i="5"/>
  <c r="AF68" i="5"/>
  <c r="N68" i="5"/>
  <c r="AD67" i="5"/>
  <c r="AC67" i="5"/>
  <c r="AB67" i="5"/>
  <c r="AA67" i="5"/>
  <c r="AF67" i="5"/>
  <c r="N67" i="5"/>
  <c r="AD66" i="5"/>
  <c r="AC66" i="5"/>
  <c r="AB66" i="5"/>
  <c r="AA66" i="5"/>
  <c r="AF66" i="5"/>
  <c r="N66" i="5"/>
  <c r="AD65" i="5"/>
  <c r="AC65" i="5"/>
  <c r="AB65" i="5"/>
  <c r="AA65" i="5"/>
  <c r="AF65" i="5"/>
  <c r="N65" i="5"/>
  <c r="AD64" i="5"/>
  <c r="AC64" i="5"/>
  <c r="AB64" i="5"/>
  <c r="AA64" i="5"/>
  <c r="AF64" i="5"/>
  <c r="N64" i="5"/>
  <c r="AD63" i="5"/>
  <c r="AC63" i="5"/>
  <c r="AB63" i="5"/>
  <c r="AA63" i="5"/>
  <c r="AF63" i="5"/>
  <c r="N63" i="5"/>
  <c r="AD62" i="5"/>
  <c r="AC62" i="5"/>
  <c r="AB62" i="5"/>
  <c r="AA62" i="5"/>
  <c r="AF62" i="5"/>
  <c r="N62" i="5"/>
  <c r="AD61" i="5"/>
  <c r="AC61" i="5"/>
  <c r="AB61" i="5"/>
  <c r="AA61" i="5"/>
  <c r="AF61" i="5"/>
  <c r="N61" i="5"/>
  <c r="AD60" i="5"/>
  <c r="AC60" i="5"/>
  <c r="AB60" i="5"/>
  <c r="AA60" i="5"/>
  <c r="AF60" i="5"/>
  <c r="N60" i="5"/>
  <c r="AD59" i="5"/>
  <c r="AC59" i="5"/>
  <c r="AB59" i="5"/>
  <c r="AA59" i="5"/>
  <c r="AF59" i="5"/>
  <c r="N59" i="5"/>
  <c r="AD58" i="5"/>
  <c r="AC58" i="5"/>
  <c r="AB58" i="5"/>
  <c r="AA58" i="5"/>
  <c r="AF58" i="5"/>
  <c r="N58" i="5"/>
  <c r="AD57" i="5"/>
  <c r="AC57" i="5"/>
  <c r="AB57" i="5"/>
  <c r="AA57" i="5"/>
  <c r="AF57" i="5"/>
  <c r="N57" i="5"/>
  <c r="AD56" i="5"/>
  <c r="AC56" i="5"/>
  <c r="AB56" i="5"/>
  <c r="AA56" i="5"/>
  <c r="AF56" i="5"/>
  <c r="N56" i="5"/>
  <c r="AD55" i="5"/>
  <c r="AC55" i="5"/>
  <c r="AB55" i="5"/>
  <c r="AA55" i="5"/>
  <c r="AF55" i="5"/>
  <c r="N55" i="5"/>
  <c r="AD54" i="5"/>
  <c r="AC54" i="5"/>
  <c r="AB54" i="5"/>
  <c r="AA54" i="5"/>
  <c r="AF54" i="5"/>
  <c r="N54" i="5"/>
  <c r="AD53" i="5"/>
  <c r="AC53" i="5"/>
  <c r="AB53" i="5"/>
  <c r="AA53" i="5"/>
  <c r="AF53" i="5"/>
  <c r="N53" i="5"/>
  <c r="AD52" i="5"/>
  <c r="AC52" i="5"/>
  <c r="AB52" i="5"/>
  <c r="AA52" i="5"/>
  <c r="AF52" i="5"/>
  <c r="N52" i="5"/>
  <c r="AD51" i="5"/>
  <c r="AC51" i="5"/>
  <c r="AB51" i="5"/>
  <c r="AA51" i="5"/>
  <c r="AF51" i="5"/>
  <c r="N51" i="5"/>
  <c r="AD50" i="5"/>
  <c r="AC50" i="5"/>
  <c r="AB50" i="5"/>
  <c r="AA50" i="5"/>
  <c r="AF50" i="5"/>
  <c r="N50" i="5"/>
  <c r="AD49" i="5"/>
  <c r="AC49" i="5"/>
  <c r="AB49" i="5"/>
  <c r="AA49" i="5"/>
  <c r="AF49" i="5"/>
  <c r="N49" i="5"/>
  <c r="AD48" i="5"/>
  <c r="AC48" i="5"/>
  <c r="AB48" i="5"/>
  <c r="AA48" i="5"/>
  <c r="AF48" i="5"/>
  <c r="N48" i="5"/>
  <c r="AD47" i="5"/>
  <c r="AC47" i="5"/>
  <c r="AB47" i="5"/>
  <c r="AA47" i="5"/>
  <c r="AF47" i="5"/>
  <c r="N47" i="5"/>
  <c r="AD46" i="5"/>
  <c r="AC46" i="5"/>
  <c r="AB46" i="5"/>
  <c r="AA46" i="5"/>
  <c r="AF46" i="5"/>
  <c r="N46" i="5"/>
  <c r="AD45" i="5"/>
  <c r="AC45" i="5"/>
  <c r="AB45" i="5"/>
  <c r="AA45" i="5"/>
  <c r="AF45" i="5"/>
  <c r="N45" i="5"/>
  <c r="AD44" i="5"/>
  <c r="AC44" i="5"/>
  <c r="AB44" i="5"/>
  <c r="AA44" i="5"/>
  <c r="AF44" i="5"/>
  <c r="N44" i="5"/>
  <c r="AD43" i="5"/>
  <c r="AC43" i="5"/>
  <c r="AB43" i="5"/>
  <c r="AA43" i="5"/>
  <c r="AF43" i="5"/>
  <c r="N43" i="5"/>
  <c r="AD42" i="5"/>
  <c r="AC42" i="5"/>
  <c r="AB42" i="5"/>
  <c r="AA42" i="5"/>
  <c r="AF42" i="5"/>
  <c r="N42" i="5"/>
  <c r="AD39" i="5"/>
  <c r="AC39" i="5"/>
  <c r="AB39" i="5"/>
  <c r="AA39" i="5"/>
  <c r="AF39" i="5"/>
  <c r="AD38" i="5"/>
  <c r="AC38" i="5"/>
  <c r="AB38" i="5"/>
  <c r="AA38" i="5"/>
  <c r="AF38" i="5"/>
  <c r="AD37" i="5"/>
  <c r="AC37" i="5"/>
  <c r="AB37" i="5"/>
  <c r="AA37" i="5"/>
  <c r="AF37" i="5"/>
  <c r="AD36" i="5"/>
  <c r="AC36" i="5"/>
  <c r="AB36" i="5"/>
  <c r="AA36" i="5"/>
  <c r="AF36" i="5"/>
  <c r="AD35" i="5"/>
  <c r="AC35" i="5"/>
  <c r="AB35" i="5"/>
  <c r="AA35" i="5"/>
  <c r="AF35" i="5"/>
  <c r="AD34" i="5"/>
  <c r="AC34" i="5"/>
  <c r="AB34" i="5"/>
  <c r="AA34" i="5"/>
  <c r="AF34" i="5"/>
  <c r="AD33" i="5"/>
  <c r="AC33" i="5"/>
  <c r="AB33" i="5"/>
  <c r="AA33" i="5"/>
  <c r="AF33" i="5"/>
  <c r="AD32" i="5"/>
  <c r="AC32" i="5"/>
  <c r="AB32" i="5"/>
  <c r="AA32" i="5"/>
  <c r="AF32" i="5"/>
  <c r="AD31" i="5"/>
  <c r="AC31" i="5"/>
  <c r="AB31" i="5"/>
  <c r="AA31" i="5"/>
  <c r="AF31" i="5"/>
  <c r="AD30" i="5"/>
  <c r="AC30" i="5"/>
  <c r="AB30" i="5"/>
  <c r="AA30" i="5"/>
  <c r="AF30" i="5"/>
  <c r="AD29" i="5"/>
  <c r="AC29" i="5"/>
  <c r="AB29" i="5"/>
  <c r="AA29" i="5"/>
  <c r="AF29" i="5"/>
  <c r="AD28" i="5"/>
  <c r="AC28" i="5"/>
  <c r="AB28" i="5"/>
  <c r="AA28" i="5"/>
  <c r="AF28" i="5"/>
  <c r="AD27" i="5"/>
  <c r="AC27" i="5"/>
  <c r="AB27" i="5"/>
  <c r="AA27" i="5"/>
  <c r="AF27" i="5"/>
  <c r="AD26" i="5"/>
  <c r="AC26" i="5"/>
  <c r="AB26" i="5"/>
  <c r="AA26" i="5"/>
  <c r="AF26" i="5"/>
  <c r="AD25" i="5"/>
  <c r="AC25" i="5"/>
  <c r="AB25" i="5"/>
  <c r="AA25" i="5"/>
  <c r="AF25" i="5"/>
  <c r="AD24" i="5"/>
  <c r="AC24" i="5"/>
  <c r="AB24" i="5"/>
  <c r="AA24" i="5"/>
  <c r="AF24" i="5"/>
  <c r="AD23" i="5"/>
  <c r="AC23" i="5"/>
  <c r="AB23" i="5"/>
  <c r="AA23" i="5"/>
  <c r="AF23" i="5"/>
  <c r="AD22" i="5"/>
  <c r="AC22" i="5"/>
  <c r="AB22" i="5"/>
  <c r="AA22" i="5"/>
  <c r="AF22" i="5"/>
  <c r="AD21" i="5"/>
  <c r="AC21" i="5"/>
  <c r="AB21" i="5"/>
  <c r="AA21" i="5"/>
  <c r="AF21" i="5"/>
  <c r="AD20" i="5"/>
  <c r="AC20" i="5"/>
  <c r="AB20" i="5"/>
  <c r="AA20" i="5"/>
  <c r="AF20" i="5"/>
  <c r="AD19" i="5"/>
  <c r="AC19" i="5"/>
  <c r="AB19" i="5"/>
  <c r="AA19" i="5"/>
  <c r="AF19" i="5"/>
  <c r="AD18" i="5"/>
  <c r="AC18" i="5"/>
  <c r="AB18" i="5"/>
  <c r="AA18" i="5"/>
  <c r="AF18" i="5"/>
  <c r="AD17" i="5"/>
  <c r="AC17" i="5"/>
  <c r="AB17" i="5"/>
  <c r="AA17" i="5"/>
  <c r="AF17" i="5"/>
  <c r="AD16" i="5"/>
  <c r="AC16" i="5"/>
  <c r="AB16" i="5"/>
  <c r="AA16" i="5"/>
  <c r="AF16" i="5"/>
  <c r="AD15" i="5"/>
  <c r="AC15" i="5"/>
  <c r="AB15" i="5"/>
  <c r="AA15" i="5"/>
  <c r="AF15" i="5"/>
  <c r="AD14" i="5"/>
  <c r="AC14" i="5"/>
  <c r="AB14" i="5"/>
  <c r="AA14" i="5"/>
  <c r="AF14" i="5"/>
  <c r="AD13" i="5"/>
  <c r="AC13" i="5"/>
  <c r="AB13" i="5"/>
  <c r="AA13" i="5"/>
  <c r="AF13" i="5"/>
  <c r="AD12" i="5"/>
  <c r="AC12" i="5"/>
  <c r="AB12" i="5"/>
  <c r="AA12" i="5"/>
  <c r="AF12" i="5"/>
  <c r="AD11" i="5"/>
  <c r="AC11" i="5"/>
  <c r="AB11" i="5"/>
  <c r="AA11" i="5"/>
  <c r="AF11" i="5"/>
  <c r="AD10" i="5"/>
  <c r="AC10" i="5"/>
  <c r="AB10" i="5"/>
  <c r="AA10" i="5"/>
  <c r="AF10" i="5"/>
  <c r="AD9" i="5"/>
  <c r="AC9" i="5"/>
  <c r="AB9" i="5"/>
  <c r="AA9" i="5"/>
  <c r="AF9" i="5"/>
  <c r="AD8" i="5"/>
  <c r="AC8" i="5"/>
  <c r="AB8" i="5"/>
  <c r="AA8" i="5"/>
  <c r="AF8" i="5"/>
  <c r="AD7" i="5"/>
  <c r="AC7" i="5"/>
  <c r="AB7" i="5"/>
  <c r="AA7" i="5"/>
  <c r="AF7" i="5"/>
  <c r="AD6" i="5"/>
  <c r="AC6" i="5"/>
  <c r="AB6" i="5"/>
  <c r="AA6" i="5"/>
  <c r="AF6" i="5"/>
  <c r="AD5" i="5"/>
  <c r="AC5" i="5"/>
  <c r="AB5" i="5"/>
  <c r="AA5" i="5"/>
  <c r="AF5" i="5"/>
  <c r="AA161" i="2"/>
  <c r="Z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I161" i="2"/>
  <c r="G161" i="2"/>
  <c r="F161" i="2"/>
  <c r="E161" i="2"/>
  <c r="D161" i="2"/>
  <c r="C161" i="2"/>
  <c r="B161" i="2"/>
  <c r="AA160" i="2"/>
  <c r="Z160" i="2"/>
  <c r="X160" i="2"/>
  <c r="W160" i="2"/>
  <c r="V160" i="2"/>
  <c r="U160" i="2"/>
  <c r="T160" i="2"/>
  <c r="S160" i="2"/>
  <c r="R160" i="2"/>
  <c r="Q160" i="2"/>
  <c r="P160" i="2"/>
  <c r="N160" i="2"/>
  <c r="M160" i="2"/>
  <c r="L160" i="2"/>
  <c r="K160" i="2"/>
  <c r="I160" i="2"/>
  <c r="H160" i="2"/>
  <c r="G160" i="2"/>
  <c r="F160" i="2"/>
  <c r="E160" i="2"/>
  <c r="D160" i="2"/>
  <c r="C160" i="2"/>
  <c r="B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160" i="2"/>
  <c r="AA43" i="2"/>
  <c r="Z43" i="2"/>
  <c r="Y43" i="2"/>
  <c r="X43" i="2"/>
  <c r="W43" i="2"/>
  <c r="V43" i="2"/>
  <c r="U43" i="2"/>
  <c r="T43" i="2"/>
  <c r="S43" i="2"/>
  <c r="R43" i="2"/>
  <c r="Q43" i="2"/>
  <c r="P43" i="2"/>
  <c r="M43" i="2"/>
  <c r="K43" i="2"/>
  <c r="I43" i="2"/>
  <c r="G43" i="2"/>
  <c r="F43" i="2"/>
  <c r="E43" i="2"/>
  <c r="D43" i="2"/>
  <c r="C43" i="2"/>
  <c r="B43" i="2"/>
  <c r="AA42" i="2"/>
  <c r="Z42" i="2"/>
  <c r="Y42" i="2"/>
  <c r="X42" i="2"/>
  <c r="W42" i="2"/>
  <c r="V42" i="2"/>
  <c r="U42" i="2"/>
  <c r="T42" i="2"/>
  <c r="S42" i="2"/>
  <c r="R42" i="2"/>
  <c r="Q42" i="2"/>
  <c r="P42" i="2"/>
  <c r="M42" i="2"/>
  <c r="K42" i="2"/>
  <c r="I42" i="2"/>
  <c r="H42" i="2"/>
  <c r="G42" i="2"/>
  <c r="F42" i="2"/>
  <c r="E42" i="2"/>
  <c r="D42" i="2"/>
  <c r="C42" i="2"/>
  <c r="B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43" i="2"/>
  <c r="O42" i="2"/>
</calcChain>
</file>

<file path=xl/sharedStrings.xml><?xml version="1.0" encoding="utf-8"?>
<sst xmlns="http://schemas.openxmlformats.org/spreadsheetml/2006/main" count="884" uniqueCount="413">
  <si>
    <t>Tol-1</t>
  </si>
  <si>
    <t>Tol-2</t>
  </si>
  <si>
    <t>Tol-4</t>
  </si>
  <si>
    <r>
      <t>SiO</t>
    </r>
    <r>
      <rPr>
        <vertAlign val="subscript"/>
        <sz val="11"/>
        <rFont val="Calibri"/>
        <family val="2"/>
        <scheme val="minor"/>
      </rPr>
      <t>2</t>
    </r>
  </si>
  <si>
    <r>
      <t>TiO</t>
    </r>
    <r>
      <rPr>
        <vertAlign val="subscript"/>
        <sz val="11"/>
        <rFont val="Calibri"/>
        <family val="2"/>
        <scheme val="minor"/>
      </rPr>
      <t>2</t>
    </r>
  </si>
  <si>
    <r>
      <t>Al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</si>
  <si>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Fe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</si>
  <si>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t>MnO</t>
  </si>
  <si>
    <t>MgO</t>
  </si>
  <si>
    <t>CaO</t>
  </si>
  <si>
    <r>
      <t>Na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</si>
  <si>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K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</si>
  <si>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P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</si>
  <si>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t>LOI</t>
  </si>
  <si>
    <t>Total</t>
  </si>
  <si>
    <t>Cs</t>
  </si>
  <si>
    <t>Tl</t>
  </si>
  <si>
    <t>Rb</t>
  </si>
  <si>
    <t>Ba</t>
  </si>
  <si>
    <t>W</t>
  </si>
  <si>
    <t>Th</t>
  </si>
  <si>
    <t>U</t>
  </si>
  <si>
    <t>Nb</t>
  </si>
  <si>
    <t>Ta</t>
  </si>
  <si>
    <t>La</t>
  </si>
  <si>
    <t>Ce</t>
  </si>
  <si>
    <t>Pb</t>
  </si>
  <si>
    <t>Pr</t>
  </si>
  <si>
    <t>Mo</t>
  </si>
  <si>
    <t>Sr</t>
  </si>
  <si>
    <t>Nd</t>
  </si>
  <si>
    <t>Sm</t>
  </si>
  <si>
    <t>Zr</t>
  </si>
  <si>
    <t>Hf</t>
  </si>
  <si>
    <t>Eu</t>
  </si>
  <si>
    <t>Sn</t>
  </si>
  <si>
    <t>Sb</t>
  </si>
  <si>
    <t>Tb</t>
  </si>
  <si>
    <t>Dy</t>
  </si>
  <si>
    <t>Li</t>
  </si>
  <si>
    <t>Y</t>
  </si>
  <si>
    <t>Ho</t>
  </si>
  <si>
    <t>Er</t>
  </si>
  <si>
    <t>Tm</t>
  </si>
  <si>
    <t>Yb</t>
  </si>
  <si>
    <t>Lu</t>
  </si>
  <si>
    <t>Sc</t>
  </si>
  <si>
    <t>V</t>
  </si>
  <si>
    <t>Co</t>
  </si>
  <si>
    <t>Cr</t>
  </si>
  <si>
    <t>Ni</t>
  </si>
  <si>
    <t>Cu</t>
  </si>
  <si>
    <t>Zn</t>
  </si>
  <si>
    <t>Be</t>
  </si>
  <si>
    <t>Cd</t>
  </si>
  <si>
    <t>Ga</t>
  </si>
  <si>
    <t>In</t>
  </si>
  <si>
    <t>Supplementary Table S2. Major (wt%) and trace (ppm) element compositions of olivine phenocrysts hosting inclusions of silicate and sulfide melt</t>
  </si>
  <si>
    <t>FeO</t>
  </si>
  <si>
    <t>NiO</t>
  </si>
  <si>
    <t>total</t>
  </si>
  <si>
    <t>Mg#</t>
  </si>
  <si>
    <t>Li7</t>
  </si>
  <si>
    <t>Na23</t>
  </si>
  <si>
    <t>Al27</t>
  </si>
  <si>
    <t>P31</t>
  </si>
  <si>
    <t>Ca43</t>
  </si>
  <si>
    <t>Sc45</t>
  </si>
  <si>
    <t>Ti49</t>
  </si>
  <si>
    <t>V51</t>
  </si>
  <si>
    <t>Cr53</t>
  </si>
  <si>
    <t>Mn55</t>
  </si>
  <si>
    <t>Co59</t>
  </si>
  <si>
    <t>Ni60</t>
  </si>
  <si>
    <t>Cu63</t>
  </si>
  <si>
    <t>Zn66</t>
  </si>
  <si>
    <t>Ga71</t>
  </si>
  <si>
    <t>Y89</t>
  </si>
  <si>
    <t>Yb172</t>
  </si>
  <si>
    <t>Olivine host for Silicate MI (OMI), LA-ICPMS</t>
  </si>
  <si>
    <t>TLB16M9-ol4</t>
  </si>
  <si>
    <t>n.a.</t>
  </si>
  <si>
    <t>TLB16M9-ol5</t>
  </si>
  <si>
    <t>TLB16M9-ol7</t>
  </si>
  <si>
    <t>TLB16M9-ol8a</t>
  </si>
  <si>
    <t>TLB16M9-ol8b</t>
  </si>
  <si>
    <t>TLB16M9-ol9</t>
  </si>
  <si>
    <t>TLB16M9-ol11</t>
  </si>
  <si>
    <t>TLB16M9-ol13</t>
  </si>
  <si>
    <t>TLB16M9-ol17</t>
  </si>
  <si>
    <t>TLB16M9-ol20</t>
  </si>
  <si>
    <t>TLB16M9-ol22</t>
  </si>
  <si>
    <t>TLB16M9-ol23</t>
  </si>
  <si>
    <t>TLB16M9-ol26</t>
  </si>
  <si>
    <t>TLB16M9-ol28a</t>
  </si>
  <si>
    <t>TLB16M9-ol28b</t>
  </si>
  <si>
    <t>TLB16M9-ol29</t>
  </si>
  <si>
    <t>TLB16M9-ol30</t>
  </si>
  <si>
    <t>TLB16M9-ol31</t>
  </si>
  <si>
    <t>TLB16M9-ol38</t>
  </si>
  <si>
    <t>TLB16M9-ol40</t>
  </si>
  <si>
    <t>TLB16M9-ol41</t>
  </si>
  <si>
    <t>TLB16M9-ol44</t>
  </si>
  <si>
    <t>TLB16M9-ol49</t>
  </si>
  <si>
    <t>TLB16M9-ol53</t>
  </si>
  <si>
    <t>TLB16M9-ol54</t>
  </si>
  <si>
    <t>TLB16M9-ol57</t>
  </si>
  <si>
    <t>TLB16M9-ol58</t>
  </si>
  <si>
    <t>TLB16M9-ol59</t>
  </si>
  <si>
    <t>TLB16M9-ol62</t>
  </si>
  <si>
    <t>TLB16M9-ol63</t>
  </si>
  <si>
    <t>TLB16M9-ol65</t>
  </si>
  <si>
    <t>TLB16M9-ol66</t>
  </si>
  <si>
    <t>TLB16M9-ol68</t>
  </si>
  <si>
    <t>TLB16M9-ol69</t>
  </si>
  <si>
    <t>TLB16M9-ol72</t>
  </si>
  <si>
    <t>TLB16M9-ol73</t>
  </si>
  <si>
    <t>TLB16M9-ol75</t>
  </si>
  <si>
    <t>TLB16M9-ol79</t>
  </si>
  <si>
    <t>average</t>
  </si>
  <si>
    <t>stdev</t>
  </si>
  <si>
    <t>Olivine host for Sulfide globules (OSG), LA-ICPMS</t>
  </si>
  <si>
    <t>N1-1</t>
  </si>
  <si>
    <t>N1-3</t>
  </si>
  <si>
    <t>N1-4</t>
  </si>
  <si>
    <t>N2-1</t>
  </si>
  <si>
    <t>N2-2</t>
  </si>
  <si>
    <t>N2-3</t>
  </si>
  <si>
    <t>N2-4</t>
  </si>
  <si>
    <t>N2-5</t>
  </si>
  <si>
    <t>N2-6</t>
  </si>
  <si>
    <t>N2-7</t>
  </si>
  <si>
    <t>N3-1</t>
  </si>
  <si>
    <t>n.d.</t>
  </si>
  <si>
    <t>N3-2</t>
  </si>
  <si>
    <t>N3-3</t>
  </si>
  <si>
    <t>N3-4</t>
  </si>
  <si>
    <t>N3-6</t>
  </si>
  <si>
    <t>N3-7</t>
  </si>
  <si>
    <t>N3-8</t>
  </si>
  <si>
    <t>N3-9</t>
  </si>
  <si>
    <t>N4-6</t>
  </si>
  <si>
    <t>N5-1</t>
  </si>
  <si>
    <t>N5-4</t>
  </si>
  <si>
    <t>N5-6</t>
  </si>
  <si>
    <t>N5-7</t>
  </si>
  <si>
    <t>N6-1</t>
  </si>
  <si>
    <t>N6-2</t>
  </si>
  <si>
    <t>N6-3</t>
  </si>
  <si>
    <t>N6-5</t>
  </si>
  <si>
    <t>N6-6</t>
  </si>
  <si>
    <t>N6-7</t>
  </si>
  <si>
    <t>N6-8</t>
  </si>
  <si>
    <t>N8-2</t>
  </si>
  <si>
    <t>N8-3</t>
  </si>
  <si>
    <t>N8-4</t>
  </si>
  <si>
    <t>N8-5</t>
  </si>
  <si>
    <t>N8-6</t>
  </si>
  <si>
    <t>N8-8</t>
  </si>
  <si>
    <t>N8-9</t>
  </si>
  <si>
    <t>N9-1</t>
  </si>
  <si>
    <t>N9-2</t>
  </si>
  <si>
    <t>N9-3</t>
  </si>
  <si>
    <t>N9-4</t>
  </si>
  <si>
    <t>N9-5</t>
  </si>
  <si>
    <t>N9-6</t>
  </si>
  <si>
    <t>N9-7</t>
  </si>
  <si>
    <t>N10-2</t>
  </si>
  <si>
    <t>N10-3</t>
  </si>
  <si>
    <t>N10-5</t>
  </si>
  <si>
    <t>N10-7</t>
  </si>
  <si>
    <t>N10-8</t>
  </si>
  <si>
    <t>N11-1</t>
  </si>
  <si>
    <t>N11-3</t>
  </si>
  <si>
    <t>N11-4</t>
  </si>
  <si>
    <t>N11-5</t>
  </si>
  <si>
    <t>N11-6</t>
  </si>
  <si>
    <t>N11-7</t>
  </si>
  <si>
    <t>N11-8</t>
  </si>
  <si>
    <t>N11-9</t>
  </si>
  <si>
    <t>N12-2</t>
  </si>
  <si>
    <t>N12-4</t>
  </si>
  <si>
    <t>N12-5</t>
  </si>
  <si>
    <t>N12-6</t>
  </si>
  <si>
    <t>N13-1</t>
  </si>
  <si>
    <t>N13-2</t>
  </si>
  <si>
    <t>N13-3</t>
  </si>
  <si>
    <t>N13-4</t>
  </si>
  <si>
    <t>N13-5</t>
  </si>
  <si>
    <t>N13-6</t>
  </si>
  <si>
    <t>N14-1</t>
  </si>
  <si>
    <t>N14-2</t>
  </si>
  <si>
    <t>N14-3</t>
  </si>
  <si>
    <t>N14-4</t>
  </si>
  <si>
    <t>N14-5</t>
  </si>
  <si>
    <t>SUL0-1</t>
  </si>
  <si>
    <t>SUL0-4</t>
  </si>
  <si>
    <t>SUL0-5</t>
  </si>
  <si>
    <t>SUL0-6</t>
  </si>
  <si>
    <t>SUL0-7</t>
  </si>
  <si>
    <t>SUL0-8</t>
  </si>
  <si>
    <t>SUL0-10</t>
  </si>
  <si>
    <t>SUL1-1</t>
  </si>
  <si>
    <t>SUL1-2</t>
  </si>
  <si>
    <t>SUL1-3</t>
  </si>
  <si>
    <t>SUL1-4</t>
  </si>
  <si>
    <t>SUL1-5</t>
  </si>
  <si>
    <t>SUL1-6</t>
  </si>
  <si>
    <t>SUL2-1</t>
  </si>
  <si>
    <t>SUL2-2</t>
  </si>
  <si>
    <t>SUL2-3</t>
  </si>
  <si>
    <t>SUL2-4</t>
  </si>
  <si>
    <t>SUL2-5</t>
  </si>
  <si>
    <t>SUL2-7</t>
  </si>
  <si>
    <t>SUL2-8</t>
  </si>
  <si>
    <t>SUL3-1</t>
  </si>
  <si>
    <t>SUL3-2</t>
  </si>
  <si>
    <t>SUL3-3</t>
  </si>
  <si>
    <t>SUL3-4</t>
  </si>
  <si>
    <t>SUL3-5</t>
  </si>
  <si>
    <t>SUL3-6</t>
  </si>
  <si>
    <t>SUL3-7</t>
  </si>
  <si>
    <t>SUL4-1</t>
  </si>
  <si>
    <t>SUL4-2</t>
  </si>
  <si>
    <t>SUL4-3</t>
  </si>
  <si>
    <t>SUL4-4</t>
  </si>
  <si>
    <t>SUL4-5</t>
  </si>
  <si>
    <t>SUL4-6</t>
  </si>
  <si>
    <t>SUL4-7</t>
  </si>
  <si>
    <t>SUL4-8</t>
  </si>
  <si>
    <t>SUL5-1</t>
  </si>
  <si>
    <t>SUL5-2</t>
  </si>
  <si>
    <t>SUL5-5</t>
  </si>
  <si>
    <t>SUL5-6</t>
  </si>
  <si>
    <t>SUL5-7</t>
  </si>
  <si>
    <t>SUL5-8</t>
  </si>
  <si>
    <t>SUL5-9</t>
  </si>
  <si>
    <t>Supplementary Table S3. Representative compositions of Cr-spinel inclusions and their host olivine phenocrysts (in wt%)</t>
  </si>
  <si>
    <t>Spinel inclusions</t>
  </si>
  <si>
    <t>point#</t>
  </si>
  <si>
    <t>SiO2</t>
  </si>
  <si>
    <t>TiO2</t>
  </si>
  <si>
    <t>Al2O3</t>
  </si>
  <si>
    <r>
      <t>Cr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</si>
  <si>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t xml:space="preserve">FeO </t>
  </si>
  <si>
    <t>Fe2O3</t>
  </si>
  <si>
    <t>Cr#</t>
  </si>
  <si>
    <r>
      <t>Sp;</t>
    </r>
    <r>
      <rPr>
        <sz val="11"/>
        <color theme="1"/>
        <rFont val="Calibri"/>
        <family val="2"/>
        <scheme val="minor"/>
      </rPr>
      <t xml:space="preserve"> (Mg,Fe)Al2O4</t>
    </r>
  </si>
  <si>
    <r>
      <t>Crt;</t>
    </r>
    <r>
      <rPr>
        <sz val="11"/>
        <color theme="1"/>
        <rFont val="Calibri"/>
        <family val="2"/>
        <scheme val="minor"/>
      </rPr>
      <t xml:space="preserve"> (Mg,Fe)Cr2O4</t>
    </r>
  </si>
  <si>
    <r>
      <t>Mt;</t>
    </r>
    <r>
      <rPr>
        <sz val="11"/>
        <color theme="1"/>
        <rFont val="Calibri"/>
        <family val="2"/>
        <scheme val="minor"/>
      </rPr>
      <t xml:space="preserve"> (Mg,Fe)Fe2O4</t>
    </r>
  </si>
  <si>
    <r>
      <t>Usp;</t>
    </r>
    <r>
      <rPr>
        <sz val="11"/>
        <color theme="1"/>
        <rFont val="Calibri"/>
        <family val="2"/>
        <scheme val="minor"/>
      </rPr>
      <t xml:space="preserve"> Fe2TiO4</t>
    </r>
  </si>
  <si>
    <r>
      <t>(Fe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/Fe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)sp</t>
    </r>
  </si>
  <si>
    <t>Host olivine</t>
  </si>
  <si>
    <t>Fo, mol%</t>
  </si>
  <si>
    <t>DQFM*</t>
  </si>
  <si>
    <t>T (C)**</t>
  </si>
  <si>
    <t>** T estimated using Al-in-olivine thermometer by Wan et al. (2008)</t>
  </si>
  <si>
    <t>Supplementary Table S4. Major (wt%) and trace (ppm) element compositions of clinopyroxene phenocrysts</t>
  </si>
  <si>
    <t>SampleName</t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</si>
  <si>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</si>
  <si>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B11</t>
  </si>
  <si>
    <t>Rb85</t>
  </si>
  <si>
    <t>Sr88</t>
  </si>
  <si>
    <t>Zr90</t>
  </si>
  <si>
    <t>Nb93</t>
  </si>
  <si>
    <t>Ba137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</si>
  <si>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</si>
  <si>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</si>
  <si>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</si>
  <si>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</si>
  <si>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</si>
  <si>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</si>
  <si>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</si>
  <si>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</si>
  <si>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</si>
  <si>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</si>
  <si>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</si>
  <si>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Tm169</t>
  </si>
  <si>
    <t>Lu175</t>
  </si>
  <si>
    <t>Hf178</t>
  </si>
  <si>
    <t>Ta181</t>
  </si>
  <si>
    <t>Pb208</t>
  </si>
  <si>
    <t>Th232</t>
  </si>
  <si>
    <t>U238</t>
  </si>
  <si>
    <t>TLB-cpx-1</t>
  </si>
  <si>
    <t>TLB-cpx-2</t>
  </si>
  <si>
    <t>TLB-cpx-3</t>
  </si>
  <si>
    <t>TLB-cpx-4</t>
  </si>
  <si>
    <t>TLB-cpx-5</t>
  </si>
  <si>
    <t>TLB-cpx-6</t>
  </si>
  <si>
    <t>TLB-cpx-7</t>
  </si>
  <si>
    <t>TLB-cpx-8</t>
  </si>
  <si>
    <t>TLB-cpx-9</t>
  </si>
  <si>
    <t>TLB-cpx-10</t>
  </si>
  <si>
    <t>TLB-cpx-11</t>
  </si>
  <si>
    <t>TLB-cpx-12</t>
  </si>
  <si>
    <t>TLB-cpx-13</t>
  </si>
  <si>
    <t>TLB-cpx-14</t>
  </si>
  <si>
    <t>TLB-cpx-15</t>
  </si>
  <si>
    <t>T16-11-cpx-1</t>
  </si>
  <si>
    <t>T16-11-cpx-2</t>
  </si>
  <si>
    <t>T16-11-cpx-3</t>
  </si>
  <si>
    <t>T16-11-cpx-4</t>
  </si>
  <si>
    <t>T16-11-cpx-5</t>
  </si>
  <si>
    <t>T16-11-cpx-6</t>
  </si>
  <si>
    <t>T16-11-cpx-7</t>
  </si>
  <si>
    <t>T16-11-cpx-8</t>
  </si>
  <si>
    <t>T16-11-cpx-9</t>
  </si>
  <si>
    <t>T16-11-cpx-10</t>
  </si>
  <si>
    <t>T16-11-cpx-11</t>
  </si>
  <si>
    <t>T16-11-cpx-12</t>
  </si>
  <si>
    <t>T16-11-cpx-13</t>
  </si>
  <si>
    <t>T16-11-cpx-14</t>
  </si>
  <si>
    <t>T16-11-cpx-15</t>
  </si>
  <si>
    <t>T16-11-cpx-16</t>
  </si>
  <si>
    <t>T16-11-cpx-17</t>
  </si>
  <si>
    <t>T16-11-cpx-18</t>
  </si>
  <si>
    <t>T16-11-cpx-19</t>
  </si>
  <si>
    <t>T16-11-cpx-20</t>
  </si>
  <si>
    <t xml:space="preserve">Supplementary Table S5. Measured and re-calculated major element compositions of olivine-hosted melt inclusions (in wt%). </t>
  </si>
  <si>
    <t>Volatile concentrations expected from closed system fractionation</t>
  </si>
  <si>
    <t>Calculated melt compositions in equilibrium with host olivine (FeOt=9.3%, QFM+1.1)</t>
  </si>
  <si>
    <t xml:space="preserve"> @H2O/TiO2=6.2</t>
  </si>
  <si>
    <t xml:space="preserve"> @S/TiO2=0.33</t>
  </si>
  <si>
    <t xml:space="preserve"> @Cl/TiO2=0.145</t>
  </si>
  <si>
    <t xml:space="preserve"> @F/TiO2=0.07</t>
  </si>
  <si>
    <t>1 atm</t>
  </si>
  <si>
    <t>Grain#</t>
  </si>
  <si>
    <t>Host_Fo</t>
  </si>
  <si>
    <t xml:space="preserve">  FeO</t>
  </si>
  <si>
    <t xml:space="preserve">  MnO</t>
  </si>
  <si>
    <t xml:space="preserve">  MgO</t>
  </si>
  <si>
    <t xml:space="preserve">  CaO</t>
  </si>
  <si>
    <r>
      <t>SO</t>
    </r>
    <r>
      <rPr>
        <vertAlign val="subscript"/>
        <sz val="11"/>
        <rFont val="Calibri"/>
        <family val="2"/>
        <scheme val="minor"/>
      </rPr>
      <t>3</t>
    </r>
  </si>
  <si>
    <t xml:space="preserve"> SiO2</t>
  </si>
  <si>
    <t xml:space="preserve"> TiO2</t>
  </si>
  <si>
    <t xml:space="preserve"> Na2O</t>
  </si>
  <si>
    <t xml:space="preserve">  K2O</t>
  </si>
  <si>
    <t xml:space="preserve"> P2O5</t>
  </si>
  <si>
    <t>H2O clc</t>
  </si>
  <si>
    <t>S clc</t>
  </si>
  <si>
    <t>Cl clc</t>
  </si>
  <si>
    <t>F clc</t>
  </si>
  <si>
    <t>T_CALC</t>
  </si>
  <si>
    <t>T (fH2O, 1GPa)</t>
  </si>
  <si>
    <t>gr4</t>
  </si>
  <si>
    <t>gr5</t>
  </si>
  <si>
    <t>gr7</t>
  </si>
  <si>
    <t>gr8a</t>
  </si>
  <si>
    <t>gr8b</t>
  </si>
  <si>
    <t>gr9</t>
  </si>
  <si>
    <t>gr11</t>
  </si>
  <si>
    <t>gr13</t>
  </si>
  <si>
    <t>gr17</t>
  </si>
  <si>
    <t>gr20</t>
  </si>
  <si>
    <t>gr22</t>
  </si>
  <si>
    <t>gr23</t>
  </si>
  <si>
    <t>gr26</t>
  </si>
  <si>
    <t>gr28a</t>
  </si>
  <si>
    <t>gr28b</t>
  </si>
  <si>
    <t>gr29</t>
  </si>
  <si>
    <t>gr30</t>
  </si>
  <si>
    <t>gr31</t>
  </si>
  <si>
    <t>gr38</t>
  </si>
  <si>
    <t>gr40</t>
  </si>
  <si>
    <t>gr49</t>
  </si>
  <si>
    <t>gr53</t>
  </si>
  <si>
    <t>gr54</t>
  </si>
  <si>
    <t>gr57</t>
  </si>
  <si>
    <t>gr59</t>
  </si>
  <si>
    <t>gr62</t>
  </si>
  <si>
    <t>gr63</t>
  </si>
  <si>
    <t>gr65</t>
  </si>
  <si>
    <t>gr66</t>
  </si>
  <si>
    <t>gr68</t>
  </si>
  <si>
    <t>gr69</t>
  </si>
  <si>
    <t>gr72</t>
  </si>
  <si>
    <t>gr73</t>
  </si>
  <si>
    <t>gr75</t>
  </si>
  <si>
    <t>gr79</t>
  </si>
  <si>
    <t>gr1</t>
  </si>
  <si>
    <t>gr2a</t>
  </si>
  <si>
    <t>gr2b</t>
  </si>
  <si>
    <t>gr3</t>
  </si>
  <si>
    <t>gr6</t>
  </si>
  <si>
    <t>gr12</t>
  </si>
  <si>
    <t>gr14</t>
  </si>
  <si>
    <t>gr15</t>
  </si>
  <si>
    <t>gr16</t>
  </si>
  <si>
    <t>gr18</t>
  </si>
  <si>
    <t>gr19</t>
  </si>
  <si>
    <t>gr20a</t>
  </si>
  <si>
    <t>gr20b</t>
  </si>
  <si>
    <t>gr21</t>
  </si>
  <si>
    <t>gr24</t>
  </si>
  <si>
    <t>gr27</t>
  </si>
  <si>
    <t>gr32a</t>
  </si>
  <si>
    <t>gr32b</t>
  </si>
  <si>
    <t>Supplementary Table S6. Major (wt%) and trace (ppm) element compositions of selected glassy melt inclusions</t>
  </si>
  <si>
    <t>Grain</t>
  </si>
  <si>
    <t>Host olivine, Fo (mol%)</t>
  </si>
  <si>
    <t>Major elements by EMPA</t>
  </si>
  <si>
    <t>Na2O</t>
  </si>
  <si>
    <t>K2O</t>
  </si>
  <si>
    <t>P2O5</t>
  </si>
  <si>
    <t>SO3</t>
  </si>
  <si>
    <t>Cl</t>
  </si>
  <si>
    <t>Trace elements by LA-ICPMS</t>
  </si>
  <si>
    <t>Host olivine by La-ICP-MS</t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</si>
  <si>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</si>
  <si>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r>
      <t xml:space="preserve">*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QFM after Ballhaus et al. (1991) calculated at 1 GPa and 1170oC</t>
    </r>
  </si>
  <si>
    <t>Initially Glass melt inclusions (GMI, as measured by EMPA and corrected for average H2O)</t>
  </si>
  <si>
    <t>Iniatially crystalline, heated and quenched melt inclusions (CMI, as measured by EMPA and corrected for average H2O)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</si>
</sst>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##0.0000;###0.000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"/>
      <family val="1"/>
    </font>
    <font>
      <vertAlign val="subscript"/>
      <sz val="11"/>
      <name val="Calibri"/>
      <family val="2"/>
      <scheme val="minor"/>
    </font>
    <font>
      <sz val="10"/>
      <name val="Geneva"/>
      <family val="2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1" fillId="0" borderId="0"/>
  </cellStyleXfs>
  <cellXfs count="104">
    <xf numFmtId="0" fontId="0" fillId="0" borderId="0" xfId="0"/>
    <xf numFmtId="0" fontId="5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8" fillId="0" borderId="0" xfId="0" applyFont="1" applyFill="1" applyAlignment="1"/>
    <xf numFmtId="0" fontId="6" fillId="0" borderId="0" xfId="0" applyFont="1" applyFill="1" applyAlignment="1"/>
    <xf numFmtId="164" fontId="6" fillId="0" borderId="0" xfId="0" applyNumberFormat="1" applyFont="1" applyFill="1" applyAlignment="1"/>
    <xf numFmtId="2" fontId="6" fillId="0" borderId="0" xfId="0" applyNumberFormat="1" applyFont="1" applyFill="1" applyAlignment="1">
      <alignment wrapText="1"/>
    </xf>
    <xf numFmtId="2" fontId="3" fillId="0" borderId="0" xfId="1" applyNumberFormat="1" applyFont="1" applyFill="1" applyAlignment="1">
      <alignment wrapText="1"/>
    </xf>
    <xf numFmtId="164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2" fontId="6" fillId="0" borderId="0" xfId="0" applyNumberFormat="1" applyFont="1" applyFill="1" applyAlignment="1"/>
    <xf numFmtId="0" fontId="9" fillId="0" borderId="0" xfId="0" applyFont="1"/>
    <xf numFmtId="0" fontId="9" fillId="0" borderId="0" xfId="0" applyFont="1" applyFill="1"/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0" fontId="6" fillId="0" borderId="2" xfId="0" applyFont="1" applyFill="1" applyBorder="1"/>
    <xf numFmtId="0" fontId="6" fillId="0" borderId="4" xfId="0" applyFont="1" applyFill="1" applyBorder="1"/>
    <xf numFmtId="0" fontId="6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/>
    <xf numFmtId="1" fontId="6" fillId="0" borderId="0" xfId="0" applyNumberFormat="1" applyFont="1" applyFill="1" applyBorder="1"/>
    <xf numFmtId="165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/>
    <xf numFmtId="0" fontId="7" fillId="0" borderId="4" xfId="0" applyFont="1" applyFill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5" fontId="7" fillId="0" borderId="0" xfId="0" applyNumberFormat="1" applyFont="1" applyFill="1" applyBorder="1"/>
    <xf numFmtId="0" fontId="7" fillId="0" borderId="0" xfId="0" applyFont="1" applyFill="1" applyBorder="1"/>
    <xf numFmtId="0" fontId="6" fillId="0" borderId="0" xfId="2" applyFont="1" applyFill="1" applyBorder="1"/>
    <xf numFmtId="1" fontId="6" fillId="0" borderId="0" xfId="2" applyNumberFormat="1" applyFont="1" applyFill="1" applyBorder="1"/>
    <xf numFmtId="0" fontId="6" fillId="0" borderId="0" xfId="0" applyFont="1" applyFill="1" applyBorder="1" applyAlignment="1">
      <alignment horizontal="right"/>
    </xf>
    <xf numFmtId="0" fontId="13" fillId="0" borderId="0" xfId="0" applyFont="1"/>
    <xf numFmtId="0" fontId="2" fillId="0" borderId="0" xfId="0" applyFont="1"/>
    <xf numFmtId="0" fontId="14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left"/>
    </xf>
    <xf numFmtId="2" fontId="2" fillId="0" borderId="0" xfId="0" applyNumberFormat="1" applyFont="1" applyProtection="1"/>
    <xf numFmtId="2" fontId="2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left"/>
    </xf>
    <xf numFmtId="164" fontId="14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left"/>
      <protection locked="0"/>
    </xf>
    <xf numFmtId="2" fontId="2" fillId="0" borderId="0" xfId="0" applyNumberFormat="1" applyFont="1" applyProtection="1">
      <protection locked="0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" fontId="2" fillId="0" borderId="0" xfId="0" applyNumberFormat="1" applyFont="1"/>
    <xf numFmtId="0" fontId="13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2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2" fontId="2" fillId="0" borderId="0" xfId="0" applyNumberFormat="1" applyFont="1" applyFill="1"/>
    <xf numFmtId="1" fontId="2" fillId="0" borderId="0" xfId="0" applyNumberFormat="1" applyFont="1" applyFill="1"/>
    <xf numFmtId="165" fontId="4" fillId="0" borderId="0" xfId="0" applyNumberFormat="1" applyFont="1" applyFill="1"/>
    <xf numFmtId="2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left" vertical="top" wrapText="1"/>
    </xf>
    <xf numFmtId="166" fontId="2" fillId="0" borderId="0" xfId="0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0" fontId="2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6" fillId="0" borderId="4" xfId="0" applyFont="1" applyFill="1" applyBorder="1" applyAlignment="1">
      <alignment horizontal="left"/>
    </xf>
    <xf numFmtId="0" fontId="2" fillId="0" borderId="0" xfId="0" applyFont="1" applyFill="1" applyBorder="1"/>
    <xf numFmtId="2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2" fontId="2" fillId="0" borderId="3" xfId="0" applyNumberFormat="1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right"/>
    </xf>
    <xf numFmtId="2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3" xfId="0" applyNumberFormat="1" applyFont="1" applyBorder="1"/>
    <xf numFmtId="1" fontId="1" fillId="0" borderId="0" xfId="0" applyNumberFormat="1" applyFont="1"/>
    <xf numFmtId="165" fontId="1" fillId="0" borderId="0" xfId="0" applyNumberFormat="1" applyFont="1"/>
  </cellXfs>
  <cellStyles count="3">
    <cellStyle name="Bad" xfId="1" builtinId="27"/>
    <cellStyle name="Normal" xfId="0" builtinId="0"/>
    <cellStyle name="Normal_GLAS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28576</xdr:rowOff>
    </xdr:from>
    <xdr:to>
      <xdr:col>6</xdr:col>
      <xdr:colOff>47625</xdr:colOff>
      <xdr:row>3</xdr:row>
      <xdr:rowOff>95251</xdr:rowOff>
    </xdr:to>
    <xdr:sp macro="" textlink="">
      <xdr:nvSpPr>
        <xdr:cNvPr id="2" name="TextBox 1"/>
        <xdr:cNvSpPr txBox="1"/>
      </xdr:nvSpPr>
      <xdr:spPr>
        <a:xfrm>
          <a:off x="0" y="28576"/>
          <a:ext cx="2781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Supplementary Table S1. Major (in wt%) and trace element (in ppm) compositions  of the 1941 Tolbachik rocks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0"/>
  <sheetViews>
    <sheetView workbookViewId="0">
      <selection activeCell="H40" sqref="H40"/>
    </sheetView>
  </sheetViews>
  <sheetFormatPr defaultColWidth="9" defaultRowHeight="14.4"/>
  <cols>
    <col min="1" max="4" width="6.5546875" style="2" customWidth="1"/>
    <col min="5" max="5" width="8.109375" style="2" customWidth="1"/>
    <col min="6" max="12" width="6.5546875" style="2" customWidth="1"/>
    <col min="13" max="13" width="8.5546875" style="2" customWidth="1"/>
    <col min="14" max="16384" width="9" style="2"/>
  </cols>
  <sheetData>
    <row r="1" spans="1:62" ht="15.6">
      <c r="A1" s="1"/>
    </row>
    <row r="2" spans="1:62" s="5" customForma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62" s="5" customForma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62" s="5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62" s="7" customFormat="1" ht="15.6">
      <c r="A5" s="3"/>
      <c r="B5" s="6" t="s">
        <v>0</v>
      </c>
      <c r="C5" s="6" t="s">
        <v>1</v>
      </c>
      <c r="D5" s="6" t="s">
        <v>2</v>
      </c>
      <c r="F5" s="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3"/>
      <c r="AV5" s="3"/>
      <c r="AW5" s="10"/>
      <c r="AX5" s="9"/>
      <c r="AY5" s="2"/>
      <c r="AZ5" s="2"/>
      <c r="BA5" s="9"/>
      <c r="BB5" s="2"/>
      <c r="BC5" s="3"/>
      <c r="BD5" s="9"/>
      <c r="BE5" s="11"/>
      <c r="BF5" s="9"/>
      <c r="BG5" s="9"/>
      <c r="BH5" s="9"/>
      <c r="BI5" s="9"/>
      <c r="BJ5" s="9"/>
    </row>
    <row r="6" spans="1:62" s="7" customFormat="1" ht="15.6">
      <c r="A6" s="12" t="s">
        <v>3</v>
      </c>
      <c r="B6" s="7">
        <v>50.83</v>
      </c>
      <c r="C6" s="13">
        <v>51</v>
      </c>
      <c r="D6" s="7">
        <v>50.56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3"/>
      <c r="AV6" s="3"/>
      <c r="AW6" s="10"/>
      <c r="AX6" s="9"/>
      <c r="AY6" s="2"/>
      <c r="AZ6" s="2"/>
      <c r="BA6" s="9"/>
      <c r="BB6" s="2"/>
      <c r="BC6" s="3"/>
      <c r="BD6" s="9"/>
      <c r="BE6" s="11"/>
      <c r="BF6" s="9"/>
      <c r="BG6" s="9"/>
      <c r="BH6" s="9"/>
      <c r="BI6" s="9"/>
      <c r="BJ6" s="9"/>
    </row>
    <row r="7" spans="1:62" s="7" customFormat="1" ht="15.6">
      <c r="A7" s="12" t="s">
        <v>4</v>
      </c>
      <c r="B7" s="7">
        <v>1.24</v>
      </c>
      <c r="C7" s="7">
        <v>1.23</v>
      </c>
      <c r="D7" s="13">
        <v>1.2</v>
      </c>
      <c r="G7" s="13"/>
      <c r="H7" s="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3"/>
      <c r="AV7" s="3"/>
      <c r="AW7" s="10"/>
      <c r="AX7" s="9"/>
      <c r="AY7" s="2"/>
      <c r="AZ7" s="2"/>
      <c r="BA7" s="9"/>
      <c r="BB7" s="2"/>
      <c r="BC7" s="3"/>
      <c r="BD7" s="9"/>
      <c r="BE7" s="11"/>
      <c r="BF7" s="9"/>
      <c r="BG7" s="9"/>
      <c r="BH7" s="9"/>
      <c r="BI7" s="9"/>
      <c r="BJ7" s="9"/>
    </row>
    <row r="8" spans="1:62" ht="15.6">
      <c r="A8" s="12" t="s">
        <v>5</v>
      </c>
      <c r="B8" s="7">
        <v>14.89</v>
      </c>
      <c r="C8" s="7">
        <v>14.95</v>
      </c>
      <c r="D8" s="7">
        <v>14.68</v>
      </c>
    </row>
    <row r="9" spans="1:62" ht="15.6">
      <c r="A9" s="12" t="s">
        <v>6</v>
      </c>
      <c r="B9" s="7">
        <v>10.84</v>
      </c>
      <c r="C9" s="7">
        <v>10.81</v>
      </c>
      <c r="D9" s="7">
        <v>10.63</v>
      </c>
    </row>
    <row r="10" spans="1:62">
      <c r="A10" s="12" t="s">
        <v>7</v>
      </c>
      <c r="B10" s="8">
        <v>0.18</v>
      </c>
      <c r="C10" s="7">
        <v>0.17699999999999999</v>
      </c>
      <c r="D10" s="7">
        <v>0.17699999999999999</v>
      </c>
    </row>
    <row r="11" spans="1:62">
      <c r="A11" s="12" t="s">
        <v>8</v>
      </c>
      <c r="B11" s="7">
        <v>8.7799999999999994</v>
      </c>
      <c r="C11" s="7">
        <v>8.76</v>
      </c>
      <c r="D11" s="13">
        <v>9</v>
      </c>
    </row>
    <row r="12" spans="1:62">
      <c r="A12" s="12" t="s">
        <v>9</v>
      </c>
      <c r="B12" s="7">
        <v>9.7810000000000006</v>
      </c>
      <c r="C12" s="7">
        <v>9.8290000000000006</v>
      </c>
      <c r="D12" s="8">
        <v>9.77</v>
      </c>
    </row>
    <row r="13" spans="1:62" ht="15.6">
      <c r="A13" s="12" t="s">
        <v>10</v>
      </c>
      <c r="B13" s="7">
        <v>2.83</v>
      </c>
      <c r="C13" s="7">
        <v>2.84</v>
      </c>
      <c r="D13" s="7">
        <v>2.76</v>
      </c>
    </row>
    <row r="14" spans="1:62" ht="15.6">
      <c r="A14" s="12" t="s">
        <v>11</v>
      </c>
      <c r="B14" s="7">
        <v>1.35</v>
      </c>
      <c r="C14" s="7">
        <v>1.34</v>
      </c>
      <c r="D14" s="7">
        <v>1.31</v>
      </c>
    </row>
    <row r="15" spans="1:62" ht="15.6">
      <c r="A15" s="12" t="s">
        <v>12</v>
      </c>
      <c r="B15" s="7">
        <v>0.38100000000000001</v>
      </c>
      <c r="C15" s="7">
        <v>0.38100000000000001</v>
      </c>
      <c r="D15" s="7">
        <v>0.36299999999999999</v>
      </c>
    </row>
    <row r="16" spans="1:62">
      <c r="A16" s="12" t="s">
        <v>13</v>
      </c>
      <c r="B16" s="7">
        <v>-0.79</v>
      </c>
      <c r="C16" s="7">
        <v>-0.74</v>
      </c>
      <c r="D16" s="7">
        <v>-0.78</v>
      </c>
      <c r="M16" s="1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>
      <c r="A17" s="12" t="s">
        <v>14</v>
      </c>
      <c r="B17" s="13">
        <v>100.31200000000001</v>
      </c>
      <c r="C17" s="13">
        <v>100.57700000000001</v>
      </c>
      <c r="D17" s="13">
        <v>99.67</v>
      </c>
      <c r="M17" s="15"/>
      <c r="N17" s="18"/>
      <c r="O17" s="17"/>
      <c r="P17" s="17"/>
      <c r="Q17" s="18"/>
      <c r="R17" s="17"/>
      <c r="S17" s="17"/>
      <c r="T17" s="18"/>
      <c r="U17" s="17"/>
      <c r="V17" s="17"/>
      <c r="W17" s="17"/>
      <c r="X17" s="17"/>
      <c r="Y17" s="17"/>
      <c r="Z17" s="17"/>
      <c r="AA17" s="17"/>
    </row>
    <row r="18" spans="1:27">
      <c r="M18" s="15"/>
      <c r="N18" s="17"/>
      <c r="O18" s="17"/>
      <c r="P18" s="17"/>
      <c r="Q18" s="17"/>
      <c r="R18" s="17"/>
      <c r="S18" s="17"/>
      <c r="T18" s="17"/>
      <c r="U18" s="17"/>
      <c r="V18" s="18"/>
      <c r="W18" s="17"/>
      <c r="X18" s="17"/>
      <c r="Y18" s="17"/>
      <c r="Z18" s="17"/>
      <c r="AA18" s="17"/>
    </row>
    <row r="19" spans="1:27">
      <c r="A19" s="12" t="s">
        <v>15</v>
      </c>
      <c r="B19" s="19">
        <v>0.80900000000000005</v>
      </c>
      <c r="C19" s="19">
        <v>0.73899999999999999</v>
      </c>
      <c r="D19" s="19">
        <v>0.76400000000000001</v>
      </c>
      <c r="M19" s="1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>
      <c r="A20" s="12" t="s">
        <v>16</v>
      </c>
      <c r="B20" s="19">
        <v>9.5000000000000001E-2</v>
      </c>
      <c r="C20" s="19">
        <v>0.10199999999999999</v>
      </c>
      <c r="D20" s="19">
        <v>0.10299999999999999</v>
      </c>
      <c r="M20" s="14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>
      <c r="A21" s="12" t="s">
        <v>17</v>
      </c>
      <c r="B21" s="20">
        <v>30.9</v>
      </c>
      <c r="C21" s="20">
        <v>29.29</v>
      </c>
      <c r="D21" s="20">
        <v>28.87</v>
      </c>
    </row>
    <row r="22" spans="1:27">
      <c r="A22" s="12" t="s">
        <v>18</v>
      </c>
      <c r="B22" s="21">
        <v>321.5</v>
      </c>
      <c r="C22" s="21">
        <v>317.5</v>
      </c>
      <c r="D22" s="21">
        <v>313.5</v>
      </c>
    </row>
    <row r="23" spans="1:27">
      <c r="A23" s="12" t="s">
        <v>19</v>
      </c>
      <c r="B23" s="19">
        <v>7.31</v>
      </c>
      <c r="C23" s="19">
        <v>6.57</v>
      </c>
      <c r="D23" s="19">
        <v>4.97</v>
      </c>
    </row>
    <row r="24" spans="1:27">
      <c r="A24" s="12" t="s">
        <v>20</v>
      </c>
      <c r="B24" s="19">
        <v>1.179</v>
      </c>
      <c r="C24" s="19">
        <v>1.129</v>
      </c>
      <c r="D24" s="19">
        <v>1.115</v>
      </c>
    </row>
    <row r="25" spans="1:27">
      <c r="A25" s="12" t="s">
        <v>21</v>
      </c>
      <c r="B25" s="19">
        <v>0.745</v>
      </c>
      <c r="C25" s="19">
        <v>0.74399999999999999</v>
      </c>
      <c r="D25" s="19">
        <v>0.72299999999999998</v>
      </c>
    </row>
    <row r="26" spans="1:27">
      <c r="A26" s="12" t="s">
        <v>22</v>
      </c>
      <c r="B26" s="22">
        <v>3.5630000000000002</v>
      </c>
      <c r="C26" s="22">
        <v>3.63</v>
      </c>
      <c r="D26" s="22">
        <v>3.3969999999999998</v>
      </c>
    </row>
    <row r="27" spans="1:27">
      <c r="A27" s="12" t="s">
        <v>23</v>
      </c>
      <c r="B27" s="19">
        <v>0.22900000000000001</v>
      </c>
      <c r="C27" s="19">
        <v>0.22700000000000001</v>
      </c>
      <c r="D27" s="19">
        <v>0.218</v>
      </c>
    </row>
    <row r="28" spans="1:27">
      <c r="A28" s="12" t="s">
        <v>24</v>
      </c>
      <c r="B28" s="19">
        <v>11</v>
      </c>
      <c r="C28" s="19">
        <v>10.83</v>
      </c>
      <c r="D28" s="19">
        <v>10.63</v>
      </c>
    </row>
    <row r="29" spans="1:27">
      <c r="A29" s="12" t="s">
        <v>25</v>
      </c>
      <c r="B29" s="20">
        <v>26.92</v>
      </c>
      <c r="C29" s="20">
        <v>26.76</v>
      </c>
      <c r="D29" s="20">
        <v>26.14</v>
      </c>
    </row>
    <row r="30" spans="1:27">
      <c r="A30" s="12" t="s">
        <v>26</v>
      </c>
      <c r="B30" s="19">
        <v>3.5</v>
      </c>
      <c r="C30" s="19">
        <v>3.7</v>
      </c>
      <c r="D30" s="19">
        <v>3.4</v>
      </c>
    </row>
    <row r="31" spans="1:27">
      <c r="A31" s="12" t="s">
        <v>27</v>
      </c>
      <c r="B31" s="22">
        <v>4.1859999999999999</v>
      </c>
      <c r="C31" s="22">
        <v>4.0670000000000002</v>
      </c>
      <c r="D31" s="22">
        <v>4.05</v>
      </c>
    </row>
    <row r="32" spans="1:27">
      <c r="A32" s="12" t="s">
        <v>28</v>
      </c>
      <c r="B32" s="19">
        <v>7.86</v>
      </c>
      <c r="C32" s="19">
        <v>7.29</v>
      </c>
      <c r="D32" s="19">
        <v>5.67</v>
      </c>
    </row>
    <row r="33" spans="1:4">
      <c r="A33" s="12" t="s">
        <v>29</v>
      </c>
      <c r="B33" s="21">
        <v>300.3</v>
      </c>
      <c r="C33" s="21">
        <v>299.7</v>
      </c>
      <c r="D33" s="21">
        <v>303</v>
      </c>
    </row>
    <row r="34" spans="1:4">
      <c r="A34" s="12" t="s">
        <v>30</v>
      </c>
      <c r="B34" s="20">
        <v>19.73</v>
      </c>
      <c r="C34" s="20">
        <v>19</v>
      </c>
      <c r="D34" s="20">
        <v>18.850000000000001</v>
      </c>
    </row>
    <row r="35" spans="1:4">
      <c r="A35" s="12" t="s">
        <v>31</v>
      </c>
      <c r="B35" s="22">
        <v>4.8879999999999999</v>
      </c>
      <c r="C35" s="22">
        <v>4.9089999999999998</v>
      </c>
      <c r="D35" s="22">
        <v>4.7309999999999999</v>
      </c>
    </row>
    <row r="36" spans="1:4">
      <c r="A36" s="12" t="s">
        <v>32</v>
      </c>
      <c r="B36" s="19">
        <v>141</v>
      </c>
      <c r="C36" s="19">
        <v>147</v>
      </c>
      <c r="D36" s="19">
        <v>136</v>
      </c>
    </row>
    <row r="37" spans="1:4">
      <c r="A37" s="12" t="s">
        <v>33</v>
      </c>
      <c r="B37" s="19">
        <v>3.5</v>
      </c>
      <c r="C37" s="19">
        <v>3.45</v>
      </c>
      <c r="D37" s="19">
        <v>3.31</v>
      </c>
    </row>
    <row r="38" spans="1:4">
      <c r="A38" s="12" t="s">
        <v>34</v>
      </c>
      <c r="B38" s="22">
        <v>1.4367000000000001</v>
      </c>
      <c r="C38" s="22">
        <v>1.4259999999999999</v>
      </c>
      <c r="D38" s="22">
        <v>1.4084000000000001</v>
      </c>
    </row>
    <row r="39" spans="1:4">
      <c r="A39" s="12" t="s">
        <v>35</v>
      </c>
      <c r="B39" s="19">
        <v>1.73</v>
      </c>
      <c r="C39" s="19">
        <v>1.78</v>
      </c>
      <c r="D39" s="19">
        <v>1.48</v>
      </c>
    </row>
    <row r="40" spans="1:4">
      <c r="A40" s="12" t="s">
        <v>36</v>
      </c>
      <c r="B40" s="19">
        <v>0.25</v>
      </c>
      <c r="C40" s="19">
        <v>0.27</v>
      </c>
      <c r="D40" s="19">
        <v>0.24</v>
      </c>
    </row>
    <row r="41" spans="1:4">
      <c r="A41" s="12" t="s">
        <v>37</v>
      </c>
      <c r="B41" s="19">
        <v>0.73950000000000005</v>
      </c>
      <c r="C41" s="19">
        <v>0.74309999999999998</v>
      </c>
      <c r="D41" s="19">
        <v>0.73050000000000004</v>
      </c>
    </row>
    <row r="42" spans="1:4">
      <c r="A42" s="12" t="s">
        <v>38</v>
      </c>
      <c r="B42" s="22">
        <v>4.6349999999999998</v>
      </c>
      <c r="C42" s="22">
        <v>4.59</v>
      </c>
      <c r="D42" s="22">
        <v>4.5039999999999996</v>
      </c>
    </row>
    <row r="43" spans="1:4">
      <c r="A43" s="12" t="s">
        <v>39</v>
      </c>
      <c r="B43" s="22">
        <v>8.9</v>
      </c>
      <c r="C43" s="22">
        <v>9</v>
      </c>
      <c r="D43" s="22">
        <v>8.8000000000000007</v>
      </c>
    </row>
    <row r="44" spans="1:4">
      <c r="A44" s="12" t="s">
        <v>40</v>
      </c>
      <c r="B44" s="20">
        <v>25.61</v>
      </c>
      <c r="C44" s="20">
        <v>24.88</v>
      </c>
      <c r="D44" s="20">
        <v>24.81</v>
      </c>
    </row>
    <row r="45" spans="1:4">
      <c r="A45" s="12" t="s">
        <v>41</v>
      </c>
      <c r="B45" s="19">
        <v>0.92010000000000003</v>
      </c>
      <c r="C45" s="19">
        <v>0.9204</v>
      </c>
      <c r="D45" s="19">
        <v>0.89419999999999999</v>
      </c>
    </row>
    <row r="46" spans="1:4">
      <c r="A46" s="12" t="s">
        <v>42</v>
      </c>
      <c r="B46" s="22">
        <v>2.6589999999999998</v>
      </c>
      <c r="C46" s="22">
        <v>2.6469999999999998</v>
      </c>
      <c r="D46" s="22">
        <v>2.5720000000000001</v>
      </c>
    </row>
    <row r="47" spans="1:4">
      <c r="A47" s="12" t="s">
        <v>43</v>
      </c>
      <c r="B47" s="23">
        <v>0.3795</v>
      </c>
      <c r="C47" s="23">
        <v>0.37569999999999998</v>
      </c>
      <c r="D47" s="23">
        <v>0.36959999999999998</v>
      </c>
    </row>
    <row r="48" spans="1:4">
      <c r="A48" s="12" t="s">
        <v>44</v>
      </c>
      <c r="B48" s="22">
        <v>2.4359999999999999</v>
      </c>
      <c r="C48" s="22">
        <v>2.4159999999999999</v>
      </c>
      <c r="D48" s="22">
        <v>2.3719999999999999</v>
      </c>
    </row>
    <row r="49" spans="1:4">
      <c r="A49" s="12" t="s">
        <v>45</v>
      </c>
      <c r="B49" s="19">
        <v>0.36520000000000002</v>
      </c>
      <c r="C49" s="19">
        <v>0.35749999999999998</v>
      </c>
      <c r="D49" s="19">
        <v>0.35539999999999999</v>
      </c>
    </row>
    <row r="50" spans="1:4">
      <c r="A50" s="12" t="s">
        <v>46</v>
      </c>
      <c r="B50" s="19">
        <v>30.5</v>
      </c>
      <c r="C50" s="19">
        <v>29.5</v>
      </c>
      <c r="D50" s="19">
        <v>29.9</v>
      </c>
    </row>
    <row r="51" spans="1:4">
      <c r="A51" s="12" t="s">
        <v>47</v>
      </c>
      <c r="B51" s="21">
        <v>262.7</v>
      </c>
      <c r="C51" s="21">
        <v>270.89999999999998</v>
      </c>
      <c r="D51" s="21">
        <v>269.39999999999998</v>
      </c>
    </row>
    <row r="52" spans="1:4">
      <c r="A52" s="12" t="s">
        <v>48</v>
      </c>
      <c r="B52" s="20">
        <v>42.47</v>
      </c>
      <c r="C52" s="20">
        <v>43.12</v>
      </c>
      <c r="D52" s="20">
        <v>42.01</v>
      </c>
    </row>
    <row r="53" spans="1:4">
      <c r="A53" s="12" t="s">
        <v>49</v>
      </c>
      <c r="B53" s="19">
        <v>1165</v>
      </c>
      <c r="C53" s="19">
        <v>1184</v>
      </c>
      <c r="D53" s="19">
        <v>943</v>
      </c>
    </row>
    <row r="54" spans="1:4">
      <c r="A54" s="12" t="s">
        <v>50</v>
      </c>
      <c r="B54" s="21">
        <v>581.4</v>
      </c>
      <c r="C54" s="21">
        <v>572.20000000000005</v>
      </c>
      <c r="D54" s="21">
        <v>440.6</v>
      </c>
    </row>
    <row r="55" spans="1:4">
      <c r="A55" s="12" t="s">
        <v>51</v>
      </c>
      <c r="B55" s="21">
        <v>272.7</v>
      </c>
      <c r="C55" s="21">
        <v>268</v>
      </c>
      <c r="D55" s="21">
        <v>247.6</v>
      </c>
    </row>
    <row r="56" spans="1:4">
      <c r="A56" s="12" t="s">
        <v>52</v>
      </c>
      <c r="B56" s="19">
        <v>97</v>
      </c>
      <c r="C56" s="19">
        <v>97</v>
      </c>
      <c r="D56" s="19">
        <v>91</v>
      </c>
    </row>
    <row r="57" spans="1:4">
      <c r="A57" s="12" t="s">
        <v>53</v>
      </c>
      <c r="B57" s="19">
        <v>0.97</v>
      </c>
      <c r="C57" s="19">
        <v>0.89</v>
      </c>
      <c r="D57" s="19">
        <v>0.85</v>
      </c>
    </row>
    <row r="58" spans="1:4">
      <c r="A58" s="12" t="s">
        <v>54</v>
      </c>
      <c r="B58" s="19">
        <v>8.6999999999999994E-2</v>
      </c>
      <c r="C58" s="19">
        <v>0.108</v>
      </c>
      <c r="D58" s="19">
        <v>8.3000000000000004E-2</v>
      </c>
    </row>
    <row r="59" spans="1:4">
      <c r="A59" s="12" t="s">
        <v>55</v>
      </c>
      <c r="B59" s="20">
        <v>16.690000000000001</v>
      </c>
      <c r="C59" s="20">
        <v>16.8</v>
      </c>
      <c r="D59" s="20">
        <v>16.440000000000001</v>
      </c>
    </row>
    <row r="60" spans="1:4">
      <c r="A60" s="12" t="s">
        <v>56</v>
      </c>
      <c r="B60" s="19">
        <v>5.5899999999999998E-2</v>
      </c>
      <c r="C60" s="19">
        <v>5.8099999999999999E-2</v>
      </c>
      <c r="D60" s="19">
        <v>5.9700000000000003E-2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"/>
  <sheetViews>
    <sheetView zoomScale="70" zoomScaleNormal="70" workbookViewId="0"/>
  </sheetViews>
  <sheetFormatPr defaultColWidth="9" defaultRowHeight="14.4"/>
  <cols>
    <col min="1" max="1" width="23.44140625" style="25" customWidth="1"/>
    <col min="2" max="9" width="9" style="28"/>
    <col min="10" max="10" width="4.5546875" style="28" customWidth="1"/>
    <col min="11" max="16384" width="9" style="28"/>
  </cols>
  <sheetData>
    <row r="1" spans="1:27" s="24" customFormat="1" ht="33" customHeight="1">
      <c r="A1" s="1" t="s">
        <v>57</v>
      </c>
    </row>
    <row r="2" spans="1:27" ht="15.6">
      <c r="B2" s="26" t="s">
        <v>3</v>
      </c>
      <c r="C2" s="26" t="s">
        <v>58</v>
      </c>
      <c r="D2" s="26" t="s">
        <v>7</v>
      </c>
      <c r="E2" s="26" t="s">
        <v>8</v>
      </c>
      <c r="F2" s="26" t="s">
        <v>9</v>
      </c>
      <c r="G2" s="26" t="s">
        <v>59</v>
      </c>
      <c r="H2" s="26" t="s">
        <v>60</v>
      </c>
      <c r="I2" s="26" t="s">
        <v>61</v>
      </c>
      <c r="J2" s="26"/>
      <c r="K2" s="27" t="s">
        <v>62</v>
      </c>
      <c r="L2" s="27" t="s">
        <v>63</v>
      </c>
      <c r="M2" s="27" t="s">
        <v>64</v>
      </c>
      <c r="N2" s="27" t="s">
        <v>65</v>
      </c>
      <c r="O2" s="27" t="s">
        <v>66</v>
      </c>
      <c r="P2" s="27" t="s">
        <v>67</v>
      </c>
      <c r="Q2" s="27" t="s">
        <v>68</v>
      </c>
      <c r="R2" s="27" t="s">
        <v>69</v>
      </c>
      <c r="S2" s="27" t="s">
        <v>70</v>
      </c>
      <c r="T2" s="27" t="s">
        <v>71</v>
      </c>
      <c r="U2" s="27" t="s">
        <v>72</v>
      </c>
      <c r="V2" s="27" t="s">
        <v>73</v>
      </c>
      <c r="W2" s="27" t="s">
        <v>74</v>
      </c>
      <c r="X2" s="27" t="s">
        <v>75</v>
      </c>
      <c r="Y2" s="27" t="s">
        <v>76</v>
      </c>
      <c r="Z2" s="27" t="s">
        <v>77</v>
      </c>
      <c r="AA2" s="27" t="s">
        <v>78</v>
      </c>
    </row>
    <row r="3" spans="1:27">
      <c r="A3" s="25" t="s">
        <v>79</v>
      </c>
    </row>
    <row r="4" spans="1:27">
      <c r="A4" s="25" t="s">
        <v>80</v>
      </c>
      <c r="B4" s="29">
        <v>40.221724150424187</v>
      </c>
      <c r="C4" s="29">
        <v>9.8302169444070842</v>
      </c>
      <c r="D4" s="29">
        <v>0.16605655934857261</v>
      </c>
      <c r="E4" s="29">
        <v>49.515167030017182</v>
      </c>
      <c r="F4" s="29">
        <v>0.18422367099607928</v>
      </c>
      <c r="G4" s="29">
        <v>0.32234144011182375</v>
      </c>
      <c r="H4" s="30">
        <v>99.999999999999986</v>
      </c>
      <c r="I4" s="31">
        <v>89.980386234734738</v>
      </c>
      <c r="J4" s="29"/>
      <c r="K4" s="29">
        <v>1.6063997897390017</v>
      </c>
      <c r="L4" s="32" t="s">
        <v>81</v>
      </c>
      <c r="M4" s="30">
        <v>135.01033124689118</v>
      </c>
      <c r="N4" s="32" t="s">
        <v>81</v>
      </c>
      <c r="O4" s="30">
        <f t="shared" ref="O4:O41" si="0">F4*10000*40/56</f>
        <v>1315.883364257709</v>
      </c>
      <c r="P4" s="29">
        <v>3.7878007004942114</v>
      </c>
      <c r="Q4" s="31">
        <v>29.313518755338741</v>
      </c>
      <c r="R4" s="29">
        <v>3.0102691950624672</v>
      </c>
      <c r="S4" s="30">
        <v>300.24866633219676</v>
      </c>
      <c r="T4" s="30">
        <v>1286.2630468518405</v>
      </c>
      <c r="U4" s="30">
        <v>140.64948629069852</v>
      </c>
      <c r="V4" s="30">
        <v>2532.9909684824706</v>
      </c>
      <c r="W4" s="29">
        <v>2.963078209015098</v>
      </c>
      <c r="X4" s="31">
        <v>64.005678305544777</v>
      </c>
      <c r="Y4" s="29">
        <v>6.6760531954913729E-2</v>
      </c>
      <c r="Z4" s="29">
        <v>3.9682584858182345E-2</v>
      </c>
      <c r="AA4" s="29">
        <v>1.1317049236572179E-2</v>
      </c>
    </row>
    <row r="5" spans="1:27">
      <c r="A5" s="25" t="s">
        <v>82</v>
      </c>
      <c r="B5" s="29">
        <v>39.740102701830075</v>
      </c>
      <c r="C5" s="29">
        <v>12.406615296588534</v>
      </c>
      <c r="D5" s="29">
        <v>0.20473617680817405</v>
      </c>
      <c r="E5" s="29">
        <v>47.376880057037212</v>
      </c>
      <c r="F5" s="29">
        <v>0.20809118114882882</v>
      </c>
      <c r="G5" s="29">
        <v>0.22017006461745584</v>
      </c>
      <c r="H5" s="30">
        <v>100.00000000000003</v>
      </c>
      <c r="I5" s="31">
        <v>87.193016892401545</v>
      </c>
      <c r="J5" s="29"/>
      <c r="K5" s="33"/>
      <c r="L5" s="32" t="s">
        <v>81</v>
      </c>
      <c r="M5" s="30">
        <v>104.17628835750699</v>
      </c>
      <c r="N5" s="32" t="s">
        <v>81</v>
      </c>
      <c r="O5" s="30">
        <f t="shared" si="0"/>
        <v>1486.3655796344915</v>
      </c>
      <c r="P5" s="29">
        <v>4.0679951197988409</v>
      </c>
      <c r="Q5" s="31">
        <v>24.889021103712903</v>
      </c>
      <c r="R5" s="29">
        <v>3.4403627067698008</v>
      </c>
      <c r="S5" s="30">
        <v>222.56016419203664</v>
      </c>
      <c r="T5" s="30">
        <v>1585.8727870501477</v>
      </c>
      <c r="U5" s="30">
        <v>151.28361318542264</v>
      </c>
      <c r="V5" s="30">
        <v>1730.1181784531</v>
      </c>
      <c r="W5" s="29">
        <v>5.3320997246972768</v>
      </c>
      <c r="X5" s="31">
        <v>89.972029293032946</v>
      </c>
      <c r="Y5" s="29">
        <v>5.7793660595959841E-2</v>
      </c>
      <c r="Z5" s="29">
        <v>4.6641040913105974E-2</v>
      </c>
      <c r="AA5" s="29">
        <v>1.7831312382199541E-2</v>
      </c>
    </row>
    <row r="6" spans="1:27">
      <c r="A6" s="25" t="s">
        <v>83</v>
      </c>
      <c r="B6" s="29">
        <v>39.946041198290246</v>
      </c>
      <c r="C6" s="29">
        <v>11.379785510802717</v>
      </c>
      <c r="D6" s="29">
        <v>0.19602224003360058</v>
      </c>
      <c r="E6" s="29">
        <v>48.226506538298445</v>
      </c>
      <c r="F6" s="29">
        <v>0.19481566349149004</v>
      </c>
      <c r="G6" s="29">
        <v>0.22112744598971676</v>
      </c>
      <c r="H6" s="30">
        <v>100</v>
      </c>
      <c r="I6" s="31">
        <v>88.311855872119978</v>
      </c>
      <c r="J6" s="29"/>
      <c r="K6" s="29">
        <v>1.6777036281703097</v>
      </c>
      <c r="L6" s="32" t="s">
        <v>81</v>
      </c>
      <c r="M6" s="30">
        <v>85.118678812884355</v>
      </c>
      <c r="N6" s="32" t="s">
        <v>81</v>
      </c>
      <c r="O6" s="30">
        <f t="shared" si="0"/>
        <v>1391.5404535106431</v>
      </c>
      <c r="P6" s="29">
        <v>3.9018743449887308</v>
      </c>
      <c r="Q6" s="31">
        <v>26.078935824851474</v>
      </c>
      <c r="R6" s="29">
        <v>2.6243251994618091</v>
      </c>
      <c r="S6" s="30">
        <v>206.60908230514519</v>
      </c>
      <c r="T6" s="30">
        <v>1518.375213273436</v>
      </c>
      <c r="U6" s="30">
        <v>147.97634392302814</v>
      </c>
      <c r="V6" s="30">
        <v>1737.6413761173189</v>
      </c>
      <c r="W6" s="29">
        <v>3.8325346664373083</v>
      </c>
      <c r="X6" s="31">
        <v>73.845753279205027</v>
      </c>
      <c r="Y6" s="29">
        <v>7.348651389312652E-2</v>
      </c>
      <c r="Z6" s="29">
        <v>3.3015775754367691E-2</v>
      </c>
      <c r="AA6" s="29">
        <v>1.420402558627451E-2</v>
      </c>
    </row>
    <row r="7" spans="1:27">
      <c r="A7" s="25" t="s">
        <v>84</v>
      </c>
      <c r="B7" s="29">
        <v>40.095634151432655</v>
      </c>
      <c r="C7" s="29">
        <v>10.614897142225166</v>
      </c>
      <c r="D7" s="29">
        <v>0.1818444514499104</v>
      </c>
      <c r="E7" s="29">
        <v>48.853711717278586</v>
      </c>
      <c r="F7" s="29">
        <v>0.19208622289890409</v>
      </c>
      <c r="G7" s="29">
        <v>0.22899126230964204</v>
      </c>
      <c r="H7" s="30">
        <v>100</v>
      </c>
      <c r="I7" s="31">
        <v>89.13689448705621</v>
      </c>
      <c r="J7" s="29"/>
      <c r="K7" s="29">
        <v>1.6366143335879393</v>
      </c>
      <c r="L7" s="32" t="s">
        <v>81</v>
      </c>
      <c r="M7" s="30">
        <v>100.24514979063908</v>
      </c>
      <c r="N7" s="32" t="s">
        <v>81</v>
      </c>
      <c r="O7" s="30">
        <f t="shared" si="0"/>
        <v>1372.0444492778863</v>
      </c>
      <c r="P7" s="29">
        <v>3.8719680322907259</v>
      </c>
      <c r="Q7" s="31">
        <v>25.832912385400018</v>
      </c>
      <c r="R7" s="29">
        <v>2.7711472821015271</v>
      </c>
      <c r="S7" s="30">
        <v>218.38276824671178</v>
      </c>
      <c r="T7" s="30">
        <v>1408.5550073579427</v>
      </c>
      <c r="U7" s="30">
        <v>147.80288995717115</v>
      </c>
      <c r="V7" s="30">
        <v>1799.4360237718859</v>
      </c>
      <c r="W7" s="29">
        <v>3.0375900205497444</v>
      </c>
      <c r="X7" s="31">
        <v>66.666143623421092</v>
      </c>
      <c r="Y7" s="29">
        <v>4.6272549001515874E-2</v>
      </c>
      <c r="Z7" s="29">
        <v>3.7283134847184957E-2</v>
      </c>
      <c r="AA7" s="29">
        <v>1.368313452723135E-2</v>
      </c>
    </row>
    <row r="8" spans="1:27">
      <c r="A8" s="25" t="s">
        <v>85</v>
      </c>
      <c r="B8" s="29">
        <v>40.111826878936611</v>
      </c>
      <c r="C8" s="29">
        <v>10.53541626878091</v>
      </c>
      <c r="D8" s="29">
        <v>0.1801677299395108</v>
      </c>
      <c r="E8" s="29">
        <v>48.920665097868493</v>
      </c>
      <c r="F8" s="29">
        <v>0.19192723752067445</v>
      </c>
      <c r="G8" s="29">
        <v>0.23768175458781876</v>
      </c>
      <c r="H8" s="30">
        <v>100</v>
      </c>
      <c r="I8" s="31">
        <v>89.22263335544018</v>
      </c>
      <c r="J8" s="29"/>
      <c r="K8" s="29">
        <v>1.6163961723562206</v>
      </c>
      <c r="L8" s="32" t="s">
        <v>81</v>
      </c>
      <c r="M8" s="30">
        <v>93.958519687470513</v>
      </c>
      <c r="N8" s="32" t="s">
        <v>81</v>
      </c>
      <c r="O8" s="30">
        <f t="shared" si="0"/>
        <v>1370.9088394333889</v>
      </c>
      <c r="P8" s="29">
        <v>3.777185129623279</v>
      </c>
      <c r="Q8" s="31">
        <v>24.873754413103434</v>
      </c>
      <c r="R8" s="29">
        <v>2.7055972091422427</v>
      </c>
      <c r="S8" s="30">
        <v>215.21967767549592</v>
      </c>
      <c r="T8" s="30">
        <v>1395.5672342332364</v>
      </c>
      <c r="U8" s="30">
        <v>146.91288649668729</v>
      </c>
      <c r="V8" s="30">
        <v>1867.7267729993255</v>
      </c>
      <c r="W8" s="29">
        <v>3.1430064200912926</v>
      </c>
      <c r="X8" s="31">
        <v>66.497764703053264</v>
      </c>
      <c r="Y8" s="29">
        <v>5.2746973556334495E-2</v>
      </c>
      <c r="Z8" s="29">
        <v>3.6855041939765229E-2</v>
      </c>
      <c r="AA8" s="29">
        <v>1.5763322602963023E-2</v>
      </c>
    </row>
    <row r="9" spans="1:27">
      <c r="A9" s="25" t="s">
        <v>86</v>
      </c>
      <c r="B9" s="29">
        <v>40.012304550486462</v>
      </c>
      <c r="C9" s="29">
        <v>11.179783513469975</v>
      </c>
      <c r="D9" s="29">
        <v>0.19144040242535024</v>
      </c>
      <c r="E9" s="29">
        <v>48.373039349194386</v>
      </c>
      <c r="F9" s="29">
        <v>0.1837705149013184</v>
      </c>
      <c r="G9" s="29">
        <v>0.24171572075164222</v>
      </c>
      <c r="H9" s="30">
        <v>99.999999999999972</v>
      </c>
      <c r="I9" s="31">
        <v>88.524496324271368</v>
      </c>
      <c r="J9" s="29"/>
      <c r="K9" s="29">
        <v>1.6685990084728983</v>
      </c>
      <c r="L9" s="32" t="s">
        <v>81</v>
      </c>
      <c r="M9" s="30">
        <v>92.016718756218324</v>
      </c>
      <c r="N9" s="32" t="s">
        <v>81</v>
      </c>
      <c r="O9" s="30">
        <f t="shared" si="0"/>
        <v>1312.6465350094172</v>
      </c>
      <c r="P9" s="29">
        <v>3.8444334956093442</v>
      </c>
      <c r="Q9" s="31">
        <v>25.968773641295595</v>
      </c>
      <c r="R9" s="29">
        <v>2.6924555168927142</v>
      </c>
      <c r="S9" s="30">
        <v>215.68522697462703</v>
      </c>
      <c r="T9" s="30">
        <v>1482.8846043791655</v>
      </c>
      <c r="U9" s="30">
        <v>148.75313065515792</v>
      </c>
      <c r="V9" s="30">
        <v>1899.4260787311107</v>
      </c>
      <c r="W9" s="29">
        <v>3.2297072376617129</v>
      </c>
      <c r="X9" s="31">
        <v>73.401011111163882</v>
      </c>
      <c r="Y9" s="29">
        <v>5.402013039979426E-2</v>
      </c>
      <c r="Z9" s="29">
        <v>3.6837664401502039E-2</v>
      </c>
      <c r="AA9" s="29">
        <v>1.5452074757995406E-2</v>
      </c>
    </row>
    <row r="10" spans="1:27">
      <c r="A10" s="25" t="s">
        <v>87</v>
      </c>
      <c r="B10" s="29">
        <v>40.316627721547597</v>
      </c>
      <c r="C10" s="29">
        <v>9.8142390626828888</v>
      </c>
      <c r="D10" s="29">
        <v>0.16788284714395979</v>
      </c>
      <c r="E10" s="29">
        <v>49.447390097779888</v>
      </c>
      <c r="F10" s="29">
        <v>0.17820018222674133</v>
      </c>
      <c r="G10" s="29">
        <v>0.33166445784737697</v>
      </c>
      <c r="H10" s="30">
        <v>99.999999999999986</v>
      </c>
      <c r="I10" s="31">
        <v>89.982702646035335</v>
      </c>
      <c r="J10" s="29"/>
      <c r="K10" s="29">
        <v>1.6051827237071536</v>
      </c>
      <c r="L10" s="32" t="s">
        <v>81</v>
      </c>
      <c r="M10" s="30">
        <v>119.9189277420743</v>
      </c>
      <c r="N10" s="32" t="s">
        <v>81</v>
      </c>
      <c r="O10" s="30">
        <f t="shared" si="0"/>
        <v>1272.8584444767237</v>
      </c>
      <c r="P10" s="29">
        <v>3.6853463217799818</v>
      </c>
      <c r="Q10" s="31">
        <v>24.999289916645889</v>
      </c>
      <c r="R10" s="29">
        <v>2.7044497090317421</v>
      </c>
      <c r="S10" s="30">
        <v>280.70902931512052</v>
      </c>
      <c r="T10" s="30">
        <v>1300.4093504566988</v>
      </c>
      <c r="U10" s="30">
        <v>140.95836677492053</v>
      </c>
      <c r="V10" s="30">
        <v>2606.2521654137922</v>
      </c>
      <c r="W10" s="29">
        <v>3.0182226543047386</v>
      </c>
      <c r="X10" s="31">
        <v>62.612652308708924</v>
      </c>
      <c r="Y10" s="29">
        <v>5.6615505214016419E-2</v>
      </c>
      <c r="Z10" s="29">
        <v>4.0470022969970994E-2</v>
      </c>
      <c r="AA10" s="29">
        <v>1.4913687493504862E-2</v>
      </c>
    </row>
    <row r="11" spans="1:27">
      <c r="A11" s="25" t="s">
        <v>88</v>
      </c>
      <c r="B11" s="29">
        <v>40.46830688186833</v>
      </c>
      <c r="C11" s="29">
        <v>8.8592654358905616</v>
      </c>
      <c r="D11" s="29">
        <v>0.1509934966741914</v>
      </c>
      <c r="E11" s="29">
        <v>50.235181435607622</v>
      </c>
      <c r="F11" s="29">
        <v>0.18737887754917193</v>
      </c>
      <c r="G11" s="29">
        <v>0.31888009929796013</v>
      </c>
      <c r="H11" s="30">
        <v>100</v>
      </c>
      <c r="I11" s="31">
        <v>90.99873839636119</v>
      </c>
      <c r="J11" s="29"/>
      <c r="K11" s="29">
        <v>1.4274677042985018</v>
      </c>
      <c r="L11" s="32" t="s">
        <v>81</v>
      </c>
      <c r="M11" s="30">
        <v>186.09116238465188</v>
      </c>
      <c r="N11" s="32" t="s">
        <v>81</v>
      </c>
      <c r="O11" s="30">
        <f t="shared" si="0"/>
        <v>1338.4205539226566</v>
      </c>
      <c r="P11" s="29">
        <v>3.6303598486945381</v>
      </c>
      <c r="Q11" s="31">
        <v>34.992939471044124</v>
      </c>
      <c r="R11" s="29">
        <v>3.0934337971849413</v>
      </c>
      <c r="S11" s="30">
        <v>324.40030739544812</v>
      </c>
      <c r="T11" s="30">
        <v>1169.5855668024121</v>
      </c>
      <c r="U11" s="30">
        <v>135.91212311166038</v>
      </c>
      <c r="V11" s="30">
        <v>2505.7914094766074</v>
      </c>
      <c r="W11" s="29">
        <v>2.7895959995572297</v>
      </c>
      <c r="X11" s="31">
        <v>55.418475527545986</v>
      </c>
      <c r="Y11" s="29">
        <v>0.12228297090527653</v>
      </c>
      <c r="Z11" s="29">
        <v>4.6532799868556338E-2</v>
      </c>
      <c r="AA11" s="29">
        <v>1.6737248706288368E-2</v>
      </c>
    </row>
    <row r="12" spans="1:27">
      <c r="A12" s="25" t="s">
        <v>89</v>
      </c>
      <c r="B12" s="29">
        <v>40.049521332836527</v>
      </c>
      <c r="C12" s="29">
        <v>11.057727661575361</v>
      </c>
      <c r="D12" s="29">
        <v>0.19300460791194332</v>
      </c>
      <c r="E12" s="29">
        <v>48.445776290082989</v>
      </c>
      <c r="F12" s="29">
        <v>0.19198662884920498</v>
      </c>
      <c r="G12" s="29">
        <v>0.23428050530247524</v>
      </c>
      <c r="H12" s="30">
        <v>100</v>
      </c>
      <c r="I12" s="31">
        <v>88.650669024530828</v>
      </c>
      <c r="J12" s="29"/>
      <c r="K12" s="29">
        <v>1.6186156933752653</v>
      </c>
      <c r="L12" s="32" t="s">
        <v>81</v>
      </c>
      <c r="M12" s="30">
        <v>97.38036885427546</v>
      </c>
      <c r="N12" s="32" t="s">
        <v>81</v>
      </c>
      <c r="O12" s="30">
        <f t="shared" si="0"/>
        <v>1371.333063208607</v>
      </c>
      <c r="P12" s="29">
        <v>4.1971132380813341</v>
      </c>
      <c r="Q12" s="31">
        <v>21.389889075984936</v>
      </c>
      <c r="R12" s="29">
        <v>2.644070470996239</v>
      </c>
      <c r="S12" s="30">
        <v>225.01895573382714</v>
      </c>
      <c r="T12" s="30">
        <v>1495.0008358787245</v>
      </c>
      <c r="U12" s="30">
        <v>147.83626573188641</v>
      </c>
      <c r="V12" s="30">
        <v>1840.999419177416</v>
      </c>
      <c r="W12" s="29">
        <v>3.1296691805350809</v>
      </c>
      <c r="X12" s="31">
        <v>68.23003348291904</v>
      </c>
      <c r="Y12" s="29">
        <v>5.7805539378529246E-2</v>
      </c>
      <c r="Z12" s="29">
        <v>3.4799001343384012E-2</v>
      </c>
      <c r="AA12" s="29">
        <v>1.1683381933995296E-2</v>
      </c>
    </row>
    <row r="13" spans="1:27">
      <c r="A13" s="25" t="s">
        <v>90</v>
      </c>
      <c r="B13" s="29">
        <v>40.0849252802115</v>
      </c>
      <c r="C13" s="29">
        <v>10.6587061456139</v>
      </c>
      <c r="D13" s="29">
        <v>0.1829466906910501</v>
      </c>
      <c r="E13" s="29">
        <v>48.827039139605979</v>
      </c>
      <c r="F13" s="29">
        <v>0.18297936546248392</v>
      </c>
      <c r="G13" s="29">
        <v>0.24116609141906961</v>
      </c>
      <c r="H13" s="30">
        <v>100</v>
      </c>
      <c r="I13" s="31">
        <v>89.091643030952909</v>
      </c>
      <c r="J13" s="29"/>
      <c r="K13" s="29">
        <v>1.7130556883049697</v>
      </c>
      <c r="L13" s="32" t="s">
        <v>81</v>
      </c>
      <c r="M13" s="30">
        <v>96.751076439116588</v>
      </c>
      <c r="N13" s="32" t="s">
        <v>81</v>
      </c>
      <c r="O13" s="30">
        <f t="shared" si="0"/>
        <v>1306.9954675891709</v>
      </c>
      <c r="P13" s="29">
        <v>3.7927663896618502</v>
      </c>
      <c r="Q13" s="31">
        <v>28.326494241562965</v>
      </c>
      <c r="R13" s="29">
        <v>2.6774042787180492</v>
      </c>
      <c r="S13" s="30">
        <v>228.94358220624366</v>
      </c>
      <c r="T13" s="30">
        <v>1417.0928790941139</v>
      </c>
      <c r="U13" s="30">
        <v>146.29904490063777</v>
      </c>
      <c r="V13" s="30">
        <v>1895.1070369878694</v>
      </c>
      <c r="W13" s="29">
        <v>3.1889055075121249</v>
      </c>
      <c r="X13" s="31">
        <v>67.140478301376064</v>
      </c>
      <c r="Y13" s="29">
        <v>5.3388681835671276E-2</v>
      </c>
      <c r="Z13" s="29">
        <v>3.6964773577588476E-2</v>
      </c>
      <c r="AA13" s="29">
        <v>8.5183855209131857E-3</v>
      </c>
    </row>
    <row r="14" spans="1:27">
      <c r="A14" s="25" t="s">
        <v>91</v>
      </c>
      <c r="B14" s="29">
        <v>40.067681440206144</v>
      </c>
      <c r="C14" s="29">
        <v>10.729869572767685</v>
      </c>
      <c r="D14" s="29">
        <v>0.18264105875321163</v>
      </c>
      <c r="E14" s="29">
        <v>48.763125418945769</v>
      </c>
      <c r="F14" s="29">
        <v>0.17871765401864023</v>
      </c>
      <c r="G14" s="29">
        <v>0.26439818021942657</v>
      </c>
      <c r="H14" s="30">
        <v>100</v>
      </c>
      <c r="I14" s="31">
        <v>89.01400212343799</v>
      </c>
      <c r="J14" s="29"/>
      <c r="K14" s="29">
        <v>1.6647814169216437</v>
      </c>
      <c r="L14" s="32" t="s">
        <v>81</v>
      </c>
      <c r="M14" s="30">
        <v>138.94852989340188</v>
      </c>
      <c r="N14" s="32" t="s">
        <v>81</v>
      </c>
      <c r="O14" s="30">
        <f t="shared" si="0"/>
        <v>1276.5546715617161</v>
      </c>
      <c r="P14" s="29">
        <v>4.2636450456974906</v>
      </c>
      <c r="Q14" s="31">
        <v>29.643449524316324</v>
      </c>
      <c r="R14" s="29">
        <v>3.47761358838566</v>
      </c>
      <c r="S14" s="30">
        <v>269.69846842348653</v>
      </c>
      <c r="T14" s="30">
        <v>1414.7254744632969</v>
      </c>
      <c r="U14" s="30">
        <v>146.30711045998473</v>
      </c>
      <c r="V14" s="30">
        <v>2077.6670922195904</v>
      </c>
      <c r="W14" s="29">
        <v>3.4100980636016152</v>
      </c>
      <c r="X14" s="31">
        <v>67.734209340697291</v>
      </c>
      <c r="Y14" s="29">
        <v>6.8178701858021648E-2</v>
      </c>
      <c r="Z14" s="29">
        <v>4.3985251055767963E-2</v>
      </c>
      <c r="AA14" s="29">
        <v>1.7281302777539097E-2</v>
      </c>
    </row>
    <row r="15" spans="1:27">
      <c r="A15" s="25" t="s">
        <v>92</v>
      </c>
      <c r="B15" s="29">
        <v>40.391478564205784</v>
      </c>
      <c r="C15" s="29">
        <v>9.4258941559910792</v>
      </c>
      <c r="D15" s="29">
        <v>0.16071716804089328</v>
      </c>
      <c r="E15" s="29">
        <v>49.753731136491432</v>
      </c>
      <c r="F15" s="29">
        <v>0.18493397251845911</v>
      </c>
      <c r="G15" s="29">
        <v>0.33175947087511731</v>
      </c>
      <c r="H15" s="30">
        <v>100.00000000000001</v>
      </c>
      <c r="I15" s="31">
        <v>90.39455582041559</v>
      </c>
      <c r="J15" s="29"/>
      <c r="K15" s="29">
        <v>1.5385994941764101</v>
      </c>
      <c r="L15" s="32" t="s">
        <v>81</v>
      </c>
      <c r="M15" s="30">
        <v>130.33169020148938</v>
      </c>
      <c r="N15" s="32" t="s">
        <v>81</v>
      </c>
      <c r="O15" s="30">
        <f t="shared" si="0"/>
        <v>1320.9569465604222</v>
      </c>
      <c r="P15" s="29">
        <v>3.4928343110053452</v>
      </c>
      <c r="Q15" s="31">
        <v>26.516785424515565</v>
      </c>
      <c r="R15" s="29">
        <v>2.7387158287544486</v>
      </c>
      <c r="S15" s="30">
        <v>312.58670858089897</v>
      </c>
      <c r="T15" s="30">
        <v>1244.9044774662532</v>
      </c>
      <c r="U15" s="30">
        <v>137.18470297270792</v>
      </c>
      <c r="V15" s="30">
        <v>2606.9987871980438</v>
      </c>
      <c r="W15" s="29">
        <v>2.8960738605620708</v>
      </c>
      <c r="X15" s="31">
        <v>61.222838176919723</v>
      </c>
      <c r="Y15" s="29">
        <v>5.9519031222254624E-2</v>
      </c>
      <c r="Z15" s="29">
        <v>3.7450189385679386E-2</v>
      </c>
      <c r="AA15" s="29">
        <v>1.0561214121110761E-2</v>
      </c>
    </row>
    <row r="16" spans="1:27">
      <c r="A16" s="25" t="s">
        <v>93</v>
      </c>
      <c r="B16" s="29">
        <v>39.995343205496177</v>
      </c>
      <c r="C16" s="29">
        <v>11.192939647040035</v>
      </c>
      <c r="D16" s="29">
        <v>0.19242387060539262</v>
      </c>
      <c r="E16" s="29">
        <v>48.369917981170673</v>
      </c>
      <c r="F16" s="29">
        <v>0.18716334694248243</v>
      </c>
      <c r="G16" s="29">
        <v>0.23717443565203108</v>
      </c>
      <c r="H16" s="30">
        <v>100.00000000000003</v>
      </c>
      <c r="I16" s="31">
        <v>88.511887336730013</v>
      </c>
      <c r="J16" s="29"/>
      <c r="K16" s="29">
        <v>1.6248783403965796</v>
      </c>
      <c r="L16" s="32" t="s">
        <v>81</v>
      </c>
      <c r="M16" s="30">
        <v>102.98051448963288</v>
      </c>
      <c r="N16" s="32" t="s">
        <v>81</v>
      </c>
      <c r="O16" s="30">
        <f t="shared" si="0"/>
        <v>1336.8810495891605</v>
      </c>
      <c r="P16" s="29">
        <v>3.9313049770252833</v>
      </c>
      <c r="Q16" s="31">
        <v>28.80392096492653</v>
      </c>
      <c r="R16" s="29">
        <v>2.818248390018617</v>
      </c>
      <c r="S16" s="30">
        <v>216.86938105761789</v>
      </c>
      <c r="T16" s="30">
        <v>1490.5024833880143</v>
      </c>
      <c r="U16" s="30">
        <v>148.2996533054017</v>
      </c>
      <c r="V16" s="30">
        <v>1863.7402105454116</v>
      </c>
      <c r="W16" s="29">
        <v>3.0856452028889541</v>
      </c>
      <c r="X16" s="31">
        <v>73.955340988460478</v>
      </c>
      <c r="Y16" s="29">
        <v>6.5948695498581095E-2</v>
      </c>
      <c r="Z16" s="29">
        <v>3.5252055205802602E-2</v>
      </c>
      <c r="AA16" s="29">
        <v>1.7653074608622556E-2</v>
      </c>
    </row>
    <row r="17" spans="1:27">
      <c r="A17" s="25" t="s">
        <v>94</v>
      </c>
      <c r="B17" s="29">
        <v>40.022878472927978</v>
      </c>
      <c r="C17" s="29">
        <v>11.448210514326066</v>
      </c>
      <c r="D17" s="29">
        <v>0.19627181579934291</v>
      </c>
      <c r="E17" s="29">
        <v>48.062032974739942</v>
      </c>
      <c r="F17" s="29">
        <v>0.19923642582230211</v>
      </c>
      <c r="G17" s="29">
        <v>0.22978931558561058</v>
      </c>
      <c r="H17" s="30">
        <v>99.999999999999972</v>
      </c>
      <c r="I17" s="31">
        <v>88.214363354015958</v>
      </c>
      <c r="J17" s="29"/>
      <c r="K17" s="29">
        <v>1.7662229644971001</v>
      </c>
      <c r="L17" s="32" t="s">
        <v>81</v>
      </c>
      <c r="M17" s="30">
        <v>140.41591272678616</v>
      </c>
      <c r="N17" s="32" t="s">
        <v>81</v>
      </c>
      <c r="O17" s="30">
        <f t="shared" si="0"/>
        <v>1423.1173273021579</v>
      </c>
      <c r="P17" s="29">
        <v>3.8946445374615788</v>
      </c>
      <c r="Q17" s="31">
        <v>32.804187434997054</v>
      </c>
      <c r="R17" s="29">
        <v>3.0547613071841768</v>
      </c>
      <c r="S17" s="30">
        <v>210.85782594450137</v>
      </c>
      <c r="T17" s="30">
        <v>1520.3084105293799</v>
      </c>
      <c r="U17" s="30">
        <v>149.28807410683055</v>
      </c>
      <c r="V17" s="30">
        <v>1805.7072054719333</v>
      </c>
      <c r="W17" s="29">
        <v>3.4155046364000028</v>
      </c>
      <c r="X17" s="31">
        <v>73.99459106172354</v>
      </c>
      <c r="Y17" s="29">
        <v>6.9833142377128773E-2</v>
      </c>
      <c r="Z17" s="29">
        <v>4.7576492383928581E-2</v>
      </c>
      <c r="AA17" s="29">
        <v>1.0920722956954097E-2</v>
      </c>
    </row>
    <row r="18" spans="1:27">
      <c r="A18" s="25" t="s">
        <v>95</v>
      </c>
      <c r="B18" s="29">
        <v>39.995852174121673</v>
      </c>
      <c r="C18" s="29">
        <v>11.462557731491922</v>
      </c>
      <c r="D18" s="29">
        <v>0.19649009473002685</v>
      </c>
      <c r="E18" s="29">
        <v>48.100806909362809</v>
      </c>
      <c r="F18" s="29">
        <v>0.18496085698369749</v>
      </c>
      <c r="G18" s="29">
        <v>0.22869928307374765</v>
      </c>
      <c r="H18" s="30">
        <v>99.999999999999972</v>
      </c>
      <c r="I18" s="31">
        <v>88.209725452470138</v>
      </c>
      <c r="J18" s="29"/>
      <c r="K18" s="29">
        <v>1.6909246943973941</v>
      </c>
      <c r="L18" s="32" t="s">
        <v>81</v>
      </c>
      <c r="M18" s="30">
        <v>92.755989854587298</v>
      </c>
      <c r="N18" s="32" t="s">
        <v>81</v>
      </c>
      <c r="O18" s="30">
        <f t="shared" si="0"/>
        <v>1321.1489784549819</v>
      </c>
      <c r="P18" s="29">
        <v>3.9497383730282896</v>
      </c>
      <c r="Q18" s="31">
        <v>29.007628708358951</v>
      </c>
      <c r="R18" s="29">
        <v>2.8991239144881917</v>
      </c>
      <c r="S18" s="30">
        <v>209.54128515404065</v>
      </c>
      <c r="T18" s="30">
        <v>1521.9991845858005</v>
      </c>
      <c r="U18" s="30">
        <v>149.51682177707059</v>
      </c>
      <c r="V18" s="30">
        <v>1797.1416220119127</v>
      </c>
      <c r="W18" s="29">
        <v>3.2468908126764364</v>
      </c>
      <c r="X18" s="31">
        <v>74.535586757954192</v>
      </c>
      <c r="Y18" s="29">
        <v>6.1157396275335105E-2</v>
      </c>
      <c r="Z18" s="29">
        <v>3.6552743678595845E-2</v>
      </c>
      <c r="AA18" s="29">
        <v>1.774533123958185E-2</v>
      </c>
    </row>
    <row r="19" spans="1:27">
      <c r="A19" s="25" t="s">
        <v>96</v>
      </c>
      <c r="B19" s="29">
        <v>39.668433447875138</v>
      </c>
      <c r="C19" s="29">
        <v>12.848602365298467</v>
      </c>
      <c r="D19" s="29">
        <v>0.22292284617189934</v>
      </c>
      <c r="E19" s="29">
        <v>46.981707582445701</v>
      </c>
      <c r="F19" s="29">
        <v>0.22238457391698108</v>
      </c>
      <c r="G19" s="29">
        <v>0.16003299062546497</v>
      </c>
      <c r="H19" s="30">
        <v>100</v>
      </c>
      <c r="I19" s="31">
        <v>86.700721605575708</v>
      </c>
      <c r="J19" s="29"/>
      <c r="K19" s="29">
        <v>1.6025356156452557</v>
      </c>
      <c r="L19" s="32" t="s">
        <v>81</v>
      </c>
      <c r="M19" s="30">
        <v>101.4463782092177</v>
      </c>
      <c r="N19" s="32" t="s">
        <v>81</v>
      </c>
      <c r="O19" s="30">
        <f t="shared" si="0"/>
        <v>1588.4612422641505</v>
      </c>
      <c r="P19" s="33">
        <v>6.3273732925186366</v>
      </c>
      <c r="Q19" s="31">
        <v>56.971446217633137</v>
      </c>
      <c r="R19" s="29">
        <v>3.5930716454875662</v>
      </c>
      <c r="S19" s="30">
        <v>148.71055968472172</v>
      </c>
      <c r="T19" s="30">
        <v>1726.7455164360908</v>
      </c>
      <c r="U19" s="30">
        <v>171.58119106638259</v>
      </c>
      <c r="V19" s="30">
        <v>1257.5550936699858</v>
      </c>
      <c r="W19" s="29">
        <v>3.654812319412196</v>
      </c>
      <c r="X19" s="31">
        <v>75.443836206613113</v>
      </c>
      <c r="Y19" s="29">
        <v>5.9447049125145368E-2</v>
      </c>
      <c r="Z19" s="29">
        <v>4.7602583534343886E-2</v>
      </c>
      <c r="AA19" s="29">
        <v>1.7261108050913031E-2</v>
      </c>
    </row>
    <row r="20" spans="1:27">
      <c r="A20" s="25" t="s">
        <v>97</v>
      </c>
      <c r="B20" s="29">
        <v>40.01576165603975</v>
      </c>
      <c r="C20" s="29">
        <v>11.435416569353167</v>
      </c>
      <c r="D20" s="29">
        <v>0.19523489334773092</v>
      </c>
      <c r="E20" s="29">
        <v>48.093669826195828</v>
      </c>
      <c r="F20" s="29">
        <v>0.1924510364946313</v>
      </c>
      <c r="G20" s="29">
        <v>0.23440517431375466</v>
      </c>
      <c r="H20" s="30">
        <v>100</v>
      </c>
      <c r="I20" s="31">
        <v>88.232817395870825</v>
      </c>
      <c r="J20" s="29"/>
      <c r="K20" s="29">
        <v>1.6526283072210552</v>
      </c>
      <c r="L20" s="32" t="s">
        <v>81</v>
      </c>
      <c r="M20" s="30">
        <v>125.12631531744627</v>
      </c>
      <c r="N20" s="32" t="s">
        <v>81</v>
      </c>
      <c r="O20" s="30">
        <f t="shared" si="0"/>
        <v>1374.6502606759379</v>
      </c>
      <c r="P20" s="29">
        <v>4.037569401942215</v>
      </c>
      <c r="Q20" s="31">
        <v>31.647916540722274</v>
      </c>
      <c r="R20" s="29">
        <v>3.1943377467716823</v>
      </c>
      <c r="S20" s="30">
        <v>211.06967075325343</v>
      </c>
      <c r="T20" s="30">
        <v>1512.2764782938107</v>
      </c>
      <c r="U20" s="30">
        <v>148.63038155298776</v>
      </c>
      <c r="V20" s="30">
        <v>1841.9790806181254</v>
      </c>
      <c r="W20" s="29">
        <v>3.7005961152669431</v>
      </c>
      <c r="X20" s="31">
        <v>74.334582095315881</v>
      </c>
      <c r="Y20" s="29">
        <v>7.4293848791211384E-2</v>
      </c>
      <c r="Z20" s="29">
        <v>4.4503025690664819E-2</v>
      </c>
      <c r="AA20" s="29">
        <v>1.4540758675584952E-2</v>
      </c>
    </row>
    <row r="21" spans="1:27">
      <c r="A21" s="25" t="s">
        <v>98</v>
      </c>
      <c r="B21" s="29">
        <v>40.050006171344108</v>
      </c>
      <c r="C21" s="29">
        <v>11.225628477387842</v>
      </c>
      <c r="D21" s="29">
        <v>0.19272941899941359</v>
      </c>
      <c r="E21" s="29">
        <v>48.252683378000384</v>
      </c>
      <c r="F21" s="29">
        <v>0.20501212781855163</v>
      </c>
      <c r="G21" s="29">
        <v>0.22260617795875504</v>
      </c>
      <c r="H21" s="30">
        <v>100.00000000000001</v>
      </c>
      <c r="I21" s="31">
        <v>88.457447187029899</v>
      </c>
      <c r="J21" s="29"/>
      <c r="K21" s="29">
        <v>1.7382664782001833</v>
      </c>
      <c r="L21" s="32" t="s">
        <v>81</v>
      </c>
      <c r="M21" s="30">
        <v>146.52120995193962</v>
      </c>
      <c r="N21" s="32" t="s">
        <v>81</v>
      </c>
      <c r="O21" s="30">
        <f t="shared" si="0"/>
        <v>1464.3723415610834</v>
      </c>
      <c r="P21" s="29">
        <v>4.2126360387291806</v>
      </c>
      <c r="Q21" s="31">
        <v>37.569991920371031</v>
      </c>
      <c r="R21" s="29">
        <v>3.2502510568263769</v>
      </c>
      <c r="S21" s="30">
        <v>216.19006136715515</v>
      </c>
      <c r="T21" s="30">
        <v>1492.8692408939862</v>
      </c>
      <c r="U21" s="30">
        <v>148.72716622552505</v>
      </c>
      <c r="V21" s="30">
        <v>1749.2613984175262</v>
      </c>
      <c r="W21" s="29">
        <v>3.6822186877180485</v>
      </c>
      <c r="X21" s="31">
        <v>73.652727315893515</v>
      </c>
      <c r="Y21" s="29">
        <v>9.4277367758744415E-2</v>
      </c>
      <c r="Z21" s="29">
        <v>4.2415141030781228E-2</v>
      </c>
      <c r="AA21" s="29">
        <v>1.6302130507445649E-2</v>
      </c>
    </row>
    <row r="22" spans="1:27">
      <c r="A22" s="25" t="s">
        <v>99</v>
      </c>
      <c r="B22" s="29">
        <v>40.577194533519133</v>
      </c>
      <c r="C22" s="29">
        <v>8.9477192567229764</v>
      </c>
      <c r="D22" s="29">
        <v>0.15053795510257498</v>
      </c>
      <c r="E22" s="29">
        <v>50.007730018942802</v>
      </c>
      <c r="F22" s="29">
        <v>0.20540262196489761</v>
      </c>
      <c r="G22" s="29">
        <v>0.36983095690947937</v>
      </c>
      <c r="H22" s="30">
        <v>100.00000000000001</v>
      </c>
      <c r="I22" s="31">
        <v>90.879485438604831</v>
      </c>
      <c r="J22" s="29"/>
      <c r="K22" s="29">
        <v>1.5779293618472365</v>
      </c>
      <c r="L22" s="32" t="s">
        <v>81</v>
      </c>
      <c r="M22" s="30">
        <v>227.67968000067995</v>
      </c>
      <c r="N22" s="32" t="s">
        <v>81</v>
      </c>
      <c r="O22" s="30">
        <f t="shared" si="0"/>
        <v>1467.1615854635545</v>
      </c>
      <c r="P22" s="29">
        <v>3.5021656772893563</v>
      </c>
      <c r="Q22" s="31">
        <v>30.403600635345533</v>
      </c>
      <c r="R22" s="29">
        <v>3.2650243461292101</v>
      </c>
      <c r="S22" s="30">
        <v>343.90899512209199</v>
      </c>
      <c r="T22" s="30">
        <v>1166.0569721345855</v>
      </c>
      <c r="U22" s="30">
        <v>135.03563416547044</v>
      </c>
      <c r="V22" s="30">
        <v>2906.1682959285727</v>
      </c>
      <c r="W22" s="29">
        <v>3.0562204893258578</v>
      </c>
      <c r="X22" s="31">
        <v>58.915461394922538</v>
      </c>
      <c r="Y22" s="29">
        <v>9.882857632233806E-2</v>
      </c>
      <c r="Z22" s="29">
        <v>5.4154841818539974E-2</v>
      </c>
      <c r="AA22" s="29">
        <v>1.3209560944651033E-2</v>
      </c>
    </row>
    <row r="23" spans="1:27">
      <c r="A23" s="25" t="s">
        <v>100</v>
      </c>
      <c r="B23" s="29">
        <v>40.462247282897764</v>
      </c>
      <c r="C23" s="29">
        <v>9.0802660332420366</v>
      </c>
      <c r="D23" s="29">
        <v>0.15897173095911493</v>
      </c>
      <c r="E23" s="29">
        <v>49.997184768271595</v>
      </c>
      <c r="F23" s="29">
        <v>0.22256192361701083</v>
      </c>
      <c r="G23" s="29">
        <v>0.30653885734553477</v>
      </c>
      <c r="H23" s="30">
        <v>100</v>
      </c>
      <c r="I23" s="31">
        <v>90.755097734569858</v>
      </c>
      <c r="J23" s="29"/>
      <c r="K23" s="29">
        <v>1.405594864954633</v>
      </c>
      <c r="L23" s="32" t="s">
        <v>81</v>
      </c>
      <c r="M23" s="30">
        <v>116.68946464030581</v>
      </c>
      <c r="N23" s="32" t="s">
        <v>81</v>
      </c>
      <c r="O23" s="30">
        <f t="shared" si="0"/>
        <v>1589.7280258357916</v>
      </c>
      <c r="P23" s="29">
        <v>3.7792909497418314</v>
      </c>
      <c r="Q23" s="31">
        <v>25.727038900190479</v>
      </c>
      <c r="R23" s="29">
        <v>2.6348482518012899</v>
      </c>
      <c r="S23" s="30">
        <v>301.2977698790948</v>
      </c>
      <c r="T23" s="30">
        <v>1231.3844381031367</v>
      </c>
      <c r="U23" s="30">
        <v>137.6074080927782</v>
      </c>
      <c r="V23" s="30">
        <v>2408.8127076550054</v>
      </c>
      <c r="W23" s="29">
        <v>2.5821595241885116</v>
      </c>
      <c r="X23" s="31">
        <v>54.765723604165721</v>
      </c>
      <c r="Y23" s="29">
        <v>5.9116451898758304E-2</v>
      </c>
      <c r="Z23" s="29">
        <v>3.613639850542226E-2</v>
      </c>
      <c r="AA23" s="29">
        <v>9.4573005398545726E-3</v>
      </c>
    </row>
    <row r="24" spans="1:27">
      <c r="A24" s="25" t="s">
        <v>101</v>
      </c>
      <c r="B24" s="29">
        <v>40.062977471871527</v>
      </c>
      <c r="C24" s="29">
        <v>11.157047618983686</v>
      </c>
      <c r="D24" s="29">
        <v>0.19187370254296021</v>
      </c>
      <c r="E24" s="29">
        <v>48.325742598021179</v>
      </c>
      <c r="F24" s="29">
        <v>0.2017442378988952</v>
      </c>
      <c r="G24" s="29">
        <v>0.21690201511789192</v>
      </c>
      <c r="H24" s="30">
        <v>100.00000000000001</v>
      </c>
      <c r="I24" s="31">
        <v>88.535234737859099</v>
      </c>
      <c r="J24" s="29"/>
      <c r="K24" s="29">
        <v>1.8090246034970514</v>
      </c>
      <c r="L24" s="32" t="s">
        <v>81</v>
      </c>
      <c r="M24" s="30">
        <v>82.532736069280077</v>
      </c>
      <c r="N24" s="32" t="s">
        <v>81</v>
      </c>
      <c r="O24" s="30">
        <f t="shared" si="0"/>
        <v>1441.0302707063943</v>
      </c>
      <c r="P24" s="29">
        <v>3.8962099006208222</v>
      </c>
      <c r="Q24" s="31">
        <v>23.545595952096573</v>
      </c>
      <c r="R24" s="29">
        <v>2.6911796621816886</v>
      </c>
      <c r="S24" s="30">
        <v>233.8241517912621</v>
      </c>
      <c r="T24" s="30">
        <v>1486.2409182258732</v>
      </c>
      <c r="U24" s="30">
        <v>146.57618675415063</v>
      </c>
      <c r="V24" s="30">
        <v>1704.4375217430063</v>
      </c>
      <c r="W24" s="29">
        <v>3.491505803785047</v>
      </c>
      <c r="X24" s="31">
        <v>73.321284660543228</v>
      </c>
      <c r="Y24" s="29">
        <v>5.4266955477752177E-2</v>
      </c>
      <c r="Z24" s="29">
        <v>3.096938530743831E-2</v>
      </c>
      <c r="AA24" s="29">
        <v>1.5278914976529891E-2</v>
      </c>
    </row>
    <row r="25" spans="1:27">
      <c r="A25" s="25" t="s">
        <v>102</v>
      </c>
      <c r="B25" s="29">
        <v>39.913494317062508</v>
      </c>
      <c r="C25" s="29">
        <v>10.795899412157414</v>
      </c>
      <c r="D25" s="29">
        <v>0.19080548498240424</v>
      </c>
      <c r="E25" s="29">
        <v>48.842368525592718</v>
      </c>
      <c r="F25" s="29">
        <v>0.18914459182185037</v>
      </c>
      <c r="G25" s="29">
        <v>0.21962708977870515</v>
      </c>
      <c r="H25" s="30">
        <v>100</v>
      </c>
      <c r="I25" s="31">
        <v>88.96980871872978</v>
      </c>
      <c r="J25" s="29"/>
      <c r="K25" s="29">
        <v>1.5019839094954943</v>
      </c>
      <c r="L25" s="32" t="s">
        <v>81</v>
      </c>
      <c r="M25" s="30">
        <v>116.9024211461373</v>
      </c>
      <c r="N25" s="32" t="s">
        <v>81</v>
      </c>
      <c r="O25" s="30">
        <f t="shared" si="0"/>
        <v>1351.0327987275027</v>
      </c>
      <c r="P25" s="29">
        <v>4.6847221798308372</v>
      </c>
      <c r="Q25" s="31">
        <v>39.692967727644138</v>
      </c>
      <c r="R25" s="29">
        <v>3.3398912589069711</v>
      </c>
      <c r="S25" s="30">
        <v>222.49261181746132</v>
      </c>
      <c r="T25" s="30">
        <v>1477.9665761611482</v>
      </c>
      <c r="U25" s="30">
        <v>150.69541974113883</v>
      </c>
      <c r="V25" s="30">
        <v>1725.8514283815252</v>
      </c>
      <c r="W25" s="29">
        <v>3.1139898887742947</v>
      </c>
      <c r="X25" s="31">
        <v>63.726629286654045</v>
      </c>
      <c r="Y25" s="29">
        <v>5.613841806685535E-2</v>
      </c>
      <c r="Z25" s="29">
        <v>4.650929950932621E-2</v>
      </c>
      <c r="AA25" s="29">
        <v>1.5940440456363301E-2</v>
      </c>
    </row>
    <row r="26" spans="1:27">
      <c r="A26" s="25" t="s">
        <v>103</v>
      </c>
      <c r="B26" s="29">
        <v>40.223597102795559</v>
      </c>
      <c r="C26" s="29">
        <v>10.73918614896157</v>
      </c>
      <c r="D26" s="29">
        <v>0.19315046214873485</v>
      </c>
      <c r="E26" s="29">
        <v>48.53639915095625</v>
      </c>
      <c r="F26" s="29">
        <v>0.23220450568639847</v>
      </c>
      <c r="G26" s="29">
        <v>0.2872431905111536</v>
      </c>
      <c r="H26" s="30">
        <v>99.999999999999986</v>
      </c>
      <c r="I26" s="31">
        <v>88.959823803705063</v>
      </c>
      <c r="J26" s="29"/>
      <c r="K26" s="29">
        <v>1.4517194149401049</v>
      </c>
      <c r="L26" s="32" t="s">
        <v>81</v>
      </c>
      <c r="M26" s="30">
        <v>128.27906634391761</v>
      </c>
      <c r="N26" s="32" t="s">
        <v>81</v>
      </c>
      <c r="O26" s="30">
        <f t="shared" si="0"/>
        <v>1658.6036120457034</v>
      </c>
      <c r="P26" s="29">
        <v>4.5225070162670766</v>
      </c>
      <c r="Q26" s="31">
        <v>49.920608596394068</v>
      </c>
      <c r="R26" s="29">
        <v>3.306597946460395</v>
      </c>
      <c r="S26" s="30">
        <v>241.58633249136079</v>
      </c>
      <c r="T26" s="30">
        <v>1496.1306130808277</v>
      </c>
      <c r="U26" s="30">
        <v>152.8413246499106</v>
      </c>
      <c r="V26" s="30">
        <v>2257.1854461853704</v>
      </c>
      <c r="W26" s="29">
        <v>2.7827703234349839</v>
      </c>
      <c r="X26" s="31">
        <v>58.586858421350954</v>
      </c>
      <c r="Y26" s="29">
        <v>6.8290587040085421E-2</v>
      </c>
      <c r="Z26" s="29">
        <v>5.3137518416065663E-2</v>
      </c>
      <c r="AA26" s="29">
        <v>2.3649789005787646E-2</v>
      </c>
    </row>
    <row r="27" spans="1:27">
      <c r="A27" s="25" t="s">
        <v>104</v>
      </c>
      <c r="B27" s="29">
        <v>40.023767736896659</v>
      </c>
      <c r="C27" s="29">
        <v>11.096707391419445</v>
      </c>
      <c r="D27" s="29">
        <v>0.1888348175107683</v>
      </c>
      <c r="E27" s="29">
        <v>48.448803928950049</v>
      </c>
      <c r="F27" s="29">
        <v>0.17930239679623816</v>
      </c>
      <c r="G27" s="29">
        <v>0.24436330237774195</v>
      </c>
      <c r="H27" s="30">
        <v>99.999999999999986</v>
      </c>
      <c r="I27" s="31">
        <v>88.615846605904977</v>
      </c>
      <c r="J27" s="29"/>
      <c r="K27" s="29">
        <v>1.7050033937928666</v>
      </c>
      <c r="L27" s="32" t="s">
        <v>81</v>
      </c>
      <c r="M27" s="30">
        <v>98.591100618200826</v>
      </c>
      <c r="N27" s="32" t="s">
        <v>81</v>
      </c>
      <c r="O27" s="30">
        <f t="shared" si="0"/>
        <v>1280.7314056874154</v>
      </c>
      <c r="P27" s="29">
        <v>3.8399160461596895</v>
      </c>
      <c r="Q27" s="31">
        <v>28.429709871804818</v>
      </c>
      <c r="R27" s="29">
        <v>2.7961512824312718</v>
      </c>
      <c r="S27" s="30">
        <v>223.13407910849924</v>
      </c>
      <c r="T27" s="30">
        <v>1462.7019172019234</v>
      </c>
      <c r="U27" s="30">
        <v>149.37156231277268</v>
      </c>
      <c r="V27" s="30">
        <v>1920.2310374261649</v>
      </c>
      <c r="W27" s="29">
        <v>3.2361348610472001</v>
      </c>
      <c r="X27" s="31">
        <v>72.81628288016735</v>
      </c>
      <c r="Y27" s="29">
        <v>5.9873505899496103E-2</v>
      </c>
      <c r="Z27" s="29">
        <v>3.3824378356516943E-2</v>
      </c>
      <c r="AA27" s="29">
        <v>9.7228886033012395E-3</v>
      </c>
    </row>
    <row r="28" spans="1:27">
      <c r="A28" s="25" t="s">
        <v>105</v>
      </c>
      <c r="B28" s="29">
        <v>40.015973369484016</v>
      </c>
      <c r="C28" s="29">
        <v>11.387854936418876</v>
      </c>
      <c r="D28" s="29">
        <v>0.19429534804641707</v>
      </c>
      <c r="E28" s="29">
        <v>48.160508589625323</v>
      </c>
      <c r="F28" s="29">
        <v>0.18501595908175739</v>
      </c>
      <c r="G28" s="29">
        <v>0.2316619875653535</v>
      </c>
      <c r="H28" s="30">
        <v>99.999999999999972</v>
      </c>
      <c r="I28" s="31">
        <v>88.29038667003266</v>
      </c>
      <c r="J28" s="29"/>
      <c r="K28" s="29">
        <v>1.7151913765854163</v>
      </c>
      <c r="L28" s="32" t="s">
        <v>81</v>
      </c>
      <c r="M28" s="30">
        <v>86.597606533905591</v>
      </c>
      <c r="N28" s="32" t="s">
        <v>81</v>
      </c>
      <c r="O28" s="30">
        <f t="shared" si="0"/>
        <v>1321.5425648696958</v>
      </c>
      <c r="P28" s="29">
        <v>3.8932415407514371</v>
      </c>
      <c r="Q28" s="31">
        <v>25.365948481647933</v>
      </c>
      <c r="R28" s="29">
        <v>2.7633133582019256</v>
      </c>
      <c r="S28" s="30">
        <v>202.85806801561321</v>
      </c>
      <c r="T28" s="30">
        <v>1504.9988229776693</v>
      </c>
      <c r="U28" s="30">
        <v>149.85766125497381</v>
      </c>
      <c r="V28" s="30">
        <v>1820.4228474011045</v>
      </c>
      <c r="W28" s="29">
        <v>3.1728675822751011</v>
      </c>
      <c r="X28" s="31">
        <v>73.75945456701983</v>
      </c>
      <c r="Y28" s="29">
        <v>5.4623146647577024E-2</v>
      </c>
      <c r="Z28" s="29">
        <v>3.7543814259119825E-2</v>
      </c>
      <c r="AA28" s="29">
        <v>1.303618202624047E-2</v>
      </c>
    </row>
    <row r="29" spans="1:27">
      <c r="A29" s="25" t="s">
        <v>106</v>
      </c>
      <c r="B29" s="29">
        <v>40.139589499341611</v>
      </c>
      <c r="C29" s="29">
        <v>10.6345533185078</v>
      </c>
      <c r="D29" s="29">
        <v>0.18109630856286862</v>
      </c>
      <c r="E29" s="29">
        <v>48.795959673175105</v>
      </c>
      <c r="F29" s="29">
        <v>0.17899724598047456</v>
      </c>
      <c r="G29" s="29">
        <v>0.25843158464175947</v>
      </c>
      <c r="H29" s="30">
        <v>100.00000000000001</v>
      </c>
      <c r="I29" s="31">
        <v>89.107492096596474</v>
      </c>
      <c r="J29" s="29"/>
      <c r="K29" s="29">
        <v>1.5836349161341268</v>
      </c>
      <c r="L29" s="32" t="s">
        <v>81</v>
      </c>
      <c r="M29" s="30">
        <v>114.32171316860514</v>
      </c>
      <c r="N29" s="32" t="s">
        <v>81</v>
      </c>
      <c r="O29" s="30">
        <f t="shared" si="0"/>
        <v>1278.5517570033896</v>
      </c>
      <c r="P29" s="29">
        <v>3.883092296974072</v>
      </c>
      <c r="Q29" s="31">
        <v>27.126871333983122</v>
      </c>
      <c r="R29" s="29">
        <v>3.0815632294111257</v>
      </c>
      <c r="S29" s="30">
        <v>250.62420783433228</v>
      </c>
      <c r="T29" s="30">
        <v>1402.7599423924758</v>
      </c>
      <c r="U29" s="30">
        <v>145.28844352467183</v>
      </c>
      <c r="V29" s="30">
        <v>2030.7809931019119</v>
      </c>
      <c r="W29" s="29">
        <v>3.2789576299855732</v>
      </c>
      <c r="X29" s="31">
        <v>68.134194590671314</v>
      </c>
      <c r="Y29" s="29">
        <v>6.7052108357206153E-2</v>
      </c>
      <c r="Z29" s="29">
        <v>3.5701115788694941E-2</v>
      </c>
      <c r="AA29" s="29">
        <v>1.2798224505537095E-2</v>
      </c>
    </row>
    <row r="30" spans="1:27">
      <c r="A30" s="25" t="s">
        <v>107</v>
      </c>
      <c r="B30" s="29">
        <v>40.379127418065003</v>
      </c>
      <c r="C30" s="29">
        <v>9.3541023179736769</v>
      </c>
      <c r="D30" s="29">
        <v>0.15737973891368559</v>
      </c>
      <c r="E30" s="29">
        <v>49.828993669839925</v>
      </c>
      <c r="F30" s="29">
        <v>0.18979436904613789</v>
      </c>
      <c r="G30" s="29">
        <v>0.33704393684011119</v>
      </c>
      <c r="H30" s="30">
        <v>100.00000000000003</v>
      </c>
      <c r="I30" s="31">
        <v>90.473772023885402</v>
      </c>
      <c r="J30" s="29"/>
      <c r="K30" s="29">
        <v>1.4399430276400107</v>
      </c>
      <c r="L30" s="32" t="s">
        <v>81</v>
      </c>
      <c r="M30" s="30">
        <v>146.38696028549009</v>
      </c>
      <c r="N30" s="32" t="s">
        <v>81</v>
      </c>
      <c r="O30" s="30">
        <f t="shared" si="0"/>
        <v>1355.6740646152707</v>
      </c>
      <c r="P30" s="29">
        <v>3.8201741606933206</v>
      </c>
      <c r="Q30" s="31">
        <v>29.400633160287722</v>
      </c>
      <c r="R30" s="29">
        <v>3.0603772679750483</v>
      </c>
      <c r="S30" s="30">
        <v>335.02712045062134</v>
      </c>
      <c r="T30" s="30">
        <v>1219.0529737698344</v>
      </c>
      <c r="U30" s="30">
        <v>137.00735188273819</v>
      </c>
      <c r="V30" s="30">
        <v>2648.5246442455859</v>
      </c>
      <c r="W30" s="29">
        <v>2.9182097081449734</v>
      </c>
      <c r="X30" s="31">
        <v>60.28210101363301</v>
      </c>
      <c r="Y30" s="29">
        <v>7.6491631021768119E-2</v>
      </c>
      <c r="Z30" s="29">
        <v>4.1722516766365882E-2</v>
      </c>
      <c r="AA30" s="29">
        <v>1.247436414389571E-2</v>
      </c>
    </row>
    <row r="31" spans="1:27">
      <c r="A31" s="25" t="s">
        <v>108</v>
      </c>
      <c r="B31" s="29">
        <v>40.011648794363225</v>
      </c>
      <c r="C31" s="29">
        <v>11.433255760528541</v>
      </c>
      <c r="D31" s="29">
        <v>0.19890424402327236</v>
      </c>
      <c r="E31" s="29">
        <v>48.036880373401729</v>
      </c>
      <c r="F31" s="29">
        <v>0.23335449603216873</v>
      </c>
      <c r="G31" s="29">
        <v>0.20538631704734922</v>
      </c>
      <c r="H31" s="30">
        <v>99.999999999999986</v>
      </c>
      <c r="I31" s="31">
        <v>88.222508509261488</v>
      </c>
      <c r="J31" s="29"/>
      <c r="K31" s="29">
        <v>1.7229944836944588</v>
      </c>
      <c r="L31" s="32" t="s">
        <v>81</v>
      </c>
      <c r="M31" s="30">
        <v>193.12822987033354</v>
      </c>
      <c r="N31" s="32" t="s">
        <v>81</v>
      </c>
      <c r="O31" s="30">
        <f t="shared" si="0"/>
        <v>1666.8178288012055</v>
      </c>
      <c r="P31" s="29">
        <v>4.7586892936307708</v>
      </c>
      <c r="Q31" s="31">
        <v>56.107180687506279</v>
      </c>
      <c r="R31" s="29">
        <v>3.5327777038418247</v>
      </c>
      <c r="S31" s="30">
        <v>199.67747744267962</v>
      </c>
      <c r="T31" s="30">
        <v>1540.6990241926596</v>
      </c>
      <c r="U31" s="30">
        <v>153.34388876575431</v>
      </c>
      <c r="V31" s="30">
        <v>1613.9460255260242</v>
      </c>
      <c r="W31" s="29">
        <v>4.159703954756079</v>
      </c>
      <c r="X31" s="31">
        <v>73.389264864794725</v>
      </c>
      <c r="Y31" s="29">
        <v>0.1166698048983817</v>
      </c>
      <c r="Z31" s="29">
        <v>5.6434377475627816E-2</v>
      </c>
      <c r="AA31" s="29">
        <v>1.6372683970710327E-2</v>
      </c>
    </row>
    <row r="32" spans="1:27">
      <c r="A32" s="25" t="s">
        <v>109</v>
      </c>
      <c r="B32" s="29">
        <v>39.921913841514119</v>
      </c>
      <c r="C32" s="29">
        <v>11.591982459849167</v>
      </c>
      <c r="D32" s="29">
        <v>0.19839614077270012</v>
      </c>
      <c r="E32" s="29">
        <v>48.042582682900878</v>
      </c>
      <c r="F32" s="29">
        <v>0.18761280979193781</v>
      </c>
      <c r="G32" s="29">
        <v>0.20145363449852532</v>
      </c>
      <c r="H32" s="30">
        <v>100</v>
      </c>
      <c r="I32" s="31">
        <v>88.079741485361311</v>
      </c>
      <c r="J32" s="29"/>
      <c r="K32" s="29">
        <v>1.6223572481662483</v>
      </c>
      <c r="L32" s="32" t="s">
        <v>81</v>
      </c>
      <c r="M32" s="30">
        <v>95.558397518649784</v>
      </c>
      <c r="N32" s="32" t="s">
        <v>81</v>
      </c>
      <c r="O32" s="30">
        <f t="shared" si="0"/>
        <v>1340.0914985138418</v>
      </c>
      <c r="P32" s="29">
        <v>4.2615527962943629</v>
      </c>
      <c r="Q32" s="31">
        <v>32.522637758694231</v>
      </c>
      <c r="R32" s="29">
        <v>3.0881246939844367</v>
      </c>
      <c r="S32" s="30">
        <v>193.26847991423477</v>
      </c>
      <c r="T32" s="30">
        <v>1536.7632902610389</v>
      </c>
      <c r="U32" s="30">
        <v>152.29240727423922</v>
      </c>
      <c r="V32" s="30">
        <v>1583.0426164743556</v>
      </c>
      <c r="W32" s="29">
        <v>3.2058073277018706</v>
      </c>
      <c r="X32" s="31">
        <v>74.64068016930203</v>
      </c>
      <c r="Y32" s="29">
        <v>5.025320520745323E-2</v>
      </c>
      <c r="Z32" s="29">
        <v>3.6013974403769147E-2</v>
      </c>
      <c r="AA32" s="29">
        <v>1.1257368114133222E-2</v>
      </c>
    </row>
    <row r="33" spans="1:27">
      <c r="A33" s="25" t="s">
        <v>110</v>
      </c>
      <c r="B33" s="29">
        <v>40.443033255243598</v>
      </c>
      <c r="C33" s="29">
        <v>9.3282378329433815</v>
      </c>
      <c r="D33" s="29">
        <v>0.16205529318224679</v>
      </c>
      <c r="E33" s="29">
        <v>49.776181720965702</v>
      </c>
      <c r="F33" s="29">
        <v>0.20249370092074451</v>
      </c>
      <c r="G33" s="29">
        <v>0.26232178364382519</v>
      </c>
      <c r="H33" s="30">
        <v>100</v>
      </c>
      <c r="I33" s="31">
        <v>90.488486492111917</v>
      </c>
      <c r="J33" s="29"/>
      <c r="K33" s="29">
        <v>1.5133223230772488</v>
      </c>
      <c r="L33" s="32" t="s">
        <v>81</v>
      </c>
      <c r="M33" s="30">
        <v>138.53987062843174</v>
      </c>
      <c r="N33" s="32" t="s">
        <v>81</v>
      </c>
      <c r="O33" s="30">
        <f t="shared" si="0"/>
        <v>1446.383578005318</v>
      </c>
      <c r="P33" s="29">
        <v>3.7531975515207558</v>
      </c>
      <c r="Q33" s="31">
        <v>26.204162052542102</v>
      </c>
      <c r="R33" s="29">
        <v>2.7365447438078396</v>
      </c>
      <c r="S33" s="30">
        <v>330.76373730436467</v>
      </c>
      <c r="T33" s="30">
        <v>1255.2695056719349</v>
      </c>
      <c r="U33" s="30">
        <v>140.35901134766351</v>
      </c>
      <c r="V33" s="30">
        <v>2061.3505622346102</v>
      </c>
      <c r="W33" s="29">
        <v>2.6725568122518304</v>
      </c>
      <c r="X33" s="31">
        <v>56.32131036459149</v>
      </c>
      <c r="Y33" s="29">
        <v>6.5189410907735779E-2</v>
      </c>
      <c r="Z33" s="29">
        <v>3.7082031900150324E-2</v>
      </c>
      <c r="AA33" s="29">
        <v>1.1208189257619428E-2</v>
      </c>
    </row>
    <row r="34" spans="1:27">
      <c r="A34" s="25" t="s">
        <v>111</v>
      </c>
      <c r="B34" s="29">
        <v>40.126258151991216</v>
      </c>
      <c r="C34" s="29">
        <v>11.054003111256474</v>
      </c>
      <c r="D34" s="29">
        <v>0.19022591974681391</v>
      </c>
      <c r="E34" s="29">
        <v>48.384887317348273</v>
      </c>
      <c r="F34" s="29">
        <v>0.1834523763760269</v>
      </c>
      <c r="G34" s="29">
        <v>0.24253532210325449</v>
      </c>
      <c r="H34" s="30">
        <v>99.999999999999986</v>
      </c>
      <c r="I34" s="31">
        <v>88.641401785330075</v>
      </c>
      <c r="J34" s="29"/>
      <c r="K34" s="29">
        <v>1.7205701585458488</v>
      </c>
      <c r="L34" s="32" t="s">
        <v>81</v>
      </c>
      <c r="M34" s="30">
        <v>97.530538130317808</v>
      </c>
      <c r="N34" s="32" t="s">
        <v>81</v>
      </c>
      <c r="O34" s="30">
        <f t="shared" si="0"/>
        <v>1310.3741169716209</v>
      </c>
      <c r="P34" s="29">
        <v>3.8678103860408295</v>
      </c>
      <c r="Q34" s="31">
        <v>26.627217231744851</v>
      </c>
      <c r="R34" s="29">
        <v>2.7512143235179076</v>
      </c>
      <c r="S34" s="30">
        <v>217.88410510463373</v>
      </c>
      <c r="T34" s="30">
        <v>1473.4773024540195</v>
      </c>
      <c r="U34" s="30">
        <v>148.41983793449799</v>
      </c>
      <c r="V34" s="30">
        <v>1905.8665873441819</v>
      </c>
      <c r="W34" s="29">
        <v>3.1100138893570333</v>
      </c>
      <c r="X34" s="31">
        <v>71.578739671866458</v>
      </c>
      <c r="Y34" s="29">
        <v>5.5455704257111646E-2</v>
      </c>
      <c r="Z34" s="29">
        <v>3.6556804151364981E-2</v>
      </c>
      <c r="AA34" s="29">
        <v>1.8283515520886987E-2</v>
      </c>
    </row>
    <row r="35" spans="1:27">
      <c r="A35" s="25" t="s">
        <v>112</v>
      </c>
      <c r="B35" s="29">
        <v>39.983471997725211</v>
      </c>
      <c r="C35" s="29">
        <v>11.706257868846475</v>
      </c>
      <c r="D35" s="29">
        <v>0.20031240705163292</v>
      </c>
      <c r="E35" s="29">
        <v>47.871796304936112</v>
      </c>
      <c r="F35" s="29">
        <v>0.18456165890427947</v>
      </c>
      <c r="G35" s="29">
        <v>0.10232578667533623</v>
      </c>
      <c r="H35" s="30">
        <v>100.00000000000003</v>
      </c>
      <c r="I35" s="31">
        <v>87.938637532940575</v>
      </c>
      <c r="J35" s="29"/>
      <c r="K35" s="29">
        <v>1.4874551197558297</v>
      </c>
      <c r="L35" s="32" t="s">
        <v>81</v>
      </c>
      <c r="M35" s="30">
        <v>93.872815897955732</v>
      </c>
      <c r="N35" s="32" t="s">
        <v>81</v>
      </c>
      <c r="O35" s="30">
        <f t="shared" si="0"/>
        <v>1318.2975636019962</v>
      </c>
      <c r="P35" s="29">
        <v>4.151207499274995</v>
      </c>
      <c r="Q35" s="31">
        <v>28.214316550727712</v>
      </c>
      <c r="R35" s="29">
        <v>2.8935975300908585</v>
      </c>
      <c r="S35" s="30">
        <v>174.64517747083087</v>
      </c>
      <c r="T35" s="30">
        <v>1551.6065612055224</v>
      </c>
      <c r="U35" s="30">
        <v>165.62122495936356</v>
      </c>
      <c r="V35" s="30">
        <v>804.08616838584157</v>
      </c>
      <c r="W35" s="29">
        <v>2.3610776735868009</v>
      </c>
      <c r="X35" s="31">
        <v>68.116469568915477</v>
      </c>
      <c r="Y35" s="29">
        <v>4.9012836748259805E-2</v>
      </c>
      <c r="Z35" s="29">
        <v>3.6099331730632789E-2</v>
      </c>
      <c r="AA35" s="29">
        <v>1.1325965807023162E-2</v>
      </c>
    </row>
    <row r="36" spans="1:27">
      <c r="A36" s="25" t="s">
        <v>113</v>
      </c>
      <c r="B36" s="29">
        <v>40.437204330940418</v>
      </c>
      <c r="C36" s="29">
        <v>9.5348301334322496</v>
      </c>
      <c r="D36" s="29">
        <v>0.16326282164086242</v>
      </c>
      <c r="E36" s="29">
        <v>49.605569848831607</v>
      </c>
      <c r="F36" s="29">
        <v>0.18037750498043445</v>
      </c>
      <c r="G36" s="29">
        <v>0.29696764426579308</v>
      </c>
      <c r="H36" s="30">
        <v>100</v>
      </c>
      <c r="I36" s="31">
        <v>90.268151486440246</v>
      </c>
      <c r="J36" s="29"/>
      <c r="K36" s="29">
        <v>1.4558320645464782</v>
      </c>
      <c r="L36" s="32" t="s">
        <v>81</v>
      </c>
      <c r="M36" s="30">
        <v>127.71002632209151</v>
      </c>
      <c r="N36" s="32" t="s">
        <v>81</v>
      </c>
      <c r="O36" s="30">
        <f t="shared" si="0"/>
        <v>1288.4107498602461</v>
      </c>
      <c r="P36" s="29">
        <v>3.625637225009545</v>
      </c>
      <c r="Q36" s="31">
        <v>24.69829695995978</v>
      </c>
      <c r="R36" s="29">
        <v>2.7337577319370419</v>
      </c>
      <c r="S36" s="30">
        <v>289.91433808565091</v>
      </c>
      <c r="T36" s="30">
        <v>1264.6229406728307</v>
      </c>
      <c r="U36" s="30">
        <v>140.40422645212587</v>
      </c>
      <c r="V36" s="30">
        <v>2333.6011671220958</v>
      </c>
      <c r="W36" s="29">
        <v>2.7767239414273002</v>
      </c>
      <c r="X36" s="31">
        <v>59.854351527786577</v>
      </c>
      <c r="Y36" s="29">
        <v>6.1326360140365577E-2</v>
      </c>
      <c r="Z36" s="29">
        <v>3.5226884753534048E-2</v>
      </c>
      <c r="AA36" s="29">
        <v>1.1014209081650489E-2</v>
      </c>
    </row>
    <row r="37" spans="1:27">
      <c r="A37" s="25" t="s">
        <v>114</v>
      </c>
      <c r="B37" s="29">
        <v>40.366846509264057</v>
      </c>
      <c r="C37" s="29">
        <v>9.7732852048732557</v>
      </c>
      <c r="D37" s="29">
        <v>0.16459010694749113</v>
      </c>
      <c r="E37" s="29">
        <v>49.422241162634634</v>
      </c>
      <c r="F37" s="29">
        <v>0.19832099032663472</v>
      </c>
      <c r="G37" s="29">
        <v>0.31045029436712956</v>
      </c>
      <c r="H37" s="30">
        <v>99.999999999999986</v>
      </c>
      <c r="I37" s="31">
        <v>90.015761008625603</v>
      </c>
      <c r="J37" s="29"/>
      <c r="K37" s="29">
        <v>1.4679249729583506</v>
      </c>
      <c r="L37" s="32" t="s">
        <v>81</v>
      </c>
      <c r="M37" s="30">
        <v>114.13086178031099</v>
      </c>
      <c r="N37" s="32" t="s">
        <v>81</v>
      </c>
      <c r="O37" s="30">
        <f t="shared" si="0"/>
        <v>1416.578502333105</v>
      </c>
      <c r="P37" s="29">
        <v>3.8178311999291257</v>
      </c>
      <c r="Q37" s="31">
        <v>21.842628587218723</v>
      </c>
      <c r="R37" s="29">
        <v>2.8707183786573789</v>
      </c>
      <c r="S37" s="30">
        <v>283.67425547263292</v>
      </c>
      <c r="T37" s="30">
        <v>1274.9040042408299</v>
      </c>
      <c r="U37" s="30">
        <v>140.37558033579103</v>
      </c>
      <c r="V37" s="30">
        <v>2439.5491672490639</v>
      </c>
      <c r="W37" s="29">
        <v>3.3876769531133153</v>
      </c>
      <c r="X37" s="31">
        <v>62.836236033948673</v>
      </c>
      <c r="Y37" s="29">
        <v>5.6655358943994469E-2</v>
      </c>
      <c r="Z37" s="29">
        <v>3.9583354829357535E-2</v>
      </c>
      <c r="AA37" s="29">
        <v>1.2451086708004365E-2</v>
      </c>
    </row>
    <row r="38" spans="1:27">
      <c r="A38" s="25" t="s">
        <v>115</v>
      </c>
      <c r="B38" s="29">
        <v>40.114775745609926</v>
      </c>
      <c r="C38" s="29">
        <v>11.064825907073098</v>
      </c>
      <c r="D38" s="29">
        <v>0.18877290966683982</v>
      </c>
      <c r="E38" s="29">
        <v>48.387958355572586</v>
      </c>
      <c r="F38" s="29">
        <v>0.18295291256536009</v>
      </c>
      <c r="G38" s="29">
        <v>0.24213792305474885</v>
      </c>
      <c r="H38" s="30">
        <v>100.00000000000001</v>
      </c>
      <c r="I38" s="31">
        <v>88.63218455391663</v>
      </c>
      <c r="J38" s="29"/>
      <c r="K38" s="29">
        <v>1.6680335738489986</v>
      </c>
      <c r="L38" s="32" t="s">
        <v>81</v>
      </c>
      <c r="M38" s="30">
        <v>94.411920564226989</v>
      </c>
      <c r="N38" s="32" t="s">
        <v>81</v>
      </c>
      <c r="O38" s="30">
        <f t="shared" si="0"/>
        <v>1306.8065183240008</v>
      </c>
      <c r="P38" s="29">
        <v>3.7556850013043537</v>
      </c>
      <c r="Q38" s="31">
        <v>27.523544448155068</v>
      </c>
      <c r="R38" s="29">
        <v>2.7953620280890821</v>
      </c>
      <c r="S38" s="30">
        <v>218.1122503110432</v>
      </c>
      <c r="T38" s="30">
        <v>1462.2223831668459</v>
      </c>
      <c r="U38" s="30">
        <v>147.16595637338375</v>
      </c>
      <c r="V38" s="30">
        <v>1902.7437862535151</v>
      </c>
      <c r="W38" s="29">
        <v>3.2641834469908915</v>
      </c>
      <c r="X38" s="31">
        <v>73.345003808159134</v>
      </c>
      <c r="Y38" s="29">
        <v>5.4635079779427852E-2</v>
      </c>
      <c r="Z38" s="29">
        <v>3.0337303414444169E-2</v>
      </c>
      <c r="AA38" s="29">
        <v>1.5443846438600719E-2</v>
      </c>
    </row>
    <row r="39" spans="1:27">
      <c r="A39" s="25" t="s">
        <v>116</v>
      </c>
      <c r="B39" s="29">
        <v>39.935667569715498</v>
      </c>
      <c r="C39" s="29">
        <v>11.212780947247927</v>
      </c>
      <c r="D39" s="29">
        <v>0.19160214765710473</v>
      </c>
      <c r="E39" s="29">
        <v>48.416460797106268</v>
      </c>
      <c r="F39" s="29">
        <v>0.18610614733926362</v>
      </c>
      <c r="G39" s="29">
        <v>0.22882455825142475</v>
      </c>
      <c r="H39" s="30">
        <v>99.999999999999986</v>
      </c>
      <c r="I39" s="31">
        <v>88.503655234782173</v>
      </c>
      <c r="J39" s="29"/>
      <c r="K39" s="29">
        <v>1.7141293378587374</v>
      </c>
      <c r="L39" s="32" t="s">
        <v>81</v>
      </c>
      <c r="M39" s="30">
        <v>91.302909885254167</v>
      </c>
      <c r="N39" s="32" t="s">
        <v>81</v>
      </c>
      <c r="O39" s="30">
        <f t="shared" si="0"/>
        <v>1329.3296238518831</v>
      </c>
      <c r="P39" s="29">
        <v>3.7623939956985999</v>
      </c>
      <c r="Q39" s="31">
        <v>25.054270075037781</v>
      </c>
      <c r="R39" s="29">
        <v>2.6777361732068545</v>
      </c>
      <c r="S39" s="30">
        <v>200.46769559613159</v>
      </c>
      <c r="T39" s="30">
        <v>1484.1374721696727</v>
      </c>
      <c r="U39" s="30">
        <v>146.58568981805141</v>
      </c>
      <c r="V39" s="30">
        <v>1798.1260467682239</v>
      </c>
      <c r="W39" s="29">
        <v>3.3054896688085607</v>
      </c>
      <c r="X39" s="31">
        <v>74.008342188414048</v>
      </c>
      <c r="Y39" s="29">
        <v>5.3898657358322527E-2</v>
      </c>
      <c r="Z39" s="29">
        <v>3.8346399888466214E-2</v>
      </c>
      <c r="AA39" s="29">
        <v>1.5770692393672153E-2</v>
      </c>
    </row>
    <row r="40" spans="1:27">
      <c r="A40" s="25" t="s">
        <v>117</v>
      </c>
      <c r="B40" s="29">
        <v>39.837453744023748</v>
      </c>
      <c r="C40" s="29">
        <v>11.232658469412121</v>
      </c>
      <c r="D40" s="29">
        <v>0.19109342446653624</v>
      </c>
      <c r="E40" s="29">
        <v>48.469598672218126</v>
      </c>
      <c r="F40" s="29">
        <v>0.19649068283855275</v>
      </c>
      <c r="G40" s="29">
        <v>0.22820653707438565</v>
      </c>
      <c r="H40" s="30">
        <v>100</v>
      </c>
      <c r="I40" s="31">
        <v>88.496792954026873</v>
      </c>
      <c r="J40" s="29"/>
      <c r="K40" s="29">
        <v>1.7526817882614238</v>
      </c>
      <c r="L40" s="32" t="s">
        <v>81</v>
      </c>
      <c r="M40" s="30">
        <v>148.48052744403822</v>
      </c>
      <c r="N40" s="32" t="s">
        <v>81</v>
      </c>
      <c r="O40" s="30">
        <f t="shared" si="0"/>
        <v>1403.5048774182339</v>
      </c>
      <c r="P40" s="29">
        <v>3.8422876347553387</v>
      </c>
      <c r="Q40" s="31">
        <v>31.301028194014403</v>
      </c>
      <c r="R40" s="29">
        <v>3.0854693258473942</v>
      </c>
      <c r="S40" s="30">
        <v>208.26630690536814</v>
      </c>
      <c r="T40" s="30">
        <v>1480.1969362241382</v>
      </c>
      <c r="U40" s="30">
        <v>146.39150165261978</v>
      </c>
      <c r="V40" s="30">
        <v>1793.2695751360695</v>
      </c>
      <c r="W40" s="29">
        <v>3.3850080032884668</v>
      </c>
      <c r="X40" s="31">
        <v>73.913894753091128</v>
      </c>
      <c r="Y40" s="29">
        <v>8.0650695553772619E-2</v>
      </c>
      <c r="Z40" s="29">
        <v>4.6845591553717432E-2</v>
      </c>
      <c r="AA40" s="29">
        <v>1.3725062861801439E-2</v>
      </c>
    </row>
    <row r="41" spans="1:27">
      <c r="A41" s="25" t="s">
        <v>118</v>
      </c>
      <c r="B41" s="29">
        <v>40.468097275782661</v>
      </c>
      <c r="C41" s="29">
        <v>8.8120433925037336</v>
      </c>
      <c r="D41" s="29">
        <v>0.158588691649833</v>
      </c>
      <c r="E41" s="29">
        <v>50.238818943604798</v>
      </c>
      <c r="F41" s="29">
        <v>0.21645317642549133</v>
      </c>
      <c r="G41" s="29">
        <v>0.35516944293182856</v>
      </c>
      <c r="H41" s="30">
        <v>99.999999999999986</v>
      </c>
      <c r="I41" s="31">
        <v>91.043010039257155</v>
      </c>
      <c r="J41" s="29"/>
      <c r="K41" s="29">
        <v>1.5382858885288933</v>
      </c>
      <c r="L41" s="32" t="s">
        <v>81</v>
      </c>
      <c r="M41" s="30">
        <v>205.48497583567945</v>
      </c>
      <c r="N41" s="32" t="s">
        <v>81</v>
      </c>
      <c r="O41" s="30">
        <f t="shared" si="0"/>
        <v>1546.094117324938</v>
      </c>
      <c r="P41" s="29">
        <v>3.5049278203275236</v>
      </c>
      <c r="Q41" s="31">
        <v>53.257607408680599</v>
      </c>
      <c r="R41" s="29">
        <v>2.9133121316351955</v>
      </c>
      <c r="S41" s="30">
        <v>316.90437862687446</v>
      </c>
      <c r="T41" s="30">
        <v>1228.4174411296126</v>
      </c>
      <c r="U41" s="30">
        <v>133.01110528462192</v>
      </c>
      <c r="V41" s="30">
        <v>2790.9566666798305</v>
      </c>
      <c r="W41" s="29">
        <v>2.8232310860103822</v>
      </c>
      <c r="X41" s="31">
        <v>55.647373856297648</v>
      </c>
      <c r="Y41" s="29">
        <v>9.8495429982211002E-2</v>
      </c>
      <c r="Z41" s="29">
        <v>6.0835583550659128E-2</v>
      </c>
      <c r="AA41" s="29">
        <v>1.2941285207043352E-2</v>
      </c>
    </row>
    <row r="42" spans="1:27" s="38" customFormat="1">
      <c r="A42" s="34" t="s">
        <v>119</v>
      </c>
      <c r="B42" s="35">
        <f>AVERAGE(B4:B41)</f>
        <v>40.123652366531267</v>
      </c>
      <c r="C42" s="35">
        <f t="shared" ref="C42:AA42" si="1">AVERAGE(C4:C41)</f>
        <v>10.685349198369666</v>
      </c>
      <c r="D42" s="35">
        <f t="shared" si="1"/>
        <v>0.18340200064339571</v>
      </c>
      <c r="E42" s="35">
        <f t="shared" si="1"/>
        <v>48.741992080605783</v>
      </c>
      <c r="F42" s="35">
        <f t="shared" si="1"/>
        <v>0.19438589073566312</v>
      </c>
      <c r="G42" s="35">
        <f t="shared" si="1"/>
        <v>0.25406068514579527</v>
      </c>
      <c r="H42" s="36">
        <f t="shared" si="1"/>
        <v>100</v>
      </c>
      <c r="I42" s="37">
        <f t="shared" si="1"/>
        <v>89.045943038194523</v>
      </c>
      <c r="J42" s="35"/>
      <c r="K42" s="35">
        <f t="shared" si="1"/>
        <v>1.6135806454485766</v>
      </c>
      <c r="L42" s="32"/>
      <c r="M42" s="36">
        <f t="shared" si="1"/>
        <v>121.24541014210637</v>
      </c>
      <c r="N42" s="32"/>
      <c r="O42" s="36">
        <f t="shared" si="1"/>
        <v>1388.4706481118794</v>
      </c>
      <c r="P42" s="35">
        <f t="shared" si="1"/>
        <v>3.9891875992248824</v>
      </c>
      <c r="Q42" s="37">
        <f t="shared" si="1"/>
        <v>30.857808425748861</v>
      </c>
      <c r="R42" s="35">
        <f t="shared" si="1"/>
        <v>2.95808421608929</v>
      </c>
      <c r="S42" s="36">
        <f t="shared" si="1"/>
        <v>242.67455158124503</v>
      </c>
      <c r="T42" s="36">
        <f t="shared" si="1"/>
        <v>1420.6196796544982</v>
      </c>
      <c r="U42" s="36">
        <f t="shared" si="1"/>
        <v>146.63607039660209</v>
      </c>
      <c r="V42" s="36">
        <f t="shared" si="1"/>
        <v>1996.4340318685661</v>
      </c>
      <c r="W42" s="35">
        <f t="shared" si="1"/>
        <v>3.232645733872157</v>
      </c>
      <c r="X42" s="37">
        <f t="shared" si="1"/>
        <v>68.174299713311683</v>
      </c>
      <c r="Y42" s="35">
        <f t="shared" si="1"/>
        <v>6.6598742477642997E-2</v>
      </c>
      <c r="Z42" s="35">
        <f t="shared" si="1"/>
        <v>4.0723163916273307E-2</v>
      </c>
      <c r="AA42" s="35">
        <f t="shared" si="1"/>
        <v>1.4150811480236739E-2</v>
      </c>
    </row>
    <row r="43" spans="1:27" s="38" customFormat="1">
      <c r="A43" s="34" t="s">
        <v>120</v>
      </c>
      <c r="B43" s="35">
        <f>STDEV(B4:B41)</f>
        <v>0.21687780195188064</v>
      </c>
      <c r="C43" s="35">
        <f t="shared" ref="C43:AA43" si="2">STDEV(C4:C41)</f>
        <v>0.99057182821806433</v>
      </c>
      <c r="D43" s="35">
        <f t="shared" si="2"/>
        <v>1.6935253657020855E-2</v>
      </c>
      <c r="E43" s="35">
        <f t="shared" si="2"/>
        <v>0.79237966844787799</v>
      </c>
      <c r="F43" s="35">
        <f t="shared" si="2"/>
        <v>1.4714506705938346E-2</v>
      </c>
      <c r="G43" s="35">
        <f t="shared" si="2"/>
        <v>5.427211940617388E-2</v>
      </c>
      <c r="H43" s="36"/>
      <c r="I43" s="37">
        <f t="shared" si="2"/>
        <v>1.0608081090344574</v>
      </c>
      <c r="J43" s="35"/>
      <c r="K43" s="35">
        <f t="shared" si="2"/>
        <v>0.1069738643259035</v>
      </c>
      <c r="L43" s="32"/>
      <c r="M43" s="36">
        <f t="shared" si="2"/>
        <v>34.661012009422194</v>
      </c>
      <c r="N43" s="32"/>
      <c r="O43" s="36">
        <f t="shared" si="2"/>
        <v>105.10361932813105</v>
      </c>
      <c r="P43" s="35">
        <f t="shared" si="2"/>
        <v>0.48512492247703409</v>
      </c>
      <c r="Q43" s="35">
        <f t="shared" si="2"/>
        <v>8.972906073036846</v>
      </c>
      <c r="R43" s="35">
        <f t="shared" si="2"/>
        <v>0.28103633631368113</v>
      </c>
      <c r="S43" s="36">
        <f t="shared" si="2"/>
        <v>49.225478921581733</v>
      </c>
      <c r="T43" s="36">
        <f t="shared" si="2"/>
        <v>131.1793466849021</v>
      </c>
      <c r="U43" s="37">
        <f t="shared" si="2"/>
        <v>7.4969870955588505</v>
      </c>
      <c r="V43" s="36">
        <f t="shared" si="2"/>
        <v>426.4756906482416</v>
      </c>
      <c r="W43" s="35">
        <f t="shared" si="2"/>
        <v>0.49757116853190692</v>
      </c>
      <c r="X43" s="37">
        <f t="shared" si="2"/>
        <v>7.5642841252570197</v>
      </c>
      <c r="Y43" s="35">
        <f t="shared" si="2"/>
        <v>1.7867014662353433E-2</v>
      </c>
      <c r="Z43" s="35">
        <f t="shared" si="2"/>
        <v>7.1219021737362808E-3</v>
      </c>
      <c r="AA43" s="35">
        <f t="shared" si="2"/>
        <v>3.0876333004555526E-3</v>
      </c>
    </row>
    <row r="44" spans="1:27">
      <c r="H44" s="30"/>
      <c r="W44" s="29"/>
    </row>
    <row r="45" spans="1:27">
      <c r="A45" s="25" t="s">
        <v>121</v>
      </c>
      <c r="B45" s="39"/>
      <c r="C45" s="39"/>
      <c r="D45" s="39"/>
      <c r="E45" s="39"/>
      <c r="F45" s="39"/>
      <c r="G45" s="39"/>
      <c r="H45" s="40"/>
      <c r="I45" s="39"/>
      <c r="J45" s="41"/>
      <c r="K45" s="41"/>
      <c r="L45" s="41"/>
      <c r="M45" s="41"/>
      <c r="N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1:27">
      <c r="A46" s="25" t="s">
        <v>122</v>
      </c>
      <c r="B46" s="29">
        <v>38.71267428800455</v>
      </c>
      <c r="C46" s="29">
        <v>12.588503120821203</v>
      </c>
      <c r="D46" s="29">
        <v>0.21472109914342519</v>
      </c>
      <c r="E46" s="29">
        <v>48.086985943461819</v>
      </c>
      <c r="F46" s="29">
        <v>0.21176616505820203</v>
      </c>
      <c r="G46" s="29">
        <v>0.18534938351080249</v>
      </c>
      <c r="H46" s="30">
        <v>100</v>
      </c>
      <c r="I46" s="31">
        <v>87.196624518657941</v>
      </c>
      <c r="J46" s="29"/>
      <c r="K46" s="29">
        <v>1.4802550777481831</v>
      </c>
      <c r="L46" s="29">
        <v>21.082991120212125</v>
      </c>
      <c r="M46" s="31">
        <v>91.443067420942555</v>
      </c>
      <c r="N46" s="29">
        <v>28.362333952889422</v>
      </c>
      <c r="O46" s="30">
        <f t="shared" ref="O46:O109" si="3">F46*10000*40/56</f>
        <v>1512.615464701443</v>
      </c>
      <c r="P46" s="29">
        <v>5.9547894563684833</v>
      </c>
      <c r="Q46" s="31">
        <v>43.736058920287121</v>
      </c>
      <c r="R46" s="29">
        <v>3.9063982641709378</v>
      </c>
      <c r="S46" s="30">
        <v>123.32464638144126</v>
      </c>
      <c r="T46" s="30">
        <v>1663.2153303131308</v>
      </c>
      <c r="U46" s="30">
        <v>175.29991767415999</v>
      </c>
      <c r="V46" s="30">
        <v>1457.1492414371264</v>
      </c>
      <c r="W46" s="29">
        <v>3.7600327574383137</v>
      </c>
      <c r="X46" s="31">
        <v>67.109836092091001</v>
      </c>
      <c r="Y46" s="32" t="s">
        <v>81</v>
      </c>
      <c r="Z46" s="29">
        <v>5.1179386203387182E-2</v>
      </c>
      <c r="AA46" s="29">
        <v>1.9177477433763905E-2</v>
      </c>
    </row>
    <row r="47" spans="1:27">
      <c r="A47" s="25" t="s">
        <v>123</v>
      </c>
      <c r="B47" s="29">
        <v>39.094200523464217</v>
      </c>
      <c r="C47" s="29">
        <v>10.832571885656041</v>
      </c>
      <c r="D47" s="29">
        <v>0.18854499981396797</v>
      </c>
      <c r="E47" s="29">
        <v>49.446188466423507</v>
      </c>
      <c r="F47" s="29">
        <v>0.20092878639409367</v>
      </c>
      <c r="G47" s="29">
        <v>0.23756533824816972</v>
      </c>
      <c r="H47" s="30">
        <v>100</v>
      </c>
      <c r="I47" s="31">
        <v>89.056804870821509</v>
      </c>
      <c r="J47" s="29"/>
      <c r="K47" s="29">
        <v>1.6963357827176919</v>
      </c>
      <c r="L47" s="29">
        <v>24.312733336562321</v>
      </c>
      <c r="M47" s="31">
        <v>91.242469285401654</v>
      </c>
      <c r="N47" s="29">
        <v>11.040682392734571</v>
      </c>
      <c r="O47" s="30">
        <f t="shared" si="3"/>
        <v>1435.2056171006691</v>
      </c>
      <c r="P47" s="29">
        <v>4.5453661782036381</v>
      </c>
      <c r="Q47" s="31">
        <v>24.461729135304214</v>
      </c>
      <c r="R47" s="29">
        <v>3.0309909507124884</v>
      </c>
      <c r="S47" s="30">
        <v>237.84472852149233</v>
      </c>
      <c r="T47" s="30">
        <v>1460.4570086287217</v>
      </c>
      <c r="U47" s="30">
        <v>153.10311040457199</v>
      </c>
      <c r="V47" s="30">
        <v>1867.6520302529066</v>
      </c>
      <c r="W47" s="29">
        <v>3.8566548269214258</v>
      </c>
      <c r="X47" s="31">
        <v>63.390590291245395</v>
      </c>
      <c r="Y47" s="32" t="s">
        <v>81</v>
      </c>
      <c r="Z47" s="29">
        <v>4.0458012077687532E-2</v>
      </c>
      <c r="AA47" s="29">
        <v>1.460502039151022E-2</v>
      </c>
    </row>
    <row r="48" spans="1:27">
      <c r="A48" s="25" t="s">
        <v>124</v>
      </c>
      <c r="B48" s="29">
        <v>39.132039917637918</v>
      </c>
      <c r="C48" s="29">
        <v>10.370646908200067</v>
      </c>
      <c r="D48" s="29">
        <v>0.17877858024044221</v>
      </c>
      <c r="E48" s="29">
        <v>49.862420253211965</v>
      </c>
      <c r="F48" s="29">
        <v>0.20158763855349471</v>
      </c>
      <c r="G48" s="29">
        <v>0.25452670215610662</v>
      </c>
      <c r="H48" s="30">
        <v>100</v>
      </c>
      <c r="I48" s="31">
        <v>89.553014834080912</v>
      </c>
      <c r="J48" s="29"/>
      <c r="K48" s="29">
        <v>1.677755242869043</v>
      </c>
      <c r="L48" s="29">
        <v>26.082495730536969</v>
      </c>
      <c r="M48" s="31">
        <v>90.28785355655036</v>
      </c>
      <c r="N48" s="29">
        <v>11.957682080898985</v>
      </c>
      <c r="O48" s="30">
        <f t="shared" si="3"/>
        <v>1439.9117039535336</v>
      </c>
      <c r="P48" s="29">
        <v>4.319127551147468</v>
      </c>
      <c r="Q48" s="31">
        <v>21.041958079824791</v>
      </c>
      <c r="R48" s="29">
        <v>2.7666215485564312</v>
      </c>
      <c r="S48" s="30">
        <v>259.17716940027708</v>
      </c>
      <c r="T48" s="30">
        <v>1384.806973202496</v>
      </c>
      <c r="U48" s="30">
        <v>152.21543953696982</v>
      </c>
      <c r="V48" s="30">
        <v>2000.9960861329137</v>
      </c>
      <c r="W48" s="29">
        <v>3.8641874244503778</v>
      </c>
      <c r="X48" s="31">
        <v>59.487124417894613</v>
      </c>
      <c r="Y48" s="32" t="s">
        <v>81</v>
      </c>
      <c r="Z48" s="29">
        <v>4.1525478662299678E-2</v>
      </c>
      <c r="AA48" s="29">
        <v>1.3350628747165015E-2</v>
      </c>
    </row>
    <row r="49" spans="1:27">
      <c r="A49" s="25" t="s">
        <v>125</v>
      </c>
      <c r="B49" s="29">
        <v>39.28363881122614</v>
      </c>
      <c r="C49" s="29">
        <v>11.021572128516411</v>
      </c>
      <c r="D49" s="29">
        <v>0.1906337991260475</v>
      </c>
      <c r="E49" s="29">
        <v>49.064706918444912</v>
      </c>
      <c r="F49" s="29">
        <v>0.20480052229927811</v>
      </c>
      <c r="G49" s="29">
        <v>0.23464782038720508</v>
      </c>
      <c r="H49" s="30">
        <v>100</v>
      </c>
      <c r="I49" s="31">
        <v>88.810357071459521</v>
      </c>
      <c r="J49" s="29"/>
      <c r="K49" s="29">
        <v>1.6175956479550535</v>
      </c>
      <c r="L49" s="29">
        <v>22.059156942731668</v>
      </c>
      <c r="M49" s="31">
        <v>110.77669910684364</v>
      </c>
      <c r="N49" s="29">
        <v>14.75241087101543</v>
      </c>
      <c r="O49" s="30">
        <f t="shared" si="3"/>
        <v>1462.8608735662722</v>
      </c>
      <c r="P49" s="29">
        <v>4.8193676379633485</v>
      </c>
      <c r="Q49" s="31">
        <v>45.300756898348808</v>
      </c>
      <c r="R49" s="29">
        <v>3.3659253160860088</v>
      </c>
      <c r="S49" s="30">
        <v>232.55487798523143</v>
      </c>
      <c r="T49" s="30">
        <v>1476.636708954667</v>
      </c>
      <c r="U49" s="30">
        <v>158.58026909829243</v>
      </c>
      <c r="V49" s="30">
        <v>1844.715569081801</v>
      </c>
      <c r="W49" s="29">
        <v>2.9456014281953826</v>
      </c>
      <c r="X49" s="31">
        <v>65.74663888752481</v>
      </c>
      <c r="Y49" s="32" t="s">
        <v>81</v>
      </c>
      <c r="Z49" s="29">
        <v>4.06416008464228E-2</v>
      </c>
      <c r="AA49" s="29">
        <v>1.9290825921510837E-2</v>
      </c>
    </row>
    <row r="50" spans="1:27">
      <c r="A50" s="25" t="s">
        <v>126</v>
      </c>
      <c r="B50" s="29">
        <v>38.962092878501046</v>
      </c>
      <c r="C50" s="29">
        <v>11.16515707577082</v>
      </c>
      <c r="D50" s="29">
        <v>0.19378572133997532</v>
      </c>
      <c r="E50" s="29">
        <v>49.229362873930945</v>
      </c>
      <c r="F50" s="29">
        <v>0.20952658933342774</v>
      </c>
      <c r="G50" s="29">
        <v>0.24007486112378509</v>
      </c>
      <c r="H50" s="30">
        <v>100</v>
      </c>
      <c r="I50" s="31">
        <v>88.714668290601139</v>
      </c>
      <c r="J50" s="29"/>
      <c r="K50" s="29">
        <v>1.776408300612097</v>
      </c>
      <c r="L50" s="29">
        <v>23.793827530181872</v>
      </c>
      <c r="M50" s="31">
        <v>87.490954567749426</v>
      </c>
      <c r="N50" s="29">
        <v>16.628797722153649</v>
      </c>
      <c r="O50" s="30">
        <f t="shared" si="3"/>
        <v>1496.6184952387696</v>
      </c>
      <c r="P50" s="29">
        <v>4.7549538314316111</v>
      </c>
      <c r="Q50" s="31">
        <v>24.85862132059555</v>
      </c>
      <c r="R50" s="29">
        <v>3.1216594411177367</v>
      </c>
      <c r="S50" s="30">
        <v>237.43852197976508</v>
      </c>
      <c r="T50" s="30">
        <v>1501.0512884583682</v>
      </c>
      <c r="U50" s="30">
        <v>158.49795880816686</v>
      </c>
      <c r="V50" s="30">
        <v>1887.3809836775556</v>
      </c>
      <c r="W50" s="29">
        <v>4.5738606708521514</v>
      </c>
      <c r="X50" s="31">
        <v>63.112254939076266</v>
      </c>
      <c r="Y50" s="32" t="s">
        <v>81</v>
      </c>
      <c r="Z50" s="29">
        <v>4.0384546862281767E-2</v>
      </c>
      <c r="AA50" s="29">
        <v>1.8212078109555909E-2</v>
      </c>
    </row>
    <row r="51" spans="1:27">
      <c r="A51" s="25" t="s">
        <v>127</v>
      </c>
      <c r="B51" s="29">
        <v>38.479388441306135</v>
      </c>
      <c r="C51" s="29">
        <v>13.947719289173795</v>
      </c>
      <c r="D51" s="29">
        <v>0.24554103649996806</v>
      </c>
      <c r="E51" s="29">
        <v>47.042606355719798</v>
      </c>
      <c r="F51" s="29">
        <v>0.14921248110284488</v>
      </c>
      <c r="G51" s="29">
        <v>0.13553239619746135</v>
      </c>
      <c r="H51" s="30">
        <v>100</v>
      </c>
      <c r="I51" s="31">
        <v>85.741293561099667</v>
      </c>
      <c r="J51" s="29"/>
      <c r="K51" s="29">
        <v>1.7806058994174623</v>
      </c>
      <c r="L51" s="29">
        <v>17.707735077976796</v>
      </c>
      <c r="M51" s="31">
        <v>81.292908087111556</v>
      </c>
      <c r="N51" s="29">
        <v>13.558177162861945</v>
      </c>
      <c r="O51" s="30">
        <f t="shared" si="3"/>
        <v>1065.8034364488919</v>
      </c>
      <c r="P51" s="29">
        <v>6.4855142207637577</v>
      </c>
      <c r="Q51" s="31">
        <v>37.152210563807898</v>
      </c>
      <c r="R51" s="29">
        <v>5.3415702804538849</v>
      </c>
      <c r="S51" s="30">
        <v>55.499560952605734</v>
      </c>
      <c r="T51" s="30">
        <v>1901.9445120059495</v>
      </c>
      <c r="U51" s="30">
        <v>180.9718959259389</v>
      </c>
      <c r="V51" s="30">
        <v>1065.5062594140043</v>
      </c>
      <c r="W51" s="29">
        <v>6.6316407163030764</v>
      </c>
      <c r="X51" s="31">
        <v>78.390910708582695</v>
      </c>
      <c r="Y51" s="32" t="s">
        <v>81</v>
      </c>
      <c r="Z51" s="29">
        <v>6.9137987962858929E-2</v>
      </c>
      <c r="AA51" s="29">
        <v>2.7542894945960038E-2</v>
      </c>
    </row>
    <row r="52" spans="1:27">
      <c r="A52" s="25" t="s">
        <v>128</v>
      </c>
      <c r="B52" s="29">
        <v>38.372129965090558</v>
      </c>
      <c r="C52" s="29">
        <v>11.172691044295897</v>
      </c>
      <c r="D52" s="29">
        <v>0.19439071537006289</v>
      </c>
      <c r="E52" s="29">
        <v>49.910122407729766</v>
      </c>
      <c r="F52" s="29">
        <v>0.2053973651108183</v>
      </c>
      <c r="G52" s="29">
        <v>0.14526850240289454</v>
      </c>
      <c r="H52" s="30">
        <v>99.999999999999986</v>
      </c>
      <c r="I52" s="31">
        <v>88.844752507776249</v>
      </c>
      <c r="J52" s="29"/>
      <c r="K52" s="29">
        <v>1.7118893942608082</v>
      </c>
      <c r="L52" s="29">
        <v>19.730665183348716</v>
      </c>
      <c r="M52" s="31">
        <v>95.506380750917685</v>
      </c>
      <c r="N52" s="29">
        <v>16.037865563695235</v>
      </c>
      <c r="O52" s="30">
        <f t="shared" si="3"/>
        <v>1467.124036505845</v>
      </c>
      <c r="P52" s="29">
        <v>4.9658201728177218</v>
      </c>
      <c r="Q52" s="31">
        <v>36.84914039543564</v>
      </c>
      <c r="R52" s="29">
        <v>3.2626766317740938</v>
      </c>
      <c r="S52" s="30">
        <v>233.76098009545564</v>
      </c>
      <c r="T52" s="30">
        <v>1505.7375319137329</v>
      </c>
      <c r="U52" s="30">
        <v>155.01772395190656</v>
      </c>
      <c r="V52" s="30">
        <v>1142.0479748655232</v>
      </c>
      <c r="W52" s="29">
        <v>1.9461851286190999</v>
      </c>
      <c r="X52" s="31">
        <v>60.81739881745716</v>
      </c>
      <c r="Y52" s="32" t="s">
        <v>81</v>
      </c>
      <c r="Z52" s="29">
        <v>3.8622197355120742E-2</v>
      </c>
      <c r="AA52" s="29">
        <v>1.4541369588393416E-2</v>
      </c>
    </row>
    <row r="53" spans="1:27">
      <c r="A53" s="25" t="s">
        <v>129</v>
      </c>
      <c r="B53" s="29">
        <v>38.98410755349078</v>
      </c>
      <c r="C53" s="29">
        <v>10.705992558842716</v>
      </c>
      <c r="D53" s="29">
        <v>0.18546716907754954</v>
      </c>
      <c r="E53" s="29">
        <v>49.635513492799291</v>
      </c>
      <c r="F53" s="29">
        <v>0.17951236860731304</v>
      </c>
      <c r="G53" s="29">
        <v>0.30940685718233829</v>
      </c>
      <c r="H53" s="30">
        <v>100</v>
      </c>
      <c r="I53" s="31">
        <v>89.207677280570906</v>
      </c>
      <c r="J53" s="29"/>
      <c r="K53" s="29">
        <v>1.9111437396285675</v>
      </c>
      <c r="L53" s="29">
        <v>24.608656519174446</v>
      </c>
      <c r="M53" s="31">
        <v>50.890142935375394</v>
      </c>
      <c r="N53" s="29">
        <v>39.572256125832837</v>
      </c>
      <c r="O53" s="30">
        <f t="shared" si="3"/>
        <v>1282.2312043379502</v>
      </c>
      <c r="P53" s="29">
        <v>4.1111836273454694</v>
      </c>
      <c r="Q53" s="31">
        <v>14.231855280141957</v>
      </c>
      <c r="R53" s="29">
        <v>2.4269742667607583</v>
      </c>
      <c r="S53" s="30">
        <v>213.81547585788752</v>
      </c>
      <c r="T53" s="30">
        <v>1436.6163367742024</v>
      </c>
      <c r="U53" s="30">
        <v>149.96928113176025</v>
      </c>
      <c r="V53" s="30">
        <v>2432.4438457730998</v>
      </c>
      <c r="W53" s="29">
        <v>3.8027727114196694</v>
      </c>
      <c r="X53" s="31">
        <v>63.089399522519521</v>
      </c>
      <c r="Y53" s="32" t="s">
        <v>81</v>
      </c>
      <c r="Z53" s="29">
        <v>3.8282187087275453E-2</v>
      </c>
      <c r="AA53" s="29">
        <v>1.4788472769049816E-2</v>
      </c>
    </row>
    <row r="54" spans="1:27">
      <c r="A54" s="25" t="s">
        <v>130</v>
      </c>
      <c r="B54" s="29">
        <v>39.070254328499956</v>
      </c>
      <c r="C54" s="29">
        <v>11.059752992232484</v>
      </c>
      <c r="D54" s="29">
        <v>0.1942260032836074</v>
      </c>
      <c r="E54" s="29">
        <v>49.339685997809738</v>
      </c>
      <c r="F54" s="29">
        <v>0.18669924619046199</v>
      </c>
      <c r="G54" s="29">
        <v>0.14938143198375961</v>
      </c>
      <c r="H54" s="30">
        <v>100</v>
      </c>
      <c r="I54" s="31">
        <v>88.831512174803123</v>
      </c>
      <c r="J54" s="29"/>
      <c r="K54" s="29">
        <v>1.6176526316174031</v>
      </c>
      <c r="L54" s="29">
        <v>24.624976597492839</v>
      </c>
      <c r="M54" s="31">
        <v>104.44633732565684</v>
      </c>
      <c r="N54" s="29">
        <v>25.473893655786149</v>
      </c>
      <c r="O54" s="30">
        <f t="shared" si="3"/>
        <v>1333.5660442175856</v>
      </c>
      <c r="P54" s="29">
        <v>5.3259391775074221</v>
      </c>
      <c r="Q54" s="31">
        <v>55.246845182339428</v>
      </c>
      <c r="R54" s="29">
        <v>3.2373740611672019</v>
      </c>
      <c r="S54" s="30">
        <v>211.28390213668223</v>
      </c>
      <c r="T54" s="30">
        <v>1504.4616830643488</v>
      </c>
      <c r="U54" s="30">
        <v>157.1095808125323</v>
      </c>
      <c r="V54" s="30">
        <v>1174.382326916349</v>
      </c>
      <c r="W54" s="29">
        <v>5.0932713790212105</v>
      </c>
      <c r="X54" s="31">
        <v>62.527780911664983</v>
      </c>
      <c r="Y54" s="32" t="s">
        <v>81</v>
      </c>
      <c r="Z54" s="29">
        <v>5.2160112870191996E-2</v>
      </c>
      <c r="AA54" s="29">
        <v>1.8477579999576374E-2</v>
      </c>
    </row>
    <row r="55" spans="1:27">
      <c r="A55" s="25" t="s">
        <v>131</v>
      </c>
      <c r="B55" s="29">
        <v>39.369908141239833</v>
      </c>
      <c r="C55" s="29">
        <v>8.8031726430743173</v>
      </c>
      <c r="D55" s="29">
        <v>0.15150056950969348</v>
      </c>
      <c r="E55" s="29">
        <v>51.206877817394563</v>
      </c>
      <c r="F55" s="29">
        <v>0.19515883658316771</v>
      </c>
      <c r="G55" s="29">
        <v>0.27338199219841491</v>
      </c>
      <c r="H55" s="30">
        <v>99.999999999999986</v>
      </c>
      <c r="I55" s="31">
        <v>91.205517154209986</v>
      </c>
      <c r="J55" s="29"/>
      <c r="K55" s="29">
        <v>1.4954134883919663</v>
      </c>
      <c r="L55" s="29">
        <v>26.392844207904712</v>
      </c>
      <c r="M55" s="31">
        <v>112.33538336167601</v>
      </c>
      <c r="N55" s="29">
        <v>39.544208916015421</v>
      </c>
      <c r="O55" s="30">
        <f t="shared" si="3"/>
        <v>1393.9916898797694</v>
      </c>
      <c r="P55" s="29">
        <v>4.2473664380258729</v>
      </c>
      <c r="Q55" s="31">
        <v>32.716030641881929</v>
      </c>
      <c r="R55" s="29">
        <v>2.8295441497017051</v>
      </c>
      <c r="S55" s="30">
        <v>290.86085507730081</v>
      </c>
      <c r="T55" s="30">
        <v>1173.5133192075407</v>
      </c>
      <c r="U55" s="30">
        <v>143.86593107973388</v>
      </c>
      <c r="V55" s="30">
        <v>2149.2294984152118</v>
      </c>
      <c r="W55" s="29">
        <v>3.6717318042311415</v>
      </c>
      <c r="X55" s="31">
        <v>47.991047075266842</v>
      </c>
      <c r="Y55" s="32" t="s">
        <v>81</v>
      </c>
      <c r="Z55" s="29">
        <v>4.7164499748273761E-2</v>
      </c>
      <c r="AA55" s="29">
        <v>1.7698802474610857E-2</v>
      </c>
    </row>
    <row r="56" spans="1:27">
      <c r="A56" s="25" t="s">
        <v>132</v>
      </c>
      <c r="B56" s="29">
        <v>39.141967793588961</v>
      </c>
      <c r="C56" s="29">
        <v>8.7985703106640454</v>
      </c>
      <c r="D56" s="29">
        <v>0.14273266711900606</v>
      </c>
      <c r="E56" s="29">
        <v>51.1208785091832</v>
      </c>
      <c r="F56" s="29">
        <v>0.18084691718394436</v>
      </c>
      <c r="G56" s="32" t="s">
        <v>133</v>
      </c>
      <c r="H56" s="30">
        <v>100</v>
      </c>
      <c r="I56" s="31">
        <v>91.196224985813785</v>
      </c>
      <c r="J56" s="29"/>
      <c r="K56" s="29">
        <v>1.3917155139351678</v>
      </c>
      <c r="L56" s="32" t="s">
        <v>133</v>
      </c>
      <c r="M56" s="32" t="s">
        <v>133</v>
      </c>
      <c r="N56" s="29">
        <v>24.356916677331455</v>
      </c>
      <c r="O56" s="30">
        <f t="shared" si="3"/>
        <v>1291.7636941710311</v>
      </c>
      <c r="P56" s="29">
        <v>4.0817748088632166</v>
      </c>
      <c r="Q56" s="31">
        <v>24.432106703033927</v>
      </c>
      <c r="R56" s="29">
        <v>3.4319236520203269</v>
      </c>
      <c r="S56" s="32" t="s">
        <v>133</v>
      </c>
      <c r="T56" s="30">
        <v>1105.5977313633311</v>
      </c>
      <c r="U56" s="30">
        <v>159.73762534495472</v>
      </c>
      <c r="V56" s="32" t="s">
        <v>133</v>
      </c>
      <c r="W56" s="32" t="s">
        <v>133</v>
      </c>
      <c r="X56" s="31">
        <v>50.389295573048791</v>
      </c>
      <c r="Y56" s="32" t="s">
        <v>81</v>
      </c>
      <c r="Z56" s="29">
        <v>5.8635652988788471E-2</v>
      </c>
      <c r="AA56" s="29">
        <v>1.7101325439057173E-2</v>
      </c>
    </row>
    <row r="57" spans="1:27">
      <c r="A57" s="25" t="s">
        <v>134</v>
      </c>
      <c r="B57" s="29">
        <v>39.165873931065292</v>
      </c>
      <c r="C57" s="29">
        <v>10.006115493637823</v>
      </c>
      <c r="D57" s="29">
        <v>0.17293055080008529</v>
      </c>
      <c r="E57" s="29">
        <v>50.254132136952855</v>
      </c>
      <c r="F57" s="29">
        <v>0.19142000960625472</v>
      </c>
      <c r="G57" s="29">
        <v>0.20952787793767766</v>
      </c>
      <c r="H57" s="30">
        <v>99.999999999999986</v>
      </c>
      <c r="I57" s="31">
        <v>89.954014278505412</v>
      </c>
      <c r="J57" s="29"/>
      <c r="K57" s="29">
        <v>1.7373067133322591</v>
      </c>
      <c r="L57" s="29">
        <v>25.05972432267124</v>
      </c>
      <c r="M57" s="31">
        <v>85.496945719748268</v>
      </c>
      <c r="N57" s="29">
        <v>24.883794987368482</v>
      </c>
      <c r="O57" s="30">
        <f t="shared" si="3"/>
        <v>1367.2857829018194</v>
      </c>
      <c r="P57" s="29">
        <v>4.3937681317834443</v>
      </c>
      <c r="Q57" s="31">
        <v>33.325614774343748</v>
      </c>
      <c r="R57" s="29">
        <v>2.8396596460700709</v>
      </c>
      <c r="S57" s="30">
        <v>270.18333401449115</v>
      </c>
      <c r="T57" s="30">
        <v>1339.5085267241309</v>
      </c>
      <c r="U57" s="30">
        <v>142.51947342008989</v>
      </c>
      <c r="V57" s="30">
        <v>1647.2317447930634</v>
      </c>
      <c r="W57" s="29">
        <v>2.3146493235620378</v>
      </c>
      <c r="X57" s="31">
        <v>55.528693933517225</v>
      </c>
      <c r="Y57" s="32" t="s">
        <v>81</v>
      </c>
      <c r="Z57" s="29">
        <v>4.4799331843338168E-2</v>
      </c>
      <c r="AA57" s="29">
        <v>1.3357163377009209E-2</v>
      </c>
    </row>
    <row r="58" spans="1:27">
      <c r="A58" s="25" t="s">
        <v>135</v>
      </c>
      <c r="B58" s="29">
        <v>38.768568466920563</v>
      </c>
      <c r="C58" s="29">
        <v>11.959745997206833</v>
      </c>
      <c r="D58" s="29">
        <v>0.21442330258091608</v>
      </c>
      <c r="E58" s="29">
        <v>48.677699258660247</v>
      </c>
      <c r="F58" s="29">
        <v>0.20739388418544483</v>
      </c>
      <c r="G58" s="29">
        <v>0.17216909044599329</v>
      </c>
      <c r="H58" s="30">
        <v>100</v>
      </c>
      <c r="I58" s="31">
        <v>87.88839447141207</v>
      </c>
      <c r="J58" s="29"/>
      <c r="K58" s="29">
        <v>1.6720095130396873</v>
      </c>
      <c r="L58" s="29">
        <v>23.797500402118519</v>
      </c>
      <c r="M58" s="31">
        <v>98.545965750412265</v>
      </c>
      <c r="N58" s="29">
        <v>20.143284911942374</v>
      </c>
      <c r="O58" s="30">
        <f t="shared" si="3"/>
        <v>1481.3848870388915</v>
      </c>
      <c r="P58" s="29">
        <v>6.0020569450552061</v>
      </c>
      <c r="Q58" s="31">
        <v>34.169415631146563</v>
      </c>
      <c r="R58" s="29">
        <v>3.4707077967310118</v>
      </c>
      <c r="S58" s="30">
        <v>188.22538739724905</v>
      </c>
      <c r="T58" s="30">
        <v>1660.9086179776614</v>
      </c>
      <c r="U58" s="30">
        <v>171.08729584840967</v>
      </c>
      <c r="V58" s="30">
        <v>1353.5305852672427</v>
      </c>
      <c r="W58" s="29">
        <v>4.8201748150114154</v>
      </c>
      <c r="X58" s="31">
        <v>52.103714443239227</v>
      </c>
      <c r="Y58" s="32" t="s">
        <v>81</v>
      </c>
      <c r="Z58" s="29">
        <v>5.568058542882396E-2</v>
      </c>
      <c r="AA58" s="29">
        <v>1.888952494504053E-2</v>
      </c>
    </row>
    <row r="59" spans="1:27">
      <c r="A59" s="25" t="s">
        <v>136</v>
      </c>
      <c r="B59" s="29">
        <v>39.131810109515428</v>
      </c>
      <c r="C59" s="29">
        <v>9.9442632003927507</v>
      </c>
      <c r="D59" s="29">
        <v>0.17436924567429543</v>
      </c>
      <c r="E59" s="29">
        <v>50.411402356006676</v>
      </c>
      <c r="F59" s="29">
        <v>0.17106362433804975</v>
      </c>
      <c r="G59" s="29">
        <v>0.16709146407280259</v>
      </c>
      <c r="H59" s="30">
        <v>100</v>
      </c>
      <c r="I59" s="31">
        <v>90.037970932889621</v>
      </c>
      <c r="J59" s="29"/>
      <c r="K59" s="29">
        <v>1.7209050714165899</v>
      </c>
      <c r="L59" s="29">
        <v>18.959685111300953</v>
      </c>
      <c r="M59" s="31">
        <v>89.803241181670032</v>
      </c>
      <c r="N59" s="29">
        <v>47.304911309547855</v>
      </c>
      <c r="O59" s="30">
        <f t="shared" si="3"/>
        <v>1221.8830309860696</v>
      </c>
      <c r="P59" s="29">
        <v>4.5382225746269986</v>
      </c>
      <c r="Q59" s="31">
        <v>37.213565953188791</v>
      </c>
      <c r="R59" s="29">
        <v>2.726052353688492</v>
      </c>
      <c r="S59" s="30">
        <v>249.00985970414808</v>
      </c>
      <c r="T59" s="30">
        <v>1350.6525613810647</v>
      </c>
      <c r="U59" s="30">
        <v>145.64216675362388</v>
      </c>
      <c r="V59" s="30">
        <v>1313.6121389371272</v>
      </c>
      <c r="W59" s="29">
        <v>2.3415888256973512</v>
      </c>
      <c r="X59" s="31">
        <v>54.777887217524459</v>
      </c>
      <c r="Y59" s="32" t="s">
        <v>81</v>
      </c>
      <c r="Z59" s="29">
        <v>4.4620196123685112E-2</v>
      </c>
      <c r="AA59" s="29">
        <v>1.6948173636765079E-2</v>
      </c>
    </row>
    <row r="60" spans="1:27">
      <c r="A60" s="25" t="s">
        <v>137</v>
      </c>
      <c r="B60" s="29">
        <v>39.044159005473219</v>
      </c>
      <c r="C60" s="29">
        <v>9.7267740533497644</v>
      </c>
      <c r="D60" s="29">
        <v>0.16710769067790093</v>
      </c>
      <c r="E60" s="29">
        <v>50.572579790120066</v>
      </c>
      <c r="F60" s="29">
        <v>0.19790314496362052</v>
      </c>
      <c r="G60" s="29">
        <v>0.29147631541542368</v>
      </c>
      <c r="H60" s="30">
        <v>100</v>
      </c>
      <c r="I60" s="31">
        <v>90.262664325625892</v>
      </c>
      <c r="J60" s="29"/>
      <c r="K60" s="29">
        <v>1.465876166576813</v>
      </c>
      <c r="L60" s="29">
        <v>26.181040400809625</v>
      </c>
      <c r="M60" s="32" t="s">
        <v>133</v>
      </c>
      <c r="N60" s="29">
        <v>11.409802943374972</v>
      </c>
      <c r="O60" s="30">
        <f t="shared" si="3"/>
        <v>1413.5938925972894</v>
      </c>
      <c r="P60" s="29">
        <v>4.6636802508008834</v>
      </c>
      <c r="Q60" s="31">
        <v>64.169213669654482</v>
      </c>
      <c r="R60" s="32" t="s">
        <v>133</v>
      </c>
      <c r="S60" s="32" t="s">
        <v>133</v>
      </c>
      <c r="T60" s="30">
        <v>1294.4050401076756</v>
      </c>
      <c r="U60" s="30">
        <v>147.49591044454152</v>
      </c>
      <c r="V60" s="30">
        <v>2291.4804671023876</v>
      </c>
      <c r="W60" s="29">
        <v>2.4206540447256417</v>
      </c>
      <c r="X60" s="31">
        <v>56.577751418296337</v>
      </c>
      <c r="Y60" s="32" t="s">
        <v>81</v>
      </c>
      <c r="Z60" s="29">
        <v>5.8352202742675469E-2</v>
      </c>
      <c r="AA60" s="29">
        <v>1.9010779793995299E-2</v>
      </c>
    </row>
    <row r="61" spans="1:27">
      <c r="A61" s="25" t="s">
        <v>138</v>
      </c>
      <c r="B61" s="29">
        <v>39.056574484201057</v>
      </c>
      <c r="C61" s="29">
        <v>10.959306663241392</v>
      </c>
      <c r="D61" s="29">
        <v>0.19052168577062184</v>
      </c>
      <c r="E61" s="29">
        <v>49.441099461149506</v>
      </c>
      <c r="F61" s="29">
        <v>0.18586163350713464</v>
      </c>
      <c r="G61" s="29">
        <v>0.16663607213028744</v>
      </c>
      <c r="H61" s="30">
        <v>99.999999999999986</v>
      </c>
      <c r="I61" s="31">
        <v>88.941919861666392</v>
      </c>
      <c r="J61" s="29"/>
      <c r="K61" s="29">
        <v>1.6382248812228479</v>
      </c>
      <c r="L61" s="29">
        <v>22.15055441046929</v>
      </c>
      <c r="M61" s="31">
        <v>88.435078422789871</v>
      </c>
      <c r="N61" s="29">
        <v>33.896436950364958</v>
      </c>
      <c r="O61" s="30">
        <f t="shared" si="3"/>
        <v>1327.5830964795332</v>
      </c>
      <c r="P61" s="29">
        <v>5.244627907544805</v>
      </c>
      <c r="Q61" s="31">
        <v>42.682850640482521</v>
      </c>
      <c r="R61" s="29">
        <v>3.1288438845252173</v>
      </c>
      <c r="S61" s="30">
        <v>191.14862163037725</v>
      </c>
      <c r="T61" s="30">
        <v>1475.768286371974</v>
      </c>
      <c r="U61" s="30">
        <v>157.93648507408241</v>
      </c>
      <c r="V61" s="30">
        <v>1310.0320136028886</v>
      </c>
      <c r="W61" s="29">
        <v>2.0808886774143778</v>
      </c>
      <c r="X61" s="31">
        <v>63.423967033635108</v>
      </c>
      <c r="Y61" s="32" t="s">
        <v>81</v>
      </c>
      <c r="Z61" s="29">
        <v>4.5912544380387867E-2</v>
      </c>
      <c r="AA61" s="29">
        <v>2.01067345064284E-2</v>
      </c>
    </row>
    <row r="62" spans="1:27">
      <c r="A62" s="25" t="s">
        <v>139</v>
      </c>
      <c r="B62" s="29">
        <v>38.840614993878518</v>
      </c>
      <c r="C62" s="29">
        <v>11.785582032958175</v>
      </c>
      <c r="D62" s="29">
        <v>0.19879024116359414</v>
      </c>
      <c r="E62" s="29">
        <v>48.720451933437786</v>
      </c>
      <c r="F62" s="29">
        <v>0.19383416859875868</v>
      </c>
      <c r="G62" s="29">
        <v>0.26072662996317453</v>
      </c>
      <c r="H62" s="30">
        <v>100</v>
      </c>
      <c r="I62" s="31">
        <v>88.052920210174108</v>
      </c>
      <c r="J62" s="29"/>
      <c r="K62" s="29">
        <v>2.4502367866418822</v>
      </c>
      <c r="L62" s="29">
        <v>32.582868923287315</v>
      </c>
      <c r="M62" s="32" t="s">
        <v>133</v>
      </c>
      <c r="N62" s="29">
        <v>6.1735632515398295</v>
      </c>
      <c r="O62" s="30">
        <f t="shared" si="3"/>
        <v>1384.5297757054191</v>
      </c>
      <c r="P62" s="29">
        <v>4.9098766512539749</v>
      </c>
      <c r="Q62" s="31">
        <v>28.877879636712379</v>
      </c>
      <c r="R62" s="29">
        <v>5.3324109812268325</v>
      </c>
      <c r="S62" s="32" t="s">
        <v>133</v>
      </c>
      <c r="T62" s="30">
        <v>1539.815965635896</v>
      </c>
      <c r="U62" s="30">
        <v>155.80816221498134</v>
      </c>
      <c r="V62" s="30">
        <v>2049.7376569431958</v>
      </c>
      <c r="W62" s="29">
        <v>4.5887003510256221</v>
      </c>
      <c r="X62" s="31">
        <v>76.409160419491357</v>
      </c>
      <c r="Y62" s="32" t="s">
        <v>81</v>
      </c>
      <c r="Z62" s="29">
        <v>8.4439018812098879E-2</v>
      </c>
      <c r="AA62" s="29">
        <v>3.0602430965490889E-2</v>
      </c>
    </row>
    <row r="63" spans="1:27">
      <c r="A63" s="25" t="s">
        <v>140</v>
      </c>
      <c r="B63" s="29">
        <v>38.964986668778238</v>
      </c>
      <c r="C63" s="29">
        <v>10.991668238318013</v>
      </c>
      <c r="D63" s="29">
        <v>0.1917929939571944</v>
      </c>
      <c r="E63" s="29">
        <v>49.488105122526747</v>
      </c>
      <c r="F63" s="29">
        <v>0.19769423957966126</v>
      </c>
      <c r="G63" s="29">
        <v>0.16575273684013744</v>
      </c>
      <c r="H63" s="30">
        <v>99.999999999999986</v>
      </c>
      <c r="I63" s="31">
        <v>88.922251285309301</v>
      </c>
      <c r="J63" s="29"/>
      <c r="K63" s="29">
        <v>1.6011717199705437</v>
      </c>
      <c r="L63" s="29">
        <v>21.062290674800835</v>
      </c>
      <c r="M63" s="31">
        <v>89.430764622665578</v>
      </c>
      <c r="N63" s="29">
        <v>30.174003810858153</v>
      </c>
      <c r="O63" s="30">
        <f t="shared" si="3"/>
        <v>1412.1017112832947</v>
      </c>
      <c r="P63" s="29">
        <v>5.4066853075036772</v>
      </c>
      <c r="Q63" s="31">
        <v>51.092042273818038</v>
      </c>
      <c r="R63" s="29">
        <v>3.3531348569397852</v>
      </c>
      <c r="S63" s="30">
        <v>179.50106223754497</v>
      </c>
      <c r="T63" s="30">
        <v>1485.6157548969359</v>
      </c>
      <c r="U63" s="30">
        <v>157.0358696548158</v>
      </c>
      <c r="V63" s="30">
        <v>1303.0875537746654</v>
      </c>
      <c r="W63" s="29">
        <v>2.7728754300060783</v>
      </c>
      <c r="X63" s="31">
        <v>62.901777135848022</v>
      </c>
      <c r="Y63" s="32" t="s">
        <v>81</v>
      </c>
      <c r="Z63" s="29">
        <v>4.6115828970608758E-2</v>
      </c>
      <c r="AA63" s="29">
        <v>1.9259143676171667E-2</v>
      </c>
    </row>
    <row r="64" spans="1:27">
      <c r="A64" s="25" t="s">
        <v>141</v>
      </c>
      <c r="B64" s="29">
        <v>38.550141881772845</v>
      </c>
      <c r="C64" s="29">
        <v>14.199581403248397</v>
      </c>
      <c r="D64" s="29">
        <v>0.25464580382250612</v>
      </c>
      <c r="E64" s="29">
        <v>46.753439397106732</v>
      </c>
      <c r="F64" s="29">
        <v>0.14856738266165814</v>
      </c>
      <c r="G64" s="29">
        <v>9.3624131387849766E-2</v>
      </c>
      <c r="H64" s="30">
        <v>99.999999999999986</v>
      </c>
      <c r="I64" s="31">
        <v>85.444579194898452</v>
      </c>
      <c r="J64" s="29"/>
      <c r="K64" s="29">
        <v>1.4622179923974103</v>
      </c>
      <c r="L64" s="29">
        <v>19.309938230989935</v>
      </c>
      <c r="M64" s="31">
        <v>88.723171274493126</v>
      </c>
      <c r="N64" s="29">
        <v>29.067881519064642</v>
      </c>
      <c r="O64" s="30">
        <f t="shared" si="3"/>
        <v>1061.1955904404153</v>
      </c>
      <c r="P64" s="29">
        <v>7.8431335332532495</v>
      </c>
      <c r="Q64" s="31">
        <v>53.198590659861885</v>
      </c>
      <c r="R64" s="29">
        <v>3.9569661511672107</v>
      </c>
      <c r="S64" s="30">
        <v>42.457946615717788</v>
      </c>
      <c r="T64" s="30">
        <v>1972.4694331720073</v>
      </c>
      <c r="U64" s="30">
        <v>199.2430361828188</v>
      </c>
      <c r="V64" s="30">
        <v>736.03876877240373</v>
      </c>
      <c r="W64" s="29">
        <v>6.9024878080827472</v>
      </c>
      <c r="X64" s="31">
        <v>62.187913701552013</v>
      </c>
      <c r="Y64" s="32" t="s">
        <v>81</v>
      </c>
      <c r="Z64" s="29">
        <v>5.7425143476879589E-2</v>
      </c>
      <c r="AA64" s="29">
        <v>2.2288741612616902E-2</v>
      </c>
    </row>
    <row r="65" spans="1:27">
      <c r="A65" s="25" t="s">
        <v>142</v>
      </c>
      <c r="B65" s="29">
        <v>39.287956890960409</v>
      </c>
      <c r="C65" s="29">
        <v>10.049262137778369</v>
      </c>
      <c r="D65" s="29">
        <v>0.17548434047115816</v>
      </c>
      <c r="E65" s="29">
        <v>50.039114546433311</v>
      </c>
      <c r="F65" s="29">
        <v>0.21109258723307248</v>
      </c>
      <c r="G65" s="29">
        <v>0.23708949712368033</v>
      </c>
      <c r="H65" s="30">
        <v>100</v>
      </c>
      <c r="I65" s="31">
        <v>89.876116663323558</v>
      </c>
      <c r="J65" s="29"/>
      <c r="K65" s="29">
        <v>1.7136450225383939</v>
      </c>
      <c r="L65" s="29">
        <v>25.860812176313917</v>
      </c>
      <c r="M65" s="31">
        <v>105.54710655762555</v>
      </c>
      <c r="N65" s="29">
        <v>22.958047546830915</v>
      </c>
      <c r="O65" s="30">
        <f t="shared" si="3"/>
        <v>1507.8041945219463</v>
      </c>
      <c r="P65" s="29">
        <v>4.5159136874683528</v>
      </c>
      <c r="Q65" s="31">
        <v>35.286893063494048</v>
      </c>
      <c r="R65" s="29">
        <v>3.0067563892878848</v>
      </c>
      <c r="S65" s="30">
        <v>243.25971584265531</v>
      </c>
      <c r="T65" s="30">
        <v>1359.2900113954931</v>
      </c>
      <c r="U65" s="30">
        <v>151.49614743876799</v>
      </c>
      <c r="V65" s="30">
        <v>1863.9111409094364</v>
      </c>
      <c r="W65" s="29">
        <v>2.5710050272257083</v>
      </c>
      <c r="X65" s="31">
        <v>57.976787383258966</v>
      </c>
      <c r="Y65" s="32" t="s">
        <v>81</v>
      </c>
      <c r="Z65" s="29">
        <v>4.7033578779465332E-2</v>
      </c>
      <c r="AA65" s="29">
        <v>1.7053584973229577E-2</v>
      </c>
    </row>
    <row r="66" spans="1:27">
      <c r="A66" s="25" t="s">
        <v>143</v>
      </c>
      <c r="B66" s="29">
        <v>39.337594565544784</v>
      </c>
      <c r="C66" s="29">
        <v>8.8301806038847239</v>
      </c>
      <c r="D66" s="29">
        <v>0.1542589554643003</v>
      </c>
      <c r="E66" s="29">
        <v>51.20434105355789</v>
      </c>
      <c r="F66" s="29">
        <v>0.19319939074411069</v>
      </c>
      <c r="G66" s="29">
        <v>0.28042543080419952</v>
      </c>
      <c r="H66" s="30">
        <v>100.00000000000001</v>
      </c>
      <c r="I66" s="31">
        <v>91.180516976088541</v>
      </c>
      <c r="J66" s="29"/>
      <c r="K66" s="29">
        <v>1.5410678056866527</v>
      </c>
      <c r="L66" s="29">
        <v>26.273363579873536</v>
      </c>
      <c r="M66" s="31">
        <v>115.39425575155956</v>
      </c>
      <c r="N66" s="29">
        <v>20.389562163194903</v>
      </c>
      <c r="O66" s="30">
        <f t="shared" si="3"/>
        <v>1379.995648172219</v>
      </c>
      <c r="P66" s="29">
        <v>4.1575593535826441</v>
      </c>
      <c r="Q66" s="31">
        <v>26.508916302027526</v>
      </c>
      <c r="R66" s="29">
        <v>2.8364470050420616</v>
      </c>
      <c r="S66" s="30">
        <v>320.30619590086883</v>
      </c>
      <c r="T66" s="30">
        <v>1194.8795930619699</v>
      </c>
      <c r="U66" s="30">
        <v>141.9201211464875</v>
      </c>
      <c r="V66" s="30">
        <v>2204.6024434292412</v>
      </c>
      <c r="W66" s="29">
        <v>3.4370410669435287</v>
      </c>
      <c r="X66" s="31">
        <v>49.620427034967705</v>
      </c>
      <c r="Y66" s="32" t="s">
        <v>81</v>
      </c>
      <c r="Z66" s="29">
        <v>4.5001940831728454E-2</v>
      </c>
      <c r="AA66" s="29">
        <v>1.6756039132956774E-2</v>
      </c>
    </row>
    <row r="67" spans="1:27">
      <c r="A67" s="25" t="s">
        <v>144</v>
      </c>
      <c r="B67" s="29">
        <v>39.047349065282845</v>
      </c>
      <c r="C67" s="29">
        <v>10.825715433191297</v>
      </c>
      <c r="D67" s="29">
        <v>0.1901159018551338</v>
      </c>
      <c r="E67" s="29">
        <v>49.529440026187402</v>
      </c>
      <c r="F67" s="29">
        <v>0.2058940912021843</v>
      </c>
      <c r="G67" s="29">
        <v>0.2014854822811501</v>
      </c>
      <c r="H67" s="30">
        <v>100.00000000000001</v>
      </c>
      <c r="I67" s="31">
        <v>89.079349694848887</v>
      </c>
      <c r="J67" s="29"/>
      <c r="K67" s="29">
        <v>1.733577244196717</v>
      </c>
      <c r="L67" s="29">
        <v>22.703718408366857</v>
      </c>
      <c r="M67" s="31">
        <v>93.0900509299654</v>
      </c>
      <c r="N67" s="29">
        <v>19.654654487022043</v>
      </c>
      <c r="O67" s="30">
        <f t="shared" si="3"/>
        <v>1470.672080015602</v>
      </c>
      <c r="P67" s="29">
        <v>4.7132972109101425</v>
      </c>
      <c r="Q67" s="31">
        <v>39.182307067777984</v>
      </c>
      <c r="R67" s="29">
        <v>3.0325464918605589</v>
      </c>
      <c r="S67" s="30">
        <v>225.74104167592449</v>
      </c>
      <c r="T67" s="30">
        <v>1472.6251111939105</v>
      </c>
      <c r="U67" s="30">
        <v>152.85399804090392</v>
      </c>
      <c r="V67" s="30">
        <v>1584.0053638455195</v>
      </c>
      <c r="W67" s="29">
        <v>2.5693635878026653</v>
      </c>
      <c r="X67" s="31">
        <v>62.44281762271595</v>
      </c>
      <c r="Y67" s="32" t="s">
        <v>81</v>
      </c>
      <c r="Z67" s="29">
        <v>4.2795066621251224E-2</v>
      </c>
      <c r="AA67" s="29">
        <v>1.5225941819982632E-2</v>
      </c>
    </row>
    <row r="68" spans="1:27">
      <c r="A68" s="25" t="s">
        <v>145</v>
      </c>
      <c r="B68" s="29">
        <v>38.985275374523937</v>
      </c>
      <c r="C68" s="29">
        <v>11.14337549105578</v>
      </c>
      <c r="D68" s="29">
        <v>0.19672701414251573</v>
      </c>
      <c r="E68" s="29">
        <v>49.30150539506986</v>
      </c>
      <c r="F68" s="29">
        <v>0.21123662660611531</v>
      </c>
      <c r="G68" s="29">
        <v>0.16188009860179808</v>
      </c>
      <c r="H68" s="30">
        <v>100</v>
      </c>
      <c r="I68" s="31">
        <v>88.748834419925842</v>
      </c>
      <c r="J68" s="29"/>
      <c r="K68" s="29">
        <v>1.7349607986239253</v>
      </c>
      <c r="L68" s="29">
        <v>21.796175479607694</v>
      </c>
      <c r="M68" s="31">
        <v>84.293246407929189</v>
      </c>
      <c r="N68" s="29">
        <v>46.072784265779859</v>
      </c>
      <c r="O68" s="30">
        <f t="shared" si="3"/>
        <v>1508.8330471865379</v>
      </c>
      <c r="P68" s="29">
        <v>5.3212008509905662</v>
      </c>
      <c r="Q68" s="31">
        <v>32.714656350210227</v>
      </c>
      <c r="R68" s="29">
        <v>3.0795605090817042</v>
      </c>
      <c r="S68" s="30">
        <v>202.94497999320214</v>
      </c>
      <c r="T68" s="30">
        <v>1523.8343465725466</v>
      </c>
      <c r="U68" s="30">
        <v>160.55878823517344</v>
      </c>
      <c r="V68" s="30">
        <v>1272.6422846053308</v>
      </c>
      <c r="W68" s="29">
        <v>2.5500009876944483</v>
      </c>
      <c r="X68" s="31">
        <v>63.213189946640114</v>
      </c>
      <c r="Y68" s="32" t="s">
        <v>81</v>
      </c>
      <c r="Z68" s="29">
        <v>4.2859592878072679E-2</v>
      </c>
      <c r="AA68" s="29">
        <v>1.9129774607800531E-2</v>
      </c>
    </row>
    <row r="69" spans="1:27">
      <c r="A69" s="25" t="s">
        <v>146</v>
      </c>
      <c r="B69" s="29">
        <v>38.813710414292288</v>
      </c>
      <c r="C69" s="29">
        <v>11.947690762821257</v>
      </c>
      <c r="D69" s="29">
        <v>0.21191000512263827</v>
      </c>
      <c r="E69" s="29">
        <v>48.618820439089468</v>
      </c>
      <c r="F69" s="29">
        <v>0.21134524647919173</v>
      </c>
      <c r="G69" s="29">
        <v>0.19652313219515277</v>
      </c>
      <c r="H69" s="30">
        <v>100</v>
      </c>
      <c r="I69" s="31">
        <v>87.88624616328579</v>
      </c>
      <c r="J69" s="29"/>
      <c r="K69" s="29">
        <v>1.717060885384746</v>
      </c>
      <c r="L69" s="29">
        <v>19.834099811027983</v>
      </c>
      <c r="M69" s="31">
        <v>106.60222523387689</v>
      </c>
      <c r="N69" s="29">
        <v>58.152094920789374</v>
      </c>
      <c r="O69" s="30">
        <f t="shared" si="3"/>
        <v>1509.6089034227982</v>
      </c>
      <c r="P69" s="29">
        <v>6.8019149229721432</v>
      </c>
      <c r="Q69" s="31">
        <v>35.445220281712331</v>
      </c>
      <c r="R69" s="29">
        <v>3.8565800927687262</v>
      </c>
      <c r="S69" s="30">
        <v>201.62060864378648</v>
      </c>
      <c r="T69" s="30">
        <v>1641.44078328922</v>
      </c>
      <c r="U69" s="30">
        <v>165.02844909846533</v>
      </c>
      <c r="V69" s="30">
        <v>1544.9931776348487</v>
      </c>
      <c r="W69" s="29">
        <v>2.136291107853542</v>
      </c>
      <c r="X69" s="31">
        <v>64.181718165177401</v>
      </c>
      <c r="Y69" s="32" t="s">
        <v>81</v>
      </c>
      <c r="Z69" s="29">
        <v>4.5381749252967847E-2</v>
      </c>
      <c r="AA69" s="29">
        <v>1.4299779311926865E-2</v>
      </c>
    </row>
    <row r="70" spans="1:27">
      <c r="A70" s="25" t="s">
        <v>147</v>
      </c>
      <c r="B70" s="29">
        <v>39.072804153085592</v>
      </c>
      <c r="C70" s="29">
        <v>11.004790249724607</v>
      </c>
      <c r="D70" s="29">
        <v>0.19052858855847107</v>
      </c>
      <c r="E70" s="29">
        <v>49.314136503211905</v>
      </c>
      <c r="F70" s="29">
        <v>0.18515813600874459</v>
      </c>
      <c r="G70" s="29">
        <v>0.23258236941068686</v>
      </c>
      <c r="H70" s="30">
        <v>100</v>
      </c>
      <c r="I70" s="31">
        <v>88.875723858334496</v>
      </c>
      <c r="J70" s="29"/>
      <c r="K70" s="29">
        <v>1.784273333856331</v>
      </c>
      <c r="L70" s="29">
        <v>23.220969358115571</v>
      </c>
      <c r="M70" s="31">
        <v>84.584170811491774</v>
      </c>
      <c r="N70" s="29">
        <v>15.041409368573987</v>
      </c>
      <c r="O70" s="30">
        <f t="shared" si="3"/>
        <v>1322.5581143481756</v>
      </c>
      <c r="P70" s="29">
        <v>4.2417707768304993</v>
      </c>
      <c r="Q70" s="31">
        <v>21.078079690506819</v>
      </c>
      <c r="R70" s="29">
        <v>2.8786787618005403</v>
      </c>
      <c r="S70" s="30">
        <v>223.80259224445985</v>
      </c>
      <c r="T70" s="30">
        <v>1475.8217549068247</v>
      </c>
      <c r="U70" s="30">
        <v>152.77102936304433</v>
      </c>
      <c r="V70" s="30">
        <v>1828.4777469393621</v>
      </c>
      <c r="W70" s="29">
        <v>1.8548612936181164</v>
      </c>
      <c r="X70" s="31">
        <v>64.945373468047507</v>
      </c>
      <c r="Y70" s="32" t="s">
        <v>81</v>
      </c>
      <c r="Z70" s="29">
        <v>4.3320039595549281E-2</v>
      </c>
      <c r="AA70" s="29">
        <v>1.6798412550556984E-2</v>
      </c>
    </row>
    <row r="71" spans="1:27">
      <c r="A71" s="25" t="s">
        <v>148</v>
      </c>
      <c r="B71" s="29">
        <v>39.01151672556616</v>
      </c>
      <c r="C71" s="29">
        <v>10.772325055889127</v>
      </c>
      <c r="D71" s="29">
        <v>0.18847769142810467</v>
      </c>
      <c r="E71" s="29">
        <v>49.587854649048033</v>
      </c>
      <c r="F71" s="29">
        <v>0.19367389565973839</v>
      </c>
      <c r="G71" s="29">
        <v>0.24615198240883385</v>
      </c>
      <c r="H71" s="30">
        <v>100</v>
      </c>
      <c r="I71" s="31">
        <v>89.138769319708501</v>
      </c>
      <c r="J71" s="29"/>
      <c r="K71" s="29">
        <v>1.741001360026377</v>
      </c>
      <c r="L71" s="29">
        <v>23.855540356465699</v>
      </c>
      <c r="M71" s="31">
        <v>107.51942464808501</v>
      </c>
      <c r="N71" s="29">
        <v>23.713252388752057</v>
      </c>
      <c r="O71" s="30">
        <f t="shared" si="3"/>
        <v>1383.3849689981312</v>
      </c>
      <c r="P71" s="29">
        <v>4.6305954252531363</v>
      </c>
      <c r="Q71" s="31">
        <v>43.127522158344725</v>
      </c>
      <c r="R71" s="29">
        <v>3.2510312205250478</v>
      </c>
      <c r="S71" s="30">
        <v>244.98796467137512</v>
      </c>
      <c r="T71" s="30">
        <v>1459.9356423555746</v>
      </c>
      <c r="U71" s="30">
        <v>152.36211033237473</v>
      </c>
      <c r="V71" s="30">
        <v>1935.1570944090711</v>
      </c>
      <c r="W71" s="29">
        <v>2.7062629251480765</v>
      </c>
      <c r="X71" s="31">
        <v>62.333350175182694</v>
      </c>
      <c r="Y71" s="32" t="s">
        <v>81</v>
      </c>
      <c r="Z71" s="29">
        <v>4.638117648404344E-2</v>
      </c>
      <c r="AA71" s="29">
        <v>1.6766468265237967E-2</v>
      </c>
    </row>
    <row r="72" spans="1:27">
      <c r="A72" s="25" t="s">
        <v>149</v>
      </c>
      <c r="B72" s="29">
        <v>39.309912906036523</v>
      </c>
      <c r="C72" s="29">
        <v>10.996092454385224</v>
      </c>
      <c r="D72" s="29">
        <v>0.19228625877279404</v>
      </c>
      <c r="E72" s="29">
        <v>49.252043425792635</v>
      </c>
      <c r="F72" s="29">
        <v>0.16237329422775268</v>
      </c>
      <c r="G72" s="29">
        <v>8.7291660785063965E-2</v>
      </c>
      <c r="H72" s="30">
        <v>100</v>
      </c>
      <c r="I72" s="31">
        <v>88.871083641833906</v>
      </c>
      <c r="J72" s="29"/>
      <c r="K72" s="29">
        <v>1.5918693486348701</v>
      </c>
      <c r="L72" s="29">
        <v>23.254654983554545</v>
      </c>
      <c r="M72" s="31">
        <v>99.239210353610318</v>
      </c>
      <c r="N72" s="29">
        <v>17.463243132278958</v>
      </c>
      <c r="O72" s="30">
        <f t="shared" si="3"/>
        <v>1159.8092444839476</v>
      </c>
      <c r="P72" s="29">
        <v>5.4566199966231519</v>
      </c>
      <c r="Q72" s="31">
        <v>40.415680779638755</v>
      </c>
      <c r="R72" s="29">
        <v>3.9544684143776436</v>
      </c>
      <c r="S72" s="30">
        <v>205.79296098862071</v>
      </c>
      <c r="T72" s="30">
        <v>1489.4365512997215</v>
      </c>
      <c r="U72" s="30">
        <v>132.13557426354276</v>
      </c>
      <c r="V72" s="30">
        <v>686.25519485113182</v>
      </c>
      <c r="W72" s="29">
        <v>1.056934352825186</v>
      </c>
      <c r="X72" s="31">
        <v>57.490108622105154</v>
      </c>
      <c r="Y72" s="32" t="s">
        <v>81</v>
      </c>
      <c r="Z72" s="29">
        <v>5.0761793239737972E-2</v>
      </c>
      <c r="AA72" s="29">
        <v>2.3836851242651006E-2</v>
      </c>
    </row>
    <row r="73" spans="1:27">
      <c r="A73" s="25" t="s">
        <v>150</v>
      </c>
      <c r="B73" s="29">
        <v>39.084358515860515</v>
      </c>
      <c r="C73" s="29">
        <v>11.003252991538284</v>
      </c>
      <c r="D73" s="29">
        <v>0.19097760386478291</v>
      </c>
      <c r="E73" s="29">
        <v>49.389406497099543</v>
      </c>
      <c r="F73" s="29">
        <v>0.19986312923175578</v>
      </c>
      <c r="G73" s="29">
        <v>0.13214126240511967</v>
      </c>
      <c r="H73" s="30">
        <v>100</v>
      </c>
      <c r="I73" s="31">
        <v>88.892173443058752</v>
      </c>
      <c r="J73" s="29"/>
      <c r="K73" s="29">
        <v>1.648427562328217</v>
      </c>
      <c r="L73" s="29">
        <v>21.753751127737981</v>
      </c>
      <c r="M73" s="31">
        <v>88.431722158366128</v>
      </c>
      <c r="N73" s="29">
        <v>20.750634113420247</v>
      </c>
      <c r="O73" s="30">
        <f t="shared" si="3"/>
        <v>1427.593780226827</v>
      </c>
      <c r="P73" s="29">
        <v>5.1197055399896607</v>
      </c>
      <c r="Q73" s="31">
        <v>52.032704130913999</v>
      </c>
      <c r="R73" s="29">
        <v>3.2173960645352908</v>
      </c>
      <c r="S73" s="30">
        <v>209.54225579980832</v>
      </c>
      <c r="T73" s="30">
        <v>1479.2997975583494</v>
      </c>
      <c r="U73" s="30">
        <v>160.91380656914893</v>
      </c>
      <c r="V73" s="30">
        <v>1038.8464025559722</v>
      </c>
      <c r="W73" s="29">
        <v>2.1929602274466906</v>
      </c>
      <c r="X73" s="31">
        <v>62.836975434347828</v>
      </c>
      <c r="Y73" s="32" t="s">
        <v>81</v>
      </c>
      <c r="Z73" s="29">
        <v>4.4551880873753814E-2</v>
      </c>
      <c r="AA73" s="29">
        <v>1.9453244735579408E-2</v>
      </c>
    </row>
    <row r="74" spans="1:27">
      <c r="A74" s="25" t="s">
        <v>151</v>
      </c>
      <c r="B74" s="29">
        <v>39.242517011779242</v>
      </c>
      <c r="C74" s="29">
        <v>10.365816918056467</v>
      </c>
      <c r="D74" s="29">
        <v>0.18155697442355573</v>
      </c>
      <c r="E74" s="29">
        <v>49.855822796314357</v>
      </c>
      <c r="F74" s="29">
        <v>0.17598906651977375</v>
      </c>
      <c r="G74" s="29">
        <v>0.17829723290661967</v>
      </c>
      <c r="H74" s="30">
        <v>100.00000000000001</v>
      </c>
      <c r="I74" s="31">
        <v>89.556134728429441</v>
      </c>
      <c r="J74" s="29"/>
      <c r="K74" s="29">
        <v>1.6671604634764425</v>
      </c>
      <c r="L74" s="29">
        <v>19.466432069889429</v>
      </c>
      <c r="M74" s="31">
        <v>97.607051514519497</v>
      </c>
      <c r="N74" s="29">
        <v>34.492752974179261</v>
      </c>
      <c r="O74" s="30">
        <f t="shared" si="3"/>
        <v>1257.0647608555266</v>
      </c>
      <c r="P74" s="29">
        <v>4.972737494930124</v>
      </c>
      <c r="Q74" s="31">
        <v>34.801031671811835</v>
      </c>
      <c r="R74" s="29">
        <v>2.9833751713934809</v>
      </c>
      <c r="S74" s="30">
        <v>236.67707787218436</v>
      </c>
      <c r="T74" s="30">
        <v>1406.3282294620894</v>
      </c>
      <c r="U74" s="30">
        <v>152.11232067733434</v>
      </c>
      <c r="V74" s="30">
        <v>1401.7078058696513</v>
      </c>
      <c r="W74" s="29">
        <v>2.5234375503433912</v>
      </c>
      <c r="X74" s="31">
        <v>58.810056858326895</v>
      </c>
      <c r="Y74" s="32" t="s">
        <v>81</v>
      </c>
      <c r="Z74" s="29">
        <v>4.6772527884954465E-2</v>
      </c>
      <c r="AA74" s="29">
        <v>2.0379061875719754E-2</v>
      </c>
    </row>
    <row r="75" spans="1:27">
      <c r="A75" s="25" t="s">
        <v>152</v>
      </c>
      <c r="B75" s="29">
        <v>38.695758010776238</v>
      </c>
      <c r="C75" s="29">
        <v>10.894790289509947</v>
      </c>
      <c r="D75" s="29">
        <v>0.18869061841609799</v>
      </c>
      <c r="E75" s="29">
        <v>49.938428130640979</v>
      </c>
      <c r="F75" s="29">
        <v>0.20118783770795104</v>
      </c>
      <c r="G75" s="29">
        <v>8.1145112948783085E-2</v>
      </c>
      <c r="H75" s="30">
        <v>100</v>
      </c>
      <c r="I75" s="31">
        <v>89.097461901202294</v>
      </c>
      <c r="J75" s="29"/>
      <c r="K75" s="29">
        <v>1.790860753783827</v>
      </c>
      <c r="L75" s="29">
        <v>23.497667344306809</v>
      </c>
      <c r="M75" s="31">
        <v>110.77917524652725</v>
      </c>
      <c r="N75" s="29">
        <v>119.7107251539431</v>
      </c>
      <c r="O75" s="30">
        <f t="shared" si="3"/>
        <v>1437.0559836282216</v>
      </c>
      <c r="P75" s="29">
        <v>5.1745071367953672</v>
      </c>
      <c r="Q75" s="31">
        <v>49.332900749436298</v>
      </c>
      <c r="R75" s="29">
        <v>3.6111076052251914</v>
      </c>
      <c r="S75" s="30">
        <v>260.1060551567158</v>
      </c>
      <c r="T75" s="30">
        <v>1461.5849606204338</v>
      </c>
      <c r="U75" s="30">
        <v>165.0677447153023</v>
      </c>
      <c r="V75" s="30">
        <v>637.93327789923808</v>
      </c>
      <c r="W75" s="29">
        <v>1.6258883200118623</v>
      </c>
      <c r="X75" s="31">
        <v>58.972150893141283</v>
      </c>
      <c r="Y75" s="32" t="s">
        <v>81</v>
      </c>
      <c r="Z75" s="29">
        <v>5.3987744555583021E-2</v>
      </c>
      <c r="AA75" s="29">
        <v>1.7966102971854542E-2</v>
      </c>
    </row>
    <row r="76" spans="1:27">
      <c r="A76" s="25" t="s">
        <v>153</v>
      </c>
      <c r="B76" s="29">
        <v>39.169472929467652</v>
      </c>
      <c r="C76" s="29">
        <v>10.814669503484906</v>
      </c>
      <c r="D76" s="29">
        <v>0.19281953346354935</v>
      </c>
      <c r="E76" s="29">
        <v>49.45124473064589</v>
      </c>
      <c r="F76" s="29">
        <v>0.19762026389172824</v>
      </c>
      <c r="G76" s="29">
        <v>0.17417303904627637</v>
      </c>
      <c r="H76" s="30">
        <v>100</v>
      </c>
      <c r="I76" s="31">
        <v>89.073909081325226</v>
      </c>
      <c r="J76" s="29"/>
      <c r="K76" s="29">
        <v>1.7302981182475523</v>
      </c>
      <c r="L76" s="29">
        <v>23.452557855592168</v>
      </c>
      <c r="M76" s="31">
        <v>95.029283475392774</v>
      </c>
      <c r="N76" s="29">
        <v>69.511218221263988</v>
      </c>
      <c r="O76" s="30">
        <f t="shared" si="3"/>
        <v>1411.5733135123446</v>
      </c>
      <c r="P76" s="29">
        <v>5.0317697447028102</v>
      </c>
      <c r="Q76" s="31">
        <v>33.98839439859367</v>
      </c>
      <c r="R76" s="29">
        <v>3.1550898239486553</v>
      </c>
      <c r="S76" s="30">
        <v>228.79314605084903</v>
      </c>
      <c r="T76" s="30">
        <v>1493.5672615302042</v>
      </c>
      <c r="U76" s="30">
        <v>158.23482900622781</v>
      </c>
      <c r="V76" s="30">
        <v>1369.28489816255</v>
      </c>
      <c r="W76" s="29">
        <v>4.3113690805994302</v>
      </c>
      <c r="X76" s="31">
        <v>61.565639665933801</v>
      </c>
      <c r="Y76" s="32" t="s">
        <v>81</v>
      </c>
      <c r="Z76" s="29">
        <v>4.6602402736495276E-2</v>
      </c>
      <c r="AA76" s="29">
        <v>1.352085501380116E-2</v>
      </c>
    </row>
    <row r="77" spans="1:27">
      <c r="A77" s="25" t="s">
        <v>154</v>
      </c>
      <c r="B77" s="29">
        <v>39.810618046742277</v>
      </c>
      <c r="C77" s="29">
        <v>10.453228522881162</v>
      </c>
      <c r="D77" s="29">
        <v>0.18229136737071755</v>
      </c>
      <c r="E77" s="29">
        <v>49.152205605564085</v>
      </c>
      <c r="F77" s="29">
        <v>0.17507356783952016</v>
      </c>
      <c r="G77" s="29">
        <v>0.22658288960222991</v>
      </c>
      <c r="H77" s="30">
        <v>99.999999999999986</v>
      </c>
      <c r="I77" s="31">
        <v>89.342752845769937</v>
      </c>
      <c r="J77" s="29"/>
      <c r="K77" s="29">
        <v>1.6325461177606715</v>
      </c>
      <c r="L77" s="29">
        <v>28.446461127028961</v>
      </c>
      <c r="M77" s="31">
        <v>99.027971631717705</v>
      </c>
      <c r="N77" s="29">
        <v>11.440164873625886</v>
      </c>
      <c r="O77" s="30">
        <f t="shared" si="3"/>
        <v>1250.525484568001</v>
      </c>
      <c r="P77" s="29">
        <v>4.5755981535071717</v>
      </c>
      <c r="Q77" s="31">
        <v>29.451148650860283</v>
      </c>
      <c r="R77" s="29">
        <v>3.3368571270792309</v>
      </c>
      <c r="S77" s="30">
        <v>242.60530943167424</v>
      </c>
      <c r="T77" s="30">
        <v>1412.0167883091988</v>
      </c>
      <c r="U77" s="30">
        <v>152.42279677426927</v>
      </c>
      <c r="V77" s="30">
        <v>1781.3120251747634</v>
      </c>
      <c r="W77" s="29">
        <v>2.7669835719571085</v>
      </c>
      <c r="X77" s="31">
        <v>60.909700332520785</v>
      </c>
      <c r="Y77" s="32" t="s">
        <v>81</v>
      </c>
      <c r="Z77" s="29">
        <v>4.4497999155306674E-2</v>
      </c>
      <c r="AA77" s="29">
        <v>1.6167178160762397E-2</v>
      </c>
    </row>
    <row r="78" spans="1:27">
      <c r="A78" s="25" t="s">
        <v>155</v>
      </c>
      <c r="B78" s="29">
        <v>39.593608109692987</v>
      </c>
      <c r="C78" s="29">
        <v>9.2885182785808116</v>
      </c>
      <c r="D78" s="29">
        <v>0.17003637062044857</v>
      </c>
      <c r="E78" s="29">
        <v>50.455003535218033</v>
      </c>
      <c r="F78" s="29">
        <v>0.2607990815584858</v>
      </c>
      <c r="G78" s="29">
        <v>0.23203462432921806</v>
      </c>
      <c r="H78" s="30">
        <v>99.999999999999986</v>
      </c>
      <c r="I78" s="31">
        <v>90.640693057699053</v>
      </c>
      <c r="J78" s="29"/>
      <c r="K78" s="29">
        <v>1.4085132849242421</v>
      </c>
      <c r="L78" s="29">
        <v>23.1014072855629</v>
      </c>
      <c r="M78" s="31">
        <v>121.9007711469558</v>
      </c>
      <c r="N78" s="29">
        <v>28.897262128270537</v>
      </c>
      <c r="O78" s="30">
        <f t="shared" si="3"/>
        <v>1862.8505825606128</v>
      </c>
      <c r="P78" s="29">
        <v>5.3213265078540992</v>
      </c>
      <c r="Q78" s="31">
        <v>34.847240160682155</v>
      </c>
      <c r="R78" s="29">
        <v>3.7013914002721648</v>
      </c>
      <c r="S78" s="30">
        <v>247.79953430004406</v>
      </c>
      <c r="T78" s="30">
        <v>1317.0903998485562</v>
      </c>
      <c r="U78" s="30">
        <v>148.79512377051722</v>
      </c>
      <c r="V78" s="30">
        <v>1824.1715749152363</v>
      </c>
      <c r="W78" s="29">
        <v>5.1226010186212259</v>
      </c>
      <c r="X78" s="31">
        <v>48.718079724812227</v>
      </c>
      <c r="Y78" s="32" t="s">
        <v>81</v>
      </c>
      <c r="Z78" s="29">
        <v>6.1602164486951078E-2</v>
      </c>
      <c r="AA78" s="29">
        <v>2.6410909997221711E-2</v>
      </c>
    </row>
    <row r="79" spans="1:27">
      <c r="A79" s="25" t="s">
        <v>156</v>
      </c>
      <c r="B79" s="29">
        <v>39.342226901255259</v>
      </c>
      <c r="C79" s="29">
        <v>10.796267286683266</v>
      </c>
      <c r="D79" s="29">
        <v>0.19080279245841833</v>
      </c>
      <c r="E79" s="29">
        <v>49.236523685291267</v>
      </c>
      <c r="F79" s="29">
        <v>0.19110075806442245</v>
      </c>
      <c r="G79" s="29">
        <v>0.24307857624737639</v>
      </c>
      <c r="H79" s="30">
        <v>100.00000000000001</v>
      </c>
      <c r="I79" s="31">
        <v>89.048106575275227</v>
      </c>
      <c r="J79" s="29"/>
      <c r="K79" s="29">
        <v>1.6770953496006809</v>
      </c>
      <c r="L79" s="29">
        <v>23.747083930256693</v>
      </c>
      <c r="M79" s="31">
        <v>98.864488737521526</v>
      </c>
      <c r="N79" s="29">
        <v>10.816996467568867</v>
      </c>
      <c r="O79" s="30">
        <f t="shared" si="3"/>
        <v>1365.0054147458745</v>
      </c>
      <c r="P79" s="29">
        <v>4.5867690557048482</v>
      </c>
      <c r="Q79" s="31">
        <v>26.983516295344366</v>
      </c>
      <c r="R79" s="29">
        <v>3.1563919149852917</v>
      </c>
      <c r="S79" s="30">
        <v>234.7901968970574</v>
      </c>
      <c r="T79" s="30">
        <v>1477.9457200497159</v>
      </c>
      <c r="U79" s="30">
        <v>154.45111838881417</v>
      </c>
      <c r="V79" s="30">
        <v>1910.9950962844055</v>
      </c>
      <c r="W79" s="29">
        <v>3.7057554553214991</v>
      </c>
      <c r="X79" s="31">
        <v>63.191054411233722</v>
      </c>
      <c r="Y79" s="32" t="s">
        <v>81</v>
      </c>
      <c r="Z79" s="29">
        <v>4.429788749993626E-2</v>
      </c>
      <c r="AA79" s="29">
        <v>1.7586122910559103E-2</v>
      </c>
    </row>
    <row r="80" spans="1:27">
      <c r="A80" s="25" t="s">
        <v>157</v>
      </c>
      <c r="B80" s="29">
        <v>39.337660626858565</v>
      </c>
      <c r="C80" s="29">
        <v>10.653079750713834</v>
      </c>
      <c r="D80" s="29">
        <v>0.18805224690702188</v>
      </c>
      <c r="E80" s="29">
        <v>49.366256457118901</v>
      </c>
      <c r="F80" s="29">
        <v>0.21123478440017793</v>
      </c>
      <c r="G80" s="29">
        <v>0.24371613400149839</v>
      </c>
      <c r="H80" s="30">
        <v>100</v>
      </c>
      <c r="I80" s="31">
        <v>89.203008517246843</v>
      </c>
      <c r="J80" s="29"/>
      <c r="K80" s="29">
        <v>1.8965296407316248</v>
      </c>
      <c r="L80" s="29">
        <v>25.82486983414648</v>
      </c>
      <c r="M80" s="31">
        <v>85.90993107261464</v>
      </c>
      <c r="N80" s="29">
        <v>34.561775636787544</v>
      </c>
      <c r="O80" s="30">
        <f t="shared" si="3"/>
        <v>1508.8198885726995</v>
      </c>
      <c r="P80" s="29">
        <v>4.6937035644539016</v>
      </c>
      <c r="Q80" s="31">
        <v>24.917177328270501</v>
      </c>
      <c r="R80" s="29">
        <v>2.8871277629228067</v>
      </c>
      <c r="S80" s="30">
        <v>254.51985599902468</v>
      </c>
      <c r="T80" s="30">
        <v>1456.6401774362655</v>
      </c>
      <c r="U80" s="30">
        <v>154.55993040265156</v>
      </c>
      <c r="V80" s="30">
        <v>1916.0073427790753</v>
      </c>
      <c r="W80" s="29">
        <v>4.5336514760876376</v>
      </c>
      <c r="X80" s="31">
        <v>62.561394615664341</v>
      </c>
      <c r="Y80" s="32" t="s">
        <v>81</v>
      </c>
      <c r="Z80" s="29">
        <v>4.3051434400143529E-2</v>
      </c>
      <c r="AA80" s="29">
        <v>1.4221034969246829E-2</v>
      </c>
    </row>
    <row r="81" spans="1:27">
      <c r="A81" s="25" t="s">
        <v>158</v>
      </c>
      <c r="B81" s="29">
        <v>39.304020114509761</v>
      </c>
      <c r="C81" s="29">
        <v>10.549824485496103</v>
      </c>
      <c r="D81" s="29">
        <v>0.1850645710183452</v>
      </c>
      <c r="E81" s="29">
        <v>49.527780514525396</v>
      </c>
      <c r="F81" s="29">
        <v>0.17526737103540929</v>
      </c>
      <c r="G81" s="29">
        <v>0.25804294341498868</v>
      </c>
      <c r="H81" s="30">
        <v>100</v>
      </c>
      <c r="I81" s="31">
        <v>89.32763921986205</v>
      </c>
      <c r="J81" s="29"/>
      <c r="K81" s="29">
        <v>1.8286271063659836</v>
      </c>
      <c r="L81" s="29">
        <v>22.720431554829858</v>
      </c>
      <c r="M81" s="31">
        <v>86.149441231739331</v>
      </c>
      <c r="N81" s="29">
        <v>44.9442663614252</v>
      </c>
      <c r="O81" s="30">
        <f t="shared" si="3"/>
        <v>1251.9097931100664</v>
      </c>
      <c r="P81" s="29">
        <v>4.5512463836464576</v>
      </c>
      <c r="Q81" s="31">
        <v>22.847054519360547</v>
      </c>
      <c r="R81" s="29">
        <v>3.2002711052909669</v>
      </c>
      <c r="S81" s="30">
        <v>231.64652422022797</v>
      </c>
      <c r="T81" s="30">
        <v>1433.4978390266865</v>
      </c>
      <c r="U81" s="30">
        <v>149.58897405091196</v>
      </c>
      <c r="V81" s="30">
        <v>2028.6394922562004</v>
      </c>
      <c r="W81" s="29">
        <v>1.7062392739554642</v>
      </c>
      <c r="X81" s="31">
        <v>61.563392350053412</v>
      </c>
      <c r="Y81" s="32" t="s">
        <v>81</v>
      </c>
      <c r="Z81" s="29">
        <v>4.2292309604505147E-2</v>
      </c>
      <c r="AA81" s="29">
        <v>1.752749416435459E-2</v>
      </c>
    </row>
    <row r="82" spans="1:27">
      <c r="A82" s="25" t="s">
        <v>159</v>
      </c>
      <c r="B82" s="29">
        <v>39.725929053566936</v>
      </c>
      <c r="C82" s="29">
        <v>8.6296247013317888</v>
      </c>
      <c r="D82" s="29">
        <v>0.15170737933637043</v>
      </c>
      <c r="E82" s="29">
        <v>50.950135725018946</v>
      </c>
      <c r="F82" s="29">
        <v>0.18323963775394728</v>
      </c>
      <c r="G82" s="29">
        <v>0.35936350299200276</v>
      </c>
      <c r="H82" s="30">
        <v>99.999999999999972</v>
      </c>
      <c r="I82" s="31">
        <v>91.324178437521141</v>
      </c>
      <c r="J82" s="29"/>
      <c r="K82" s="29">
        <v>1.4908672318271279</v>
      </c>
      <c r="L82" s="29">
        <v>29.852845274128132</v>
      </c>
      <c r="M82" s="31">
        <v>129.01343803690838</v>
      </c>
      <c r="N82" s="29">
        <v>4.9387017046813089</v>
      </c>
      <c r="O82" s="30">
        <f t="shared" si="3"/>
        <v>1308.8545553853378</v>
      </c>
      <c r="P82" s="29">
        <v>4.0355964815609529</v>
      </c>
      <c r="Q82" s="31">
        <v>26.301431478749475</v>
      </c>
      <c r="R82" s="29">
        <v>2.9182039941044113</v>
      </c>
      <c r="S82" s="30">
        <v>348.61494598994136</v>
      </c>
      <c r="T82" s="30">
        <v>1175.1152543483379</v>
      </c>
      <c r="U82" s="30">
        <v>140.86408193129466</v>
      </c>
      <c r="V82" s="30">
        <v>2825.1847719497068</v>
      </c>
      <c r="W82" s="29">
        <v>2.7538332523936857</v>
      </c>
      <c r="X82" s="31">
        <v>48.907406258620469</v>
      </c>
      <c r="Y82" s="32" t="s">
        <v>81</v>
      </c>
      <c r="Z82" s="29">
        <v>4.370332784279167E-2</v>
      </c>
      <c r="AA82" s="29">
        <v>1.7447729096104741E-2</v>
      </c>
    </row>
    <row r="83" spans="1:27">
      <c r="A83" s="25" t="s">
        <v>160</v>
      </c>
      <c r="B83" s="29">
        <v>38.901098214046385</v>
      </c>
      <c r="C83" s="29">
        <v>12.835481813835175</v>
      </c>
      <c r="D83" s="29">
        <v>0.22465071511670623</v>
      </c>
      <c r="E83" s="29">
        <v>47.756582479530657</v>
      </c>
      <c r="F83" s="29">
        <v>0.19522292192809415</v>
      </c>
      <c r="G83" s="29">
        <v>8.6963855542972757E-2</v>
      </c>
      <c r="H83" s="30">
        <v>99.999999999999986</v>
      </c>
      <c r="I83" s="31">
        <v>86.899850861423133</v>
      </c>
      <c r="J83" s="29"/>
      <c r="K83" s="29">
        <v>1.2584636942504019</v>
      </c>
      <c r="L83" s="29">
        <v>20.023713118540506</v>
      </c>
      <c r="M83" s="31">
        <v>127.61905271203761</v>
      </c>
      <c r="N83" s="29">
        <v>34.181023987048803</v>
      </c>
      <c r="O83" s="30">
        <f t="shared" si="3"/>
        <v>1394.4494423435297</v>
      </c>
      <c r="P83" s="29">
        <v>9.0835628210840085</v>
      </c>
      <c r="Q83" s="31">
        <v>84.899746968003825</v>
      </c>
      <c r="R83" s="29">
        <v>5.9243798766283531</v>
      </c>
      <c r="S83" s="30">
        <v>91.103487092751379</v>
      </c>
      <c r="T83" s="30">
        <v>1740.1294741805286</v>
      </c>
      <c r="U83" s="30">
        <v>222.50788780973434</v>
      </c>
      <c r="V83" s="30">
        <v>683.67810961456564</v>
      </c>
      <c r="W83" s="29">
        <v>3.164469331908172</v>
      </c>
      <c r="X83" s="31">
        <v>57.833710232441497</v>
      </c>
      <c r="Y83" s="32" t="s">
        <v>81</v>
      </c>
      <c r="Z83" s="29">
        <v>6.1752548904958605E-2</v>
      </c>
      <c r="AA83" s="29">
        <v>2.3583047685408007E-2</v>
      </c>
    </row>
    <row r="84" spans="1:27">
      <c r="A84" s="25" t="s">
        <v>161</v>
      </c>
      <c r="B84" s="29">
        <v>39.413702948735043</v>
      </c>
      <c r="C84" s="29">
        <v>10.188305415764866</v>
      </c>
      <c r="D84" s="29">
        <v>0.17914422468342156</v>
      </c>
      <c r="E84" s="29">
        <v>49.810913056696357</v>
      </c>
      <c r="F84" s="29">
        <v>0.19294911607981724</v>
      </c>
      <c r="G84" s="29">
        <v>0.21498523804050795</v>
      </c>
      <c r="H84" s="30">
        <v>100.00000000000001</v>
      </c>
      <c r="I84" s="31">
        <v>89.708273745684977</v>
      </c>
      <c r="J84" s="29"/>
      <c r="K84" s="29">
        <v>1.6693005249108577</v>
      </c>
      <c r="L84" s="29">
        <v>22.076524767041175</v>
      </c>
      <c r="M84" s="31">
        <v>92.708987869043824</v>
      </c>
      <c r="N84" s="29">
        <v>10.716714980501687</v>
      </c>
      <c r="O84" s="30">
        <f t="shared" si="3"/>
        <v>1378.2079719986946</v>
      </c>
      <c r="P84" s="29">
        <v>4.385834007808791</v>
      </c>
      <c r="Q84" s="31">
        <v>27.5057714792026</v>
      </c>
      <c r="R84" s="29">
        <v>2.832835396709231</v>
      </c>
      <c r="S84" s="30">
        <v>238.39777246644542</v>
      </c>
      <c r="T84" s="30">
        <v>1387.6392307003996</v>
      </c>
      <c r="U84" s="30">
        <v>152.0157612554556</v>
      </c>
      <c r="V84" s="30">
        <v>1690.1355191863831</v>
      </c>
      <c r="W84" s="29">
        <v>2.7057843080360815</v>
      </c>
      <c r="X84" s="31">
        <v>57.1671893154072</v>
      </c>
      <c r="Y84" s="32" t="s">
        <v>81</v>
      </c>
      <c r="Z84" s="29">
        <v>4.2716375533290024E-2</v>
      </c>
      <c r="AA84" s="29">
        <v>1.4221427449559156E-2</v>
      </c>
    </row>
    <row r="85" spans="1:27">
      <c r="A85" s="25" t="s">
        <v>162</v>
      </c>
      <c r="B85" s="29">
        <v>39.434979551320097</v>
      </c>
      <c r="C85" s="29">
        <v>9.8033562425122867</v>
      </c>
      <c r="D85" s="29">
        <v>0.17014959464523402</v>
      </c>
      <c r="E85" s="29">
        <v>50.167483376043023</v>
      </c>
      <c r="F85" s="29">
        <v>0.18199116814402544</v>
      </c>
      <c r="G85" s="29">
        <v>0.24204006733533082</v>
      </c>
      <c r="H85" s="30">
        <v>99.999999999999986</v>
      </c>
      <c r="I85" s="31">
        <v>90.122152870886396</v>
      </c>
      <c r="J85" s="29"/>
      <c r="K85" s="29">
        <v>1.6916579232529569</v>
      </c>
      <c r="L85" s="29">
        <v>22.162279560648116</v>
      </c>
      <c r="M85" s="31">
        <v>98.357188520263591</v>
      </c>
      <c r="N85" s="29">
        <v>14.145420597530402</v>
      </c>
      <c r="O85" s="30">
        <f t="shared" si="3"/>
        <v>1299.9369153144673</v>
      </c>
      <c r="P85" s="29">
        <v>4.1502660174750607</v>
      </c>
      <c r="Q85" s="31">
        <v>22.397169613382708</v>
      </c>
      <c r="R85" s="29">
        <v>3.0442012172511599</v>
      </c>
      <c r="S85" s="30">
        <v>282.592449777941</v>
      </c>
      <c r="T85" s="30">
        <v>1317.9674256021226</v>
      </c>
      <c r="U85" s="30">
        <v>146.72281982773785</v>
      </c>
      <c r="V85" s="30">
        <v>1902.8307180450536</v>
      </c>
      <c r="W85" s="29">
        <v>1.8491329799767051</v>
      </c>
      <c r="X85" s="31">
        <v>57.022275641803255</v>
      </c>
      <c r="Y85" s="32" t="s">
        <v>81</v>
      </c>
      <c r="Z85" s="29">
        <v>4.0623807312262492E-2</v>
      </c>
      <c r="AA85" s="29">
        <v>1.7786211349223591E-2</v>
      </c>
    </row>
    <row r="86" spans="1:27">
      <c r="A86" s="25" t="s">
        <v>163</v>
      </c>
      <c r="B86" s="29">
        <v>39.234852295431331</v>
      </c>
      <c r="C86" s="29">
        <v>8.656807495293501</v>
      </c>
      <c r="D86" s="29">
        <v>0.15139148255171289</v>
      </c>
      <c r="E86" s="29">
        <v>51.446358473147335</v>
      </c>
      <c r="F86" s="29">
        <v>0.18855976658328014</v>
      </c>
      <c r="G86" s="29">
        <v>0.32203048699283171</v>
      </c>
      <c r="H86" s="30">
        <v>100</v>
      </c>
      <c r="I86" s="31">
        <v>91.375913100075977</v>
      </c>
      <c r="J86" s="29"/>
      <c r="K86" s="29">
        <v>1.5054901825889271</v>
      </c>
      <c r="L86" s="29">
        <v>26.848270834522374</v>
      </c>
      <c r="M86" s="31">
        <v>148.69384653466975</v>
      </c>
      <c r="N86" s="29">
        <v>35.918451139231379</v>
      </c>
      <c r="O86" s="30">
        <f t="shared" si="3"/>
        <v>1346.8554755948583</v>
      </c>
      <c r="P86" s="29">
        <v>4.2747022139573341</v>
      </c>
      <c r="Q86" s="31">
        <v>32.381537411047574</v>
      </c>
      <c r="R86" s="29">
        <v>3.2558263366001987</v>
      </c>
      <c r="S86" s="30">
        <v>372.519936958367</v>
      </c>
      <c r="T86" s="30">
        <v>1172.6683388978536</v>
      </c>
      <c r="U86" s="30">
        <v>139.46474026004978</v>
      </c>
      <c r="V86" s="30">
        <v>2531.6862184971046</v>
      </c>
      <c r="W86" s="29">
        <v>2.4381166205758262</v>
      </c>
      <c r="X86" s="31">
        <v>47.58318619686591</v>
      </c>
      <c r="Y86" s="32" t="s">
        <v>81</v>
      </c>
      <c r="Z86" s="29">
        <v>5.1941015812219105E-2</v>
      </c>
      <c r="AA86" s="29">
        <v>1.8086938655044689E-2</v>
      </c>
    </row>
    <row r="87" spans="1:27">
      <c r="A87" s="25" t="s">
        <v>164</v>
      </c>
      <c r="B87" s="29">
        <v>39.223183387547145</v>
      </c>
      <c r="C87" s="29">
        <v>11.489446305243399</v>
      </c>
      <c r="D87" s="29">
        <v>0.19870546516924736</v>
      </c>
      <c r="E87" s="29">
        <v>48.758897403174046</v>
      </c>
      <c r="F87" s="29">
        <v>0.1500689384108598</v>
      </c>
      <c r="G87" s="29">
        <v>0.17969850045531449</v>
      </c>
      <c r="H87" s="30">
        <v>100.00000000000001</v>
      </c>
      <c r="I87" s="31">
        <v>88.326181120275038</v>
      </c>
      <c r="J87" s="29"/>
      <c r="K87" s="29">
        <v>1.4488544893892141</v>
      </c>
      <c r="L87" s="29">
        <v>14.39006015477726</v>
      </c>
      <c r="M87" s="31">
        <v>82.602266870876207</v>
      </c>
      <c r="N87" s="29">
        <v>46.897236315981992</v>
      </c>
      <c r="O87" s="30">
        <f t="shared" si="3"/>
        <v>1071.9209886489987</v>
      </c>
      <c r="P87" s="29">
        <v>5.7621454081544012</v>
      </c>
      <c r="Q87" s="31">
        <v>66.78027136984268</v>
      </c>
      <c r="R87" s="29">
        <v>4.1936914438662098</v>
      </c>
      <c r="S87" s="30">
        <v>107.80476761659759</v>
      </c>
      <c r="T87" s="30">
        <v>1539.1592964310407</v>
      </c>
      <c r="U87" s="30">
        <v>162.55929755314247</v>
      </c>
      <c r="V87" s="30">
        <v>1412.72406018329</v>
      </c>
      <c r="W87" s="29">
        <v>1.4270165758309576</v>
      </c>
      <c r="X87" s="31">
        <v>65.269528267750843</v>
      </c>
      <c r="Y87" s="32" t="s">
        <v>81</v>
      </c>
      <c r="Z87" s="29">
        <v>5.2164263709890968E-2</v>
      </c>
      <c r="AA87" s="29">
        <v>2.0975000158977915E-2</v>
      </c>
    </row>
    <row r="88" spans="1:27">
      <c r="A88" s="25" t="s">
        <v>165</v>
      </c>
      <c r="B88" s="29">
        <v>39.256450112501582</v>
      </c>
      <c r="C88" s="29">
        <v>10.777582099670544</v>
      </c>
      <c r="D88" s="29">
        <v>0.19274552545677634</v>
      </c>
      <c r="E88" s="29">
        <v>49.382867846453784</v>
      </c>
      <c r="F88" s="29">
        <v>0.23666986444604884</v>
      </c>
      <c r="G88" s="29">
        <v>0.15368455147125243</v>
      </c>
      <c r="H88" s="30">
        <v>100</v>
      </c>
      <c r="I88" s="31">
        <v>89.093859710554383</v>
      </c>
      <c r="J88" s="29"/>
      <c r="K88" s="29">
        <v>1.4369421246936216</v>
      </c>
      <c r="L88" s="29">
        <v>23.056890727803857</v>
      </c>
      <c r="M88" s="31">
        <v>120.86578319738371</v>
      </c>
      <c r="N88" s="29">
        <v>50.011137239787004</v>
      </c>
      <c r="O88" s="30">
        <f t="shared" si="3"/>
        <v>1690.4990317574918</v>
      </c>
      <c r="P88" s="29">
        <v>7.8177880196437908</v>
      </c>
      <c r="Q88" s="31">
        <v>46.726467536638928</v>
      </c>
      <c r="R88" s="29">
        <v>4.1060350290077174</v>
      </c>
      <c r="S88" s="30">
        <v>169.71434255426888</v>
      </c>
      <c r="T88" s="30">
        <v>1492.9940004397856</v>
      </c>
      <c r="U88" s="30">
        <v>172.26099800524156</v>
      </c>
      <c r="V88" s="30">
        <v>1208.2118826356323</v>
      </c>
      <c r="W88" s="29">
        <v>4.14313696544564</v>
      </c>
      <c r="X88" s="31">
        <v>57.440184942483384</v>
      </c>
      <c r="Y88" s="32" t="s">
        <v>81</v>
      </c>
      <c r="Z88" s="29">
        <v>5.2359378384295538E-2</v>
      </c>
      <c r="AA88" s="29">
        <v>2.382160675466042E-2</v>
      </c>
    </row>
    <row r="89" spans="1:27">
      <c r="A89" s="25" t="s">
        <v>166</v>
      </c>
      <c r="B89" s="29">
        <v>39.34353656548403</v>
      </c>
      <c r="C89" s="29">
        <v>10.2291347151059</v>
      </c>
      <c r="D89" s="29">
        <v>0.18854855815675878</v>
      </c>
      <c r="E89" s="29">
        <v>49.804434094791688</v>
      </c>
      <c r="F89" s="29">
        <v>0.26093774050776808</v>
      </c>
      <c r="G89" s="29">
        <v>0.1734083259538505</v>
      </c>
      <c r="H89" s="30">
        <v>100</v>
      </c>
      <c r="I89" s="31">
        <v>89.670085093860735</v>
      </c>
      <c r="J89" s="29"/>
      <c r="K89" s="29">
        <v>1.4834412901756835</v>
      </c>
      <c r="L89" s="29">
        <v>25.383616991128246</v>
      </c>
      <c r="M89" s="31">
        <v>114.83335220773888</v>
      </c>
      <c r="N89" s="29">
        <v>15.496513222115958</v>
      </c>
      <c r="O89" s="30">
        <f t="shared" si="3"/>
        <v>1863.8410036269147</v>
      </c>
      <c r="P89" s="29">
        <v>5.8879430566012365</v>
      </c>
      <c r="Q89" s="31">
        <v>34.99789495391277</v>
      </c>
      <c r="R89" s="29">
        <v>3.4298659102485303</v>
      </c>
      <c r="S89" s="30">
        <v>202.56451845849355</v>
      </c>
      <c r="T89" s="30">
        <v>1460.4845713149402</v>
      </c>
      <c r="U89" s="30">
        <v>155.20929192942492</v>
      </c>
      <c r="V89" s="30">
        <v>1363.2730027818434</v>
      </c>
      <c r="W89" s="29">
        <v>5.4180459710978113</v>
      </c>
      <c r="X89" s="31">
        <v>50.886280200175491</v>
      </c>
      <c r="Y89" s="32" t="s">
        <v>81</v>
      </c>
      <c r="Z89" s="29">
        <v>5.8670986502465862E-2</v>
      </c>
      <c r="AA89" s="29">
        <v>2.4332150578392768E-2</v>
      </c>
    </row>
    <row r="90" spans="1:27">
      <c r="A90" s="25" t="s">
        <v>167</v>
      </c>
      <c r="B90" s="29">
        <v>39.506511056895206</v>
      </c>
      <c r="C90" s="29">
        <v>10.007407746753676</v>
      </c>
      <c r="D90" s="29">
        <v>0.17942639380380224</v>
      </c>
      <c r="E90" s="29">
        <v>50.015018962833807</v>
      </c>
      <c r="F90" s="29">
        <v>0.16770230183728724</v>
      </c>
      <c r="G90" s="29">
        <v>0.12393353787622065</v>
      </c>
      <c r="H90" s="30">
        <v>100</v>
      </c>
      <c r="I90" s="31">
        <v>89.909660288660405</v>
      </c>
      <c r="J90" s="29"/>
      <c r="K90" s="29">
        <v>1.5354857185967745</v>
      </c>
      <c r="L90" s="29">
        <v>18.282796681149399</v>
      </c>
      <c r="M90" s="31">
        <v>91.965132918457272</v>
      </c>
      <c r="N90" s="29">
        <v>28.95720018364225</v>
      </c>
      <c r="O90" s="30">
        <f t="shared" si="3"/>
        <v>1197.8735845520516</v>
      </c>
      <c r="P90" s="29">
        <v>4.7689839219353489</v>
      </c>
      <c r="Q90" s="31">
        <v>24.129483242773262</v>
      </c>
      <c r="R90" s="29">
        <v>3.0679205689791416</v>
      </c>
      <c r="S90" s="30">
        <v>297.35811355784244</v>
      </c>
      <c r="T90" s="30">
        <v>1389.8248939101645</v>
      </c>
      <c r="U90" s="30">
        <v>126.36503691816523</v>
      </c>
      <c r="V90" s="30">
        <v>974.32026632248937</v>
      </c>
      <c r="W90" s="29">
        <v>0.80826453447420632</v>
      </c>
      <c r="X90" s="31">
        <v>51.522031898551447</v>
      </c>
      <c r="Y90" s="32" t="s">
        <v>81</v>
      </c>
      <c r="Z90" s="29">
        <v>4.0221953697947635E-2</v>
      </c>
      <c r="AA90" s="29">
        <v>1.3390771897503952E-2</v>
      </c>
    </row>
    <row r="91" spans="1:27">
      <c r="A91" s="25" t="s">
        <v>168</v>
      </c>
      <c r="B91" s="29">
        <v>39.544896274248615</v>
      </c>
      <c r="C91" s="29">
        <v>9.3902173557983897</v>
      </c>
      <c r="D91" s="29">
        <v>0.1652172327899194</v>
      </c>
      <c r="E91" s="29">
        <v>50.388285542318641</v>
      </c>
      <c r="F91" s="29">
        <v>0.18362790208047042</v>
      </c>
      <c r="G91" s="29">
        <v>0.32775569276396038</v>
      </c>
      <c r="H91" s="30">
        <v>100</v>
      </c>
      <c r="I91" s="31">
        <v>90.536573945760324</v>
      </c>
      <c r="J91" s="29"/>
      <c r="K91" s="29">
        <v>1.6084457850098373</v>
      </c>
      <c r="L91" s="29">
        <v>25.747067374356551</v>
      </c>
      <c r="M91" s="31">
        <v>112.40430480429535</v>
      </c>
      <c r="N91" s="29">
        <v>9.2111871986842697</v>
      </c>
      <c r="O91" s="30">
        <f t="shared" si="3"/>
        <v>1311.6278720033602</v>
      </c>
      <c r="P91" s="29">
        <v>4.2807310124225619</v>
      </c>
      <c r="Q91" s="31">
        <v>20.204756205619354</v>
      </c>
      <c r="R91" s="29">
        <v>2.8942358733671676</v>
      </c>
      <c r="S91" s="30">
        <v>298.41047561951444</v>
      </c>
      <c r="T91" s="30">
        <v>1279.7616792402744</v>
      </c>
      <c r="U91" s="30">
        <v>147.82818903306327</v>
      </c>
      <c r="V91" s="30">
        <v>2576.6956978298772</v>
      </c>
      <c r="W91" s="29">
        <v>3.9212450953948115</v>
      </c>
      <c r="X91" s="31">
        <v>53.744182390226811</v>
      </c>
      <c r="Y91" s="32" t="s">
        <v>81</v>
      </c>
      <c r="Z91" s="29">
        <v>3.9560162136219504E-2</v>
      </c>
      <c r="AA91" s="29">
        <v>1.5302169423433491E-2</v>
      </c>
    </row>
    <row r="92" spans="1:27">
      <c r="A92" s="25" t="s">
        <v>169</v>
      </c>
      <c r="B92" s="29">
        <v>39.304699424541262</v>
      </c>
      <c r="C92" s="29">
        <v>10.808096857926671</v>
      </c>
      <c r="D92" s="29">
        <v>0.19422431923883229</v>
      </c>
      <c r="E92" s="29">
        <v>49.246543712401682</v>
      </c>
      <c r="F92" s="29">
        <v>0.2230392229675848</v>
      </c>
      <c r="G92" s="29">
        <v>0.22339646292395821</v>
      </c>
      <c r="H92" s="30">
        <v>100</v>
      </c>
      <c r="I92" s="31">
        <v>89.039408042991283</v>
      </c>
      <c r="J92" s="29"/>
      <c r="K92" s="29">
        <v>1.7149418360525719</v>
      </c>
      <c r="L92" s="29">
        <v>23.20436025439394</v>
      </c>
      <c r="M92" s="31">
        <v>98.196883425020346</v>
      </c>
      <c r="N92" s="29">
        <v>23.08388676397886</v>
      </c>
      <c r="O92" s="30">
        <f t="shared" si="3"/>
        <v>1593.1373069113199</v>
      </c>
      <c r="P92" s="29">
        <v>5.1062412199636382</v>
      </c>
      <c r="Q92" s="31">
        <v>28.408265009600232</v>
      </c>
      <c r="R92" s="29">
        <v>3.1552871649131999</v>
      </c>
      <c r="S92" s="30">
        <v>226.75085209607676</v>
      </c>
      <c r="T92" s="30">
        <v>1504.4486385657033</v>
      </c>
      <c r="U92" s="30">
        <v>156.78561748383325</v>
      </c>
      <c r="V92" s="30">
        <v>1756.2615009745141</v>
      </c>
      <c r="W92" s="29">
        <v>4.1480667044809678</v>
      </c>
      <c r="X92" s="31">
        <v>63.177411161945152</v>
      </c>
      <c r="Y92" s="32" t="s">
        <v>81</v>
      </c>
      <c r="Z92" s="29">
        <v>4.6351179713239994E-2</v>
      </c>
      <c r="AA92" s="29">
        <v>1.3575367597408919E-2</v>
      </c>
    </row>
    <row r="93" spans="1:27">
      <c r="A93" s="25" t="s">
        <v>170</v>
      </c>
      <c r="B93" s="29">
        <v>38.652705948064693</v>
      </c>
      <c r="C93" s="29">
        <v>14.663207489891233</v>
      </c>
      <c r="D93" s="29">
        <v>0.24678774997382275</v>
      </c>
      <c r="E93" s="29">
        <v>46.173937905234432</v>
      </c>
      <c r="F93" s="29">
        <v>0.15499326334293709</v>
      </c>
      <c r="G93" s="29">
        <v>0.10836764349288044</v>
      </c>
      <c r="H93" s="30">
        <v>99.999999999999986</v>
      </c>
      <c r="I93" s="31">
        <v>84.881066204029281</v>
      </c>
      <c r="J93" s="29"/>
      <c r="K93" s="29">
        <v>1.8376358003132243</v>
      </c>
      <c r="L93" s="29">
        <v>19.504437064035734</v>
      </c>
      <c r="M93" s="31">
        <v>82.474917294124765</v>
      </c>
      <c r="N93" s="29">
        <v>168.34194164901211</v>
      </c>
      <c r="O93" s="30">
        <f t="shared" si="3"/>
        <v>1107.0947381638364</v>
      </c>
      <c r="P93" s="29">
        <v>6.713474102579263</v>
      </c>
      <c r="Q93" s="31">
        <v>27.834063062935737</v>
      </c>
      <c r="R93" s="29">
        <v>4.5741618801282549</v>
      </c>
      <c r="S93" s="30">
        <v>51.674642882713002</v>
      </c>
      <c r="T93" s="30">
        <v>1911.601471524576</v>
      </c>
      <c r="U93" s="30">
        <v>187.30648548046318</v>
      </c>
      <c r="V93" s="30">
        <v>851.94688280566379</v>
      </c>
      <c r="W93" s="29">
        <v>1.7437649173884335</v>
      </c>
      <c r="X93" s="31">
        <v>80.053490098800324</v>
      </c>
      <c r="Y93" s="32" t="s">
        <v>81</v>
      </c>
      <c r="Z93" s="29">
        <v>5.8678190622573997E-2</v>
      </c>
      <c r="AA93" s="29">
        <v>2.4286186445705429E-2</v>
      </c>
    </row>
    <row r="94" spans="1:27">
      <c r="A94" s="25" t="s">
        <v>171</v>
      </c>
      <c r="B94" s="29">
        <v>39.885698044146245</v>
      </c>
      <c r="C94" s="29">
        <v>8.2039844837847706</v>
      </c>
      <c r="D94" s="29">
        <v>0.14458170708046011</v>
      </c>
      <c r="E94" s="29">
        <v>51.241922204557717</v>
      </c>
      <c r="F94" s="29">
        <v>0.17466322577059992</v>
      </c>
      <c r="G94" s="29">
        <v>0.34915033466022349</v>
      </c>
      <c r="H94" s="30">
        <v>100.00000000000003</v>
      </c>
      <c r="I94" s="31">
        <v>91.759932372725089</v>
      </c>
      <c r="J94" s="29"/>
      <c r="K94" s="29">
        <v>1.4285599800684994</v>
      </c>
      <c r="L94" s="29">
        <v>31.110173859905704</v>
      </c>
      <c r="M94" s="31">
        <v>141.36467040474696</v>
      </c>
      <c r="N94" s="29">
        <v>15.697056156052986</v>
      </c>
      <c r="O94" s="30">
        <f t="shared" si="3"/>
        <v>1247.5944697899995</v>
      </c>
      <c r="P94" s="29">
        <v>3.9642503836783822</v>
      </c>
      <c r="Q94" s="31">
        <v>26.051122214370743</v>
      </c>
      <c r="R94" s="29">
        <v>2.9228456726306637</v>
      </c>
      <c r="S94" s="30">
        <v>376.86244748968306</v>
      </c>
      <c r="T94" s="30">
        <v>1119.9202717309072</v>
      </c>
      <c r="U94" s="30">
        <v>142.20727908324696</v>
      </c>
      <c r="V94" s="30">
        <v>2744.8925680835177</v>
      </c>
      <c r="W94" s="29">
        <v>3.5222484198042161</v>
      </c>
      <c r="X94" s="31">
        <v>46.531365741242688</v>
      </c>
      <c r="Y94" s="32" t="s">
        <v>81</v>
      </c>
      <c r="Z94" s="29">
        <v>4.8592900827547726E-2</v>
      </c>
      <c r="AA94" s="29">
        <v>1.6477601255715079E-2</v>
      </c>
    </row>
    <row r="95" spans="1:27">
      <c r="A95" s="25" t="s">
        <v>172</v>
      </c>
      <c r="B95" s="29">
        <v>39.513471872850907</v>
      </c>
      <c r="C95" s="29">
        <v>9.9711355519996321</v>
      </c>
      <c r="D95" s="29">
        <v>0.17457830563054588</v>
      </c>
      <c r="E95" s="29">
        <v>49.870557979134112</v>
      </c>
      <c r="F95" s="29">
        <v>0.18719479818523252</v>
      </c>
      <c r="G95" s="29">
        <v>0.28306149219955251</v>
      </c>
      <c r="H95" s="30">
        <v>99.999999999999972</v>
      </c>
      <c r="I95" s="31">
        <v>89.9163589213438</v>
      </c>
      <c r="J95" s="29"/>
      <c r="K95" s="29">
        <v>1.686690707471034</v>
      </c>
      <c r="L95" s="29">
        <v>26.82185305416731</v>
      </c>
      <c r="M95" s="31">
        <v>121.53040302890443</v>
      </c>
      <c r="N95" s="29">
        <v>41.708017054461436</v>
      </c>
      <c r="O95" s="30">
        <f t="shared" si="3"/>
        <v>1337.1057013230895</v>
      </c>
      <c r="P95" s="29">
        <v>4.5074432004861427</v>
      </c>
      <c r="Q95" s="31">
        <v>30.785173646031375</v>
      </c>
      <c r="R95" s="29">
        <v>3.3071393383726582</v>
      </c>
      <c r="S95" s="30">
        <v>282.78515992013462</v>
      </c>
      <c r="T95" s="30">
        <v>1352.271925875646</v>
      </c>
      <c r="U95" s="30">
        <v>149.09344689489237</v>
      </c>
      <c r="V95" s="30">
        <v>2225.3261965373626</v>
      </c>
      <c r="W95" s="29">
        <v>4.8343127480128008</v>
      </c>
      <c r="X95" s="31">
        <v>57.567694081715217</v>
      </c>
      <c r="Y95" s="32" t="s">
        <v>81</v>
      </c>
      <c r="Z95" s="29">
        <v>4.7629945233682004E-2</v>
      </c>
      <c r="AA95" s="29">
        <v>1.6070515933259529E-2</v>
      </c>
    </row>
    <row r="96" spans="1:27">
      <c r="A96" s="25" t="s">
        <v>173</v>
      </c>
      <c r="B96" s="29">
        <v>39.467381056786984</v>
      </c>
      <c r="C96" s="29">
        <v>10.887203360296716</v>
      </c>
      <c r="D96" s="29">
        <v>0.19210979224453498</v>
      </c>
      <c r="E96" s="29">
        <v>49.175615541743205</v>
      </c>
      <c r="F96" s="29">
        <v>0.1751802069565786</v>
      </c>
      <c r="G96" s="29">
        <v>0.10251004197198187</v>
      </c>
      <c r="H96" s="30">
        <v>100</v>
      </c>
      <c r="I96" s="31">
        <v>88.953881288570201</v>
      </c>
      <c r="J96" s="29"/>
      <c r="K96" s="29">
        <v>1.6099378058160405</v>
      </c>
      <c r="L96" s="29">
        <v>19.343108719481712</v>
      </c>
      <c r="M96" s="31">
        <v>82.83645435099659</v>
      </c>
      <c r="N96" s="29">
        <v>20.892073878163394</v>
      </c>
      <c r="O96" s="30">
        <f t="shared" si="3"/>
        <v>1251.2871925469901</v>
      </c>
      <c r="P96" s="29">
        <v>5.382951004658052</v>
      </c>
      <c r="Q96" s="31">
        <v>38.447768056241152</v>
      </c>
      <c r="R96" s="29">
        <v>3.6878469356284129</v>
      </c>
      <c r="S96" s="30">
        <v>221.25537813619772</v>
      </c>
      <c r="T96" s="30">
        <v>1488.0696533271496</v>
      </c>
      <c r="U96" s="30">
        <v>143.03738406118205</v>
      </c>
      <c r="V96" s="30">
        <v>805.89655638350519</v>
      </c>
      <c r="W96" s="29">
        <v>1.2122922304751222</v>
      </c>
      <c r="X96" s="31">
        <v>56.001269656412546</v>
      </c>
      <c r="Y96" s="32" t="s">
        <v>81</v>
      </c>
      <c r="Z96" s="29">
        <v>4.5336288148994659E-2</v>
      </c>
      <c r="AA96" s="29">
        <v>1.6796333143444586E-2</v>
      </c>
    </row>
    <row r="97" spans="1:27">
      <c r="A97" s="25" t="s">
        <v>174</v>
      </c>
      <c r="B97" s="29">
        <v>39.60823817302289</v>
      </c>
      <c r="C97" s="29">
        <v>9.9856290407010864</v>
      </c>
      <c r="D97" s="29">
        <v>0.1756773801865438</v>
      </c>
      <c r="E97" s="29">
        <v>49.753572747211173</v>
      </c>
      <c r="F97" s="29">
        <v>0.19006944839626602</v>
      </c>
      <c r="G97" s="29">
        <v>0.28681321048203473</v>
      </c>
      <c r="H97" s="30">
        <v>100</v>
      </c>
      <c r="I97" s="31">
        <v>89.881843323637113</v>
      </c>
      <c r="J97" s="29"/>
      <c r="K97" s="29">
        <v>1.6999707504651573</v>
      </c>
      <c r="L97" s="29">
        <v>27.655367418474178</v>
      </c>
      <c r="M97" s="31">
        <v>122.25990806353563</v>
      </c>
      <c r="N97" s="29">
        <v>64.059335268519732</v>
      </c>
      <c r="O97" s="30">
        <f t="shared" si="3"/>
        <v>1357.6389171161859</v>
      </c>
      <c r="P97" s="29">
        <v>4.5989352349098622</v>
      </c>
      <c r="Q97" s="31">
        <v>27.874735634902898</v>
      </c>
      <c r="R97" s="29">
        <v>3.3453529171777747</v>
      </c>
      <c r="S97" s="30">
        <v>289.38487063299738</v>
      </c>
      <c r="T97" s="30">
        <v>1360.7852841715246</v>
      </c>
      <c r="U97" s="30">
        <v>152.32279510612548</v>
      </c>
      <c r="V97" s="30">
        <v>2254.8208371229143</v>
      </c>
      <c r="W97" s="29">
        <v>5.6630327847710999</v>
      </c>
      <c r="X97" s="31">
        <v>59.262291229441864</v>
      </c>
      <c r="Y97" s="32" t="s">
        <v>81</v>
      </c>
      <c r="Z97" s="29">
        <v>5.1407449271675107E-2</v>
      </c>
      <c r="AA97" s="29">
        <v>1.817227815184904E-2</v>
      </c>
    </row>
    <row r="98" spans="1:27">
      <c r="A98" s="25" t="s">
        <v>175</v>
      </c>
      <c r="B98" s="29">
        <v>39.408469014527242</v>
      </c>
      <c r="C98" s="29">
        <v>10.230020902806194</v>
      </c>
      <c r="D98" s="29">
        <v>0.18252894322807711</v>
      </c>
      <c r="E98" s="29">
        <v>49.893664394336326</v>
      </c>
      <c r="F98" s="29">
        <v>0.16369877167375335</v>
      </c>
      <c r="G98" s="29">
        <v>0.12161797342839599</v>
      </c>
      <c r="H98" s="30">
        <v>99.999999999999986</v>
      </c>
      <c r="I98" s="31">
        <v>89.685852583313618</v>
      </c>
      <c r="J98" s="29"/>
      <c r="K98" s="29">
        <v>1.5814865443081967</v>
      </c>
      <c r="L98" s="29">
        <v>20.277682203387073</v>
      </c>
      <c r="M98" s="31">
        <v>81.854171063070382</v>
      </c>
      <c r="N98" s="29">
        <v>24.17346421641987</v>
      </c>
      <c r="O98" s="30">
        <f t="shared" si="3"/>
        <v>1169.2769405268095</v>
      </c>
      <c r="P98" s="29">
        <v>4.7880935848545709</v>
      </c>
      <c r="Q98" s="31">
        <v>19.121873408834105</v>
      </c>
      <c r="R98" s="29">
        <v>3.5250218928353152</v>
      </c>
      <c r="S98" s="30">
        <v>295.1685874068732</v>
      </c>
      <c r="T98" s="30">
        <v>1413.8570350741838</v>
      </c>
      <c r="U98" s="30">
        <v>123.85942634190334</v>
      </c>
      <c r="V98" s="30">
        <v>956.11614330499981</v>
      </c>
      <c r="W98" s="29">
        <v>0.66850685640508589</v>
      </c>
      <c r="X98" s="31">
        <v>53.476071381060919</v>
      </c>
      <c r="Y98" s="32" t="s">
        <v>81</v>
      </c>
      <c r="Z98" s="29">
        <v>4.3769027377376639E-2</v>
      </c>
      <c r="AA98" s="29">
        <v>1.3137891911875511E-2</v>
      </c>
    </row>
    <row r="99" spans="1:27">
      <c r="A99" s="25" t="s">
        <v>176</v>
      </c>
      <c r="B99" s="29">
        <v>38.530135547120203</v>
      </c>
      <c r="C99" s="29">
        <v>15.813593976826693</v>
      </c>
      <c r="D99" s="29">
        <v>0.26168219741267312</v>
      </c>
      <c r="E99" s="29">
        <v>45.048525925926</v>
      </c>
      <c r="F99" s="29">
        <v>0.1620353915517152</v>
      </c>
      <c r="G99" s="29">
        <v>0.18402696116271705</v>
      </c>
      <c r="H99" s="30">
        <v>100</v>
      </c>
      <c r="I99" s="31">
        <v>83.549720720749093</v>
      </c>
      <c r="J99" s="29"/>
      <c r="K99" s="29">
        <v>1.6158212009059401</v>
      </c>
      <c r="L99" s="29">
        <v>17.449088017619559</v>
      </c>
      <c r="M99" s="31">
        <v>93.503758128442428</v>
      </c>
      <c r="N99" s="29">
        <v>33.732790837498982</v>
      </c>
      <c r="O99" s="30">
        <f t="shared" si="3"/>
        <v>1157.395653940823</v>
      </c>
      <c r="P99" s="29">
        <v>7.1195358833272184</v>
      </c>
      <c r="Q99" s="31">
        <v>46.268821264593555</v>
      </c>
      <c r="R99" s="29">
        <v>4.6388960460935502</v>
      </c>
      <c r="S99" s="30">
        <v>71.445156818498475</v>
      </c>
      <c r="T99" s="30">
        <v>2026.9728691918913</v>
      </c>
      <c r="U99" s="30">
        <v>190.91163434435595</v>
      </c>
      <c r="V99" s="30">
        <v>1446.7528393295365</v>
      </c>
      <c r="W99" s="29">
        <v>3.9539514178729438</v>
      </c>
      <c r="X99" s="31">
        <v>87.231022675992861</v>
      </c>
      <c r="Y99" s="32" t="s">
        <v>81</v>
      </c>
      <c r="Z99" s="29">
        <v>5.5505283663227371E-2</v>
      </c>
      <c r="AA99" s="29">
        <v>2.5415154821275834E-2</v>
      </c>
    </row>
    <row r="100" spans="1:27">
      <c r="A100" s="25" t="s">
        <v>177</v>
      </c>
      <c r="B100" s="29">
        <v>39.283797257702922</v>
      </c>
      <c r="C100" s="29">
        <v>12.079723033082621</v>
      </c>
      <c r="D100" s="29">
        <v>0.21708916241087325</v>
      </c>
      <c r="E100" s="29">
        <v>48.107546719599227</v>
      </c>
      <c r="F100" s="29">
        <v>0.22443061259922478</v>
      </c>
      <c r="G100" s="29">
        <v>8.7413214605111561E-2</v>
      </c>
      <c r="H100" s="30">
        <v>99.999999999999972</v>
      </c>
      <c r="I100" s="31">
        <v>87.65480963885696</v>
      </c>
      <c r="J100" s="29"/>
      <c r="K100" s="29">
        <v>1.3460779423195128</v>
      </c>
      <c r="L100" s="29">
        <v>20.141678133122085</v>
      </c>
      <c r="M100" s="31">
        <v>92.127708685099677</v>
      </c>
      <c r="N100" s="29">
        <v>14.738796330777456</v>
      </c>
      <c r="O100" s="30">
        <f t="shared" si="3"/>
        <v>1603.075804280177</v>
      </c>
      <c r="P100" s="29">
        <v>7.2789533362320062</v>
      </c>
      <c r="Q100" s="31">
        <v>36.581363932967619</v>
      </c>
      <c r="R100" s="29">
        <v>3.7951353730578798</v>
      </c>
      <c r="S100" s="30">
        <v>116.04950164747933</v>
      </c>
      <c r="T100" s="30">
        <v>1681.5581906341847</v>
      </c>
      <c r="U100" s="30">
        <v>204.95875468274483</v>
      </c>
      <c r="V100" s="30">
        <v>687.21080664395879</v>
      </c>
      <c r="W100" s="29">
        <v>4.2124082958852833</v>
      </c>
      <c r="X100" s="31">
        <v>61.819648843556159</v>
      </c>
      <c r="Y100" s="32" t="s">
        <v>81</v>
      </c>
      <c r="Z100" s="29">
        <v>5.4908645499605696E-2</v>
      </c>
      <c r="AA100" s="29">
        <v>2.5558546957241562E-2</v>
      </c>
    </row>
    <row r="101" spans="1:27">
      <c r="A101" s="25" t="s">
        <v>178</v>
      </c>
      <c r="B101" s="29">
        <v>40.061553513442519</v>
      </c>
      <c r="C101" s="29">
        <v>7.7601416615706098</v>
      </c>
      <c r="D101" s="29">
        <v>0.13530994497155657</v>
      </c>
      <c r="E101" s="29">
        <v>51.411474150732715</v>
      </c>
      <c r="F101" s="29">
        <v>0.17083481985222418</v>
      </c>
      <c r="G101" s="29">
        <v>0.46068590943036186</v>
      </c>
      <c r="H101" s="30">
        <v>99.999999999999986</v>
      </c>
      <c r="I101" s="31">
        <v>92.194630048046164</v>
      </c>
      <c r="J101" s="29"/>
      <c r="K101" s="29">
        <v>1.4878938129392449</v>
      </c>
      <c r="L101" s="29">
        <v>32.314111971085573</v>
      </c>
      <c r="M101" s="31">
        <v>132.75008349553798</v>
      </c>
      <c r="N101" s="29">
        <v>9.3406073035887882</v>
      </c>
      <c r="O101" s="30">
        <f t="shared" si="3"/>
        <v>1220.2487132301726</v>
      </c>
      <c r="P101" s="29">
        <v>3.6499360239084813</v>
      </c>
      <c r="Q101" s="31">
        <v>17.971091485352368</v>
      </c>
      <c r="R101" s="29">
        <v>2.7207401034273029</v>
      </c>
      <c r="S101" s="30">
        <v>395.36321769711202</v>
      </c>
      <c r="T101" s="30">
        <v>1048.1018200740248</v>
      </c>
      <c r="U101" s="30">
        <v>136.29034974457437</v>
      </c>
      <c r="V101" s="30">
        <v>3621.7445709934109</v>
      </c>
      <c r="W101" s="29">
        <v>3.0768715141609801</v>
      </c>
      <c r="X101" s="31">
        <v>46.304377573332687</v>
      </c>
      <c r="Y101" s="32" t="s">
        <v>81</v>
      </c>
      <c r="Z101" s="29">
        <v>4.8396880920862903E-2</v>
      </c>
      <c r="AA101" s="29">
        <v>1.472365932058624E-2</v>
      </c>
    </row>
    <row r="102" spans="1:27">
      <c r="A102" s="25" t="s">
        <v>179</v>
      </c>
      <c r="B102" s="29">
        <v>39.830431438152203</v>
      </c>
      <c r="C102" s="29">
        <v>8.7881178007921772</v>
      </c>
      <c r="D102" s="29">
        <v>0.15349228293045472</v>
      </c>
      <c r="E102" s="29">
        <v>50.671189819826068</v>
      </c>
      <c r="F102" s="29">
        <v>0.18779705845740388</v>
      </c>
      <c r="G102" s="29">
        <v>0.36897159984169337</v>
      </c>
      <c r="H102" s="30">
        <v>100.00000000000001</v>
      </c>
      <c r="I102" s="31">
        <v>91.134637250686154</v>
      </c>
      <c r="J102" s="29"/>
      <c r="K102" s="29">
        <v>1.4943370554928643</v>
      </c>
      <c r="L102" s="29">
        <v>31.259539681439435</v>
      </c>
      <c r="M102" s="31">
        <v>126.53158974828072</v>
      </c>
      <c r="N102" s="29">
        <v>9.624518869036395</v>
      </c>
      <c r="O102" s="30">
        <f t="shared" si="3"/>
        <v>1341.4075604100276</v>
      </c>
      <c r="P102" s="29">
        <v>4.0751781643365304</v>
      </c>
      <c r="Q102" s="31">
        <v>23.332620094796582</v>
      </c>
      <c r="R102" s="29">
        <v>2.9301516164409853</v>
      </c>
      <c r="S102" s="30">
        <v>352.17417999706561</v>
      </c>
      <c r="T102" s="30">
        <v>1188.9409986867136</v>
      </c>
      <c r="U102" s="30">
        <v>140.92437780903774</v>
      </c>
      <c r="V102" s="30">
        <v>2900.720124541614</v>
      </c>
      <c r="W102" s="29">
        <v>3.1264910546627842</v>
      </c>
      <c r="X102" s="31">
        <v>51.823521106531764</v>
      </c>
      <c r="Y102" s="32" t="s">
        <v>81</v>
      </c>
      <c r="Z102" s="29">
        <v>4.6141984650808113E-2</v>
      </c>
      <c r="AA102" s="29">
        <v>1.5325148166844811E-2</v>
      </c>
    </row>
    <row r="103" spans="1:27">
      <c r="A103" s="25" t="s">
        <v>180</v>
      </c>
      <c r="B103" s="29">
        <v>39.438377525661991</v>
      </c>
      <c r="C103" s="29">
        <v>10.950720744498389</v>
      </c>
      <c r="D103" s="29">
        <v>0.19597378618558373</v>
      </c>
      <c r="E103" s="29">
        <v>49.000942374248993</v>
      </c>
      <c r="F103" s="29">
        <v>0.19629631581983775</v>
      </c>
      <c r="G103" s="29">
        <v>0.21768925358519969</v>
      </c>
      <c r="H103" s="30">
        <v>100</v>
      </c>
      <c r="I103" s="31">
        <v>88.861420775330828</v>
      </c>
      <c r="J103" s="29"/>
      <c r="K103" s="29">
        <v>1.798655658013822</v>
      </c>
      <c r="L103" s="29">
        <v>23.901301764517424</v>
      </c>
      <c r="M103" s="31">
        <v>103.01984185118988</v>
      </c>
      <c r="N103" s="29">
        <v>12.64754606655611</v>
      </c>
      <c r="O103" s="30">
        <f t="shared" si="3"/>
        <v>1402.1165415702694</v>
      </c>
      <c r="P103" s="29">
        <v>4.7382249349626777</v>
      </c>
      <c r="Q103" s="31">
        <v>28.450922264501585</v>
      </c>
      <c r="R103" s="29">
        <v>3.2589459306964192</v>
      </c>
      <c r="S103" s="30">
        <v>222.30977783646429</v>
      </c>
      <c r="T103" s="30">
        <v>1517.9998929944518</v>
      </c>
      <c r="U103" s="30">
        <v>156.76801462374408</v>
      </c>
      <c r="V103" s="30">
        <v>1711.3935030282996</v>
      </c>
      <c r="W103" s="29">
        <v>3.9311416231881835</v>
      </c>
      <c r="X103" s="31">
        <v>64.606217986202083</v>
      </c>
      <c r="Y103" s="32" t="s">
        <v>81</v>
      </c>
      <c r="Z103" s="29">
        <v>4.5264429194604175E-2</v>
      </c>
      <c r="AA103" s="29">
        <v>1.5616055303762569E-2</v>
      </c>
    </row>
    <row r="104" spans="1:27">
      <c r="A104" s="25" t="s">
        <v>181</v>
      </c>
      <c r="B104" s="29">
        <v>39.509149729999152</v>
      </c>
      <c r="C104" s="29">
        <v>10.65174259456208</v>
      </c>
      <c r="D104" s="29">
        <v>0.19028164907879241</v>
      </c>
      <c r="E104" s="29">
        <v>49.227638342437842</v>
      </c>
      <c r="F104" s="29">
        <v>0.19378530154308454</v>
      </c>
      <c r="G104" s="29">
        <v>0.22740238237904337</v>
      </c>
      <c r="H104" s="30">
        <v>99.999999999999986</v>
      </c>
      <c r="I104" s="31">
        <v>89.177108118100378</v>
      </c>
      <c r="J104" s="29"/>
      <c r="K104" s="29">
        <v>1.8432665151109537</v>
      </c>
      <c r="L104" s="29">
        <v>25.076992215366364</v>
      </c>
      <c r="M104" s="31">
        <v>101.00697861915553</v>
      </c>
      <c r="N104" s="29">
        <v>40.074926083280729</v>
      </c>
      <c r="O104" s="30">
        <f t="shared" si="3"/>
        <v>1384.180725307747</v>
      </c>
      <c r="P104" s="29">
        <v>4.6208968753715052</v>
      </c>
      <c r="Q104" s="31">
        <v>30.868938705089857</v>
      </c>
      <c r="R104" s="29">
        <v>3.1893388731098478</v>
      </c>
      <c r="S104" s="30">
        <v>230.60230518310885</v>
      </c>
      <c r="T104" s="30">
        <v>1473.9089781471141</v>
      </c>
      <c r="U104" s="30">
        <v>154.77708064029014</v>
      </c>
      <c r="V104" s="30">
        <v>1787.7545784515989</v>
      </c>
      <c r="W104" s="29">
        <v>3.2583684176345078</v>
      </c>
      <c r="X104" s="31">
        <v>64.35983935062724</v>
      </c>
      <c r="Y104" s="32" t="s">
        <v>81</v>
      </c>
      <c r="Z104" s="29">
        <v>4.5068158789406294E-2</v>
      </c>
      <c r="AA104" s="29">
        <v>1.8149267472401063E-2</v>
      </c>
    </row>
    <row r="105" spans="1:27">
      <c r="A105" s="25" t="s">
        <v>182</v>
      </c>
      <c r="B105" s="29">
        <v>38.457955640984125</v>
      </c>
      <c r="C105" s="29">
        <v>16.977593971945758</v>
      </c>
      <c r="D105" s="29">
        <v>0.28107516518171105</v>
      </c>
      <c r="E105" s="29">
        <v>44.051331398594833</v>
      </c>
      <c r="F105" s="29">
        <v>0.13576759254118154</v>
      </c>
      <c r="G105" s="29">
        <v>9.6276230752392736E-2</v>
      </c>
      <c r="H105" s="30">
        <v>100.00000000000001</v>
      </c>
      <c r="I105" s="31">
        <v>82.22534829545711</v>
      </c>
      <c r="J105" s="29"/>
      <c r="K105" s="29">
        <v>1.8392174613386869</v>
      </c>
      <c r="L105" s="29">
        <v>18.238258844783715</v>
      </c>
      <c r="M105" s="31">
        <v>88.535248402737366</v>
      </c>
      <c r="N105" s="29">
        <v>51.533461196251814</v>
      </c>
      <c r="O105" s="30">
        <f t="shared" si="3"/>
        <v>969.76851815129669</v>
      </c>
      <c r="P105" s="29">
        <v>6.2705226727729215</v>
      </c>
      <c r="Q105" s="31">
        <v>52.039702708946344</v>
      </c>
      <c r="R105" s="29">
        <v>4.8064616180083179</v>
      </c>
      <c r="S105" s="30">
        <v>33.609214168619097</v>
      </c>
      <c r="T105" s="30">
        <v>2177.1895056677849</v>
      </c>
      <c r="U105" s="30">
        <v>178.27237969789141</v>
      </c>
      <c r="V105" s="30">
        <v>756.88860654396797</v>
      </c>
      <c r="W105" s="29">
        <v>1.8906035431698069</v>
      </c>
      <c r="X105" s="31">
        <v>101.86054256275985</v>
      </c>
      <c r="Y105" s="32" t="s">
        <v>81</v>
      </c>
      <c r="Z105" s="29">
        <v>6.4758052278994435E-2</v>
      </c>
      <c r="AA105" s="29">
        <v>2.8450059963995109E-2</v>
      </c>
    </row>
    <row r="106" spans="1:27">
      <c r="A106" s="25" t="s">
        <v>183</v>
      </c>
      <c r="B106" s="29">
        <v>39.23982410000545</v>
      </c>
      <c r="C106" s="29">
        <v>11.51841128783197</v>
      </c>
      <c r="D106" s="29">
        <v>0.20676590992761482</v>
      </c>
      <c r="E106" s="29">
        <v>48.647063149599219</v>
      </c>
      <c r="F106" s="29">
        <v>0.20891335008852996</v>
      </c>
      <c r="G106" s="29">
        <v>0.1790222025472015</v>
      </c>
      <c r="H106" s="30">
        <v>99.999999999999986</v>
      </c>
      <c r="I106" s="31">
        <v>88.276451225738782</v>
      </c>
      <c r="J106" s="29"/>
      <c r="K106" s="29">
        <v>1.8639386761941323</v>
      </c>
      <c r="L106" s="29">
        <v>25.022812504743143</v>
      </c>
      <c r="M106" s="31">
        <v>120.46629346514858</v>
      </c>
      <c r="N106" s="29">
        <v>152.04500420750372</v>
      </c>
      <c r="O106" s="30">
        <f t="shared" si="3"/>
        <v>1492.2382149180714</v>
      </c>
      <c r="P106" s="29">
        <v>5.875219987639781</v>
      </c>
      <c r="Q106" s="31">
        <v>52.325934537457776</v>
      </c>
      <c r="R106" s="29">
        <v>4.0674075788865949</v>
      </c>
      <c r="S106" s="30">
        <v>186.59383371714677</v>
      </c>
      <c r="T106" s="30">
        <v>1601.5949645826092</v>
      </c>
      <c r="U106" s="30">
        <v>167.25969823463697</v>
      </c>
      <c r="V106" s="30">
        <v>1407.4072527295714</v>
      </c>
      <c r="W106" s="29">
        <v>5.4913460439314905</v>
      </c>
      <c r="X106" s="31">
        <v>66.10608384857531</v>
      </c>
      <c r="Y106" s="32" t="s">
        <v>81</v>
      </c>
      <c r="Z106" s="29">
        <v>4.9811110055713211E-2</v>
      </c>
      <c r="AA106" s="29">
        <v>2.0764165071539817E-2</v>
      </c>
    </row>
    <row r="107" spans="1:27">
      <c r="A107" s="25" t="s">
        <v>184</v>
      </c>
      <c r="B107" s="29">
        <v>39.756389934268164</v>
      </c>
      <c r="C107" s="29">
        <v>10.507235373457952</v>
      </c>
      <c r="D107" s="29">
        <v>0.18735626073521644</v>
      </c>
      <c r="E107" s="29">
        <v>49.103702270081776</v>
      </c>
      <c r="F107" s="29">
        <v>0.20354624793827911</v>
      </c>
      <c r="G107" s="29">
        <v>0.24176991351860835</v>
      </c>
      <c r="H107" s="30">
        <v>99.999999999999986</v>
      </c>
      <c r="I107" s="31">
        <v>89.284144722868533</v>
      </c>
      <c r="J107" s="29"/>
      <c r="K107" s="29">
        <v>1.8073421249670807</v>
      </c>
      <c r="L107" s="29">
        <v>25.083899761288137</v>
      </c>
      <c r="M107" s="31">
        <v>113.27793764852079</v>
      </c>
      <c r="N107" s="29">
        <v>25.548387733420636</v>
      </c>
      <c r="O107" s="30">
        <f t="shared" si="3"/>
        <v>1453.901770987708</v>
      </c>
      <c r="P107" s="29">
        <v>4.7579405043635399</v>
      </c>
      <c r="Q107" s="31">
        <v>34.885712047568525</v>
      </c>
      <c r="R107" s="29">
        <v>3.2607848396252819</v>
      </c>
      <c r="S107" s="30">
        <v>245.21804448920525</v>
      </c>
      <c r="T107" s="30">
        <v>1451.2491149125983</v>
      </c>
      <c r="U107" s="30">
        <v>155.93151988029913</v>
      </c>
      <c r="V107" s="30">
        <v>1900.7068672846569</v>
      </c>
      <c r="W107" s="29">
        <v>3.6581925121149408</v>
      </c>
      <c r="X107" s="31">
        <v>63.753147085164834</v>
      </c>
      <c r="Y107" s="32" t="s">
        <v>81</v>
      </c>
      <c r="Z107" s="29">
        <v>4.5280908396700001E-2</v>
      </c>
      <c r="AA107" s="29">
        <v>1.5774217719976485E-2</v>
      </c>
    </row>
    <row r="108" spans="1:27">
      <c r="A108" s="25" t="s">
        <v>185</v>
      </c>
      <c r="B108" s="29">
        <v>39.292602495292527</v>
      </c>
      <c r="C108" s="29">
        <v>10.664227365496245</v>
      </c>
      <c r="D108" s="29">
        <v>0.19082192107526727</v>
      </c>
      <c r="E108" s="29">
        <v>49.455190491996227</v>
      </c>
      <c r="F108" s="29">
        <v>0.20963135005438066</v>
      </c>
      <c r="G108" s="29">
        <v>0.18752637608535391</v>
      </c>
      <c r="H108" s="30">
        <v>100</v>
      </c>
      <c r="I108" s="31">
        <v>89.210268511762351</v>
      </c>
      <c r="J108" s="29"/>
      <c r="K108" s="29">
        <v>1.8016866889240868</v>
      </c>
      <c r="L108" s="29">
        <v>22.957524204315732</v>
      </c>
      <c r="M108" s="31">
        <v>105.81714663086588</v>
      </c>
      <c r="N108" s="29">
        <v>52.332923099011346</v>
      </c>
      <c r="O108" s="30">
        <f t="shared" si="3"/>
        <v>1497.3667861027191</v>
      </c>
      <c r="P108" s="29">
        <v>5.050995479113479</v>
      </c>
      <c r="Q108" s="31">
        <v>41.0450831859647</v>
      </c>
      <c r="R108" s="29">
        <v>3.4307630990304867</v>
      </c>
      <c r="S108" s="30">
        <v>237.19592453149104</v>
      </c>
      <c r="T108" s="30">
        <v>1478.0938890415746</v>
      </c>
      <c r="U108" s="30">
        <v>154.29817137023053</v>
      </c>
      <c r="V108" s="30">
        <v>1474.2639629351722</v>
      </c>
      <c r="W108" s="29">
        <v>2.630720762873171</v>
      </c>
      <c r="X108" s="31">
        <v>62.745365973176945</v>
      </c>
      <c r="Y108" s="32" t="s">
        <v>81</v>
      </c>
      <c r="Z108" s="29">
        <v>4.9187624924570135E-2</v>
      </c>
      <c r="AA108" s="29">
        <v>1.4268730016116697E-2</v>
      </c>
    </row>
    <row r="109" spans="1:27">
      <c r="A109" s="25" t="s">
        <v>186</v>
      </c>
      <c r="B109" s="29">
        <v>39.913752461772539</v>
      </c>
      <c r="C109" s="29">
        <v>10.41105050422555</v>
      </c>
      <c r="D109" s="29">
        <v>0.18320145593650702</v>
      </c>
      <c r="E109" s="29">
        <v>49.17062439281667</v>
      </c>
      <c r="F109" s="29">
        <v>0.19982729732960838</v>
      </c>
      <c r="G109" s="29">
        <v>0.12154388791913889</v>
      </c>
      <c r="H109" s="30">
        <v>100.00000000000001</v>
      </c>
      <c r="I109" s="31">
        <v>89.384743296686452</v>
      </c>
      <c r="J109" s="29"/>
      <c r="K109" s="29">
        <v>1.6347300576601658</v>
      </c>
      <c r="L109" s="29">
        <v>38.561780715831262</v>
      </c>
      <c r="M109" s="31">
        <v>115.4843009888009</v>
      </c>
      <c r="N109" s="29">
        <v>61.595053099126787</v>
      </c>
      <c r="O109" s="30">
        <f t="shared" si="3"/>
        <v>1427.3378380686313</v>
      </c>
      <c r="P109" s="29">
        <v>6.1178086956131734</v>
      </c>
      <c r="Q109" s="31">
        <v>32.646571462822557</v>
      </c>
      <c r="R109" s="29">
        <v>4.4899542971481106</v>
      </c>
      <c r="S109" s="30">
        <v>256.65783219188688</v>
      </c>
      <c r="T109" s="30">
        <v>1419.0662737142295</v>
      </c>
      <c r="U109" s="30">
        <v>147.00152226027225</v>
      </c>
      <c r="V109" s="30">
        <v>955.53371005612337</v>
      </c>
      <c r="W109" s="29">
        <v>0.95837754206799364</v>
      </c>
      <c r="X109" s="31">
        <v>55.46933143830146</v>
      </c>
      <c r="Y109" s="32" t="s">
        <v>81</v>
      </c>
      <c r="Z109" s="29">
        <v>4.9637727972576109E-2</v>
      </c>
      <c r="AA109" s="29">
        <v>1.5598620752923606E-2</v>
      </c>
    </row>
    <row r="110" spans="1:27">
      <c r="A110" s="25" t="s">
        <v>187</v>
      </c>
      <c r="B110" s="29">
        <v>39.531844441208015</v>
      </c>
      <c r="C110" s="29">
        <v>11.315177806201316</v>
      </c>
      <c r="D110" s="29">
        <v>0.19851185124713053</v>
      </c>
      <c r="E110" s="29">
        <v>48.605300792813637</v>
      </c>
      <c r="F110" s="29">
        <v>0.19456463322898379</v>
      </c>
      <c r="G110" s="29">
        <v>0.15460047530092669</v>
      </c>
      <c r="H110" s="30">
        <v>100</v>
      </c>
      <c r="I110" s="31">
        <v>88.450661585795416</v>
      </c>
      <c r="J110" s="29"/>
      <c r="K110" s="29">
        <v>1.5998765959781689</v>
      </c>
      <c r="L110" s="29">
        <v>22.670662711601871</v>
      </c>
      <c r="M110" s="31">
        <v>96.993000271747349</v>
      </c>
      <c r="N110" s="29">
        <v>15.314557699711472</v>
      </c>
      <c r="O110" s="30">
        <f t="shared" ref="O110:O159" si="4">F110*10000*40/56</f>
        <v>1389.7473802070269</v>
      </c>
      <c r="P110" s="29">
        <v>5.6706109317719315</v>
      </c>
      <c r="Q110" s="31">
        <v>44.755144765784941</v>
      </c>
      <c r="R110" s="29">
        <v>3.5781196049814223</v>
      </c>
      <c r="S110" s="30">
        <v>193.70418159800829</v>
      </c>
      <c r="T110" s="30">
        <v>1537.6595758879205</v>
      </c>
      <c r="U110" s="30">
        <v>163.16063071193031</v>
      </c>
      <c r="V110" s="30">
        <v>1215.4125416739519</v>
      </c>
      <c r="W110" s="29">
        <v>2.9794059369531074</v>
      </c>
      <c r="X110" s="31">
        <v>65.145035615558143</v>
      </c>
      <c r="Y110" s="32" t="s">
        <v>81</v>
      </c>
      <c r="Z110" s="29">
        <v>4.9521424238233705E-2</v>
      </c>
      <c r="AA110" s="29">
        <v>1.7143660027586979E-2</v>
      </c>
    </row>
    <row r="111" spans="1:27">
      <c r="A111" s="25" t="s">
        <v>188</v>
      </c>
      <c r="B111" s="29">
        <v>39.480513016143213</v>
      </c>
      <c r="C111" s="29">
        <v>11.287874282462518</v>
      </c>
      <c r="D111" s="29">
        <v>0.20264030005509112</v>
      </c>
      <c r="E111" s="29">
        <v>48.613032586492416</v>
      </c>
      <c r="F111" s="29">
        <v>0.22580836359585466</v>
      </c>
      <c r="G111" s="29">
        <v>0.19013145125090083</v>
      </c>
      <c r="H111" s="30">
        <v>100.00000000000001</v>
      </c>
      <c r="I111" s="31">
        <v>88.476940136995594</v>
      </c>
      <c r="J111" s="29"/>
      <c r="K111" s="29">
        <v>1.60942396917959</v>
      </c>
      <c r="L111" s="29">
        <v>22.161256600545379</v>
      </c>
      <c r="M111" s="31">
        <v>106.50959472949488</v>
      </c>
      <c r="N111" s="29">
        <v>22.686345776248892</v>
      </c>
      <c r="O111" s="30">
        <f t="shared" si="4"/>
        <v>1612.9168828275331</v>
      </c>
      <c r="P111" s="29">
        <v>6.2984099554967905</v>
      </c>
      <c r="Q111" s="31">
        <v>35.138246803966936</v>
      </c>
      <c r="R111" s="29">
        <v>3.4041860040803731</v>
      </c>
      <c r="S111" s="30">
        <v>188.51309143646617</v>
      </c>
      <c r="T111" s="30">
        <v>1569.638265337654</v>
      </c>
      <c r="U111" s="30">
        <v>162.44635794194434</v>
      </c>
      <c r="V111" s="30">
        <v>1494.7441136077109</v>
      </c>
      <c r="W111" s="29">
        <v>1.868425612832137</v>
      </c>
      <c r="X111" s="31">
        <v>65.062218522336906</v>
      </c>
      <c r="Y111" s="32" t="s">
        <v>81</v>
      </c>
      <c r="Z111" s="29">
        <v>4.6097724789420057E-2</v>
      </c>
      <c r="AA111" s="29">
        <v>1.7192260883169077E-2</v>
      </c>
    </row>
    <row r="112" spans="1:27">
      <c r="A112" s="25" t="s">
        <v>189</v>
      </c>
      <c r="B112" s="29">
        <v>39.796155072628459</v>
      </c>
      <c r="C112" s="29">
        <v>9.8503923953422188</v>
      </c>
      <c r="D112" s="29">
        <v>0.1768128582511761</v>
      </c>
      <c r="E112" s="29">
        <v>49.717681753771707</v>
      </c>
      <c r="F112" s="29">
        <v>0.1956341115606221</v>
      </c>
      <c r="G112" s="29">
        <v>0.26332380844581915</v>
      </c>
      <c r="H112" s="30">
        <v>100</v>
      </c>
      <c r="I112" s="31">
        <v>89.998685151692101</v>
      </c>
      <c r="J112" s="29"/>
      <c r="K112" s="29">
        <v>1.7080815151740874</v>
      </c>
      <c r="L112" s="29">
        <v>26.274725305650648</v>
      </c>
      <c r="M112" s="31">
        <v>94.208735276352144</v>
      </c>
      <c r="N112" s="29">
        <v>21.480130142880835</v>
      </c>
      <c r="O112" s="30">
        <f t="shared" si="4"/>
        <v>1397.3865111473008</v>
      </c>
      <c r="P112" s="29">
        <v>4.3358478301833854</v>
      </c>
      <c r="Q112" s="31">
        <v>20.757570679510643</v>
      </c>
      <c r="R112" s="29">
        <v>2.807340864879083</v>
      </c>
      <c r="S112" s="30">
        <v>245.72246096576194</v>
      </c>
      <c r="T112" s="30">
        <v>1369.5806216202641</v>
      </c>
      <c r="U112" s="30">
        <v>151.45873780510848</v>
      </c>
      <c r="V112" s="30">
        <v>2070.1557267753078</v>
      </c>
      <c r="W112" s="29">
        <v>3.6924594580972983</v>
      </c>
      <c r="X112" s="31">
        <v>56.56052995340594</v>
      </c>
      <c r="Y112" s="32" t="s">
        <v>81</v>
      </c>
      <c r="Z112" s="29">
        <v>4.5961967698282327E-2</v>
      </c>
      <c r="AA112" s="29">
        <v>1.3246446813545205E-2</v>
      </c>
    </row>
    <row r="113" spans="1:27">
      <c r="A113" s="25" t="s">
        <v>190</v>
      </c>
      <c r="B113" s="29">
        <v>39.407472620210115</v>
      </c>
      <c r="C113" s="29">
        <v>13.045487070735712</v>
      </c>
      <c r="D113" s="29">
        <v>0.22356308806514794</v>
      </c>
      <c r="E113" s="29">
        <v>46.912077788316054</v>
      </c>
      <c r="F113" s="29">
        <v>0.20493588712520988</v>
      </c>
      <c r="G113" s="29">
        <v>0.20646354554776619</v>
      </c>
      <c r="H113" s="30">
        <v>100.00000000000001</v>
      </c>
      <c r="I113" s="31">
        <v>86.507090452763393</v>
      </c>
      <c r="J113" s="29"/>
      <c r="K113" s="29">
        <v>1.6639298153932052</v>
      </c>
      <c r="L113" s="29">
        <v>19.752254879508232</v>
      </c>
      <c r="M113" s="31">
        <v>72.00994199287652</v>
      </c>
      <c r="N113" s="29">
        <v>31.762794961114892</v>
      </c>
      <c r="O113" s="30">
        <f t="shared" si="4"/>
        <v>1463.8277651800704</v>
      </c>
      <c r="P113" s="29">
        <v>6.0124142715136344</v>
      </c>
      <c r="Q113" s="31">
        <v>43.476101643934413</v>
      </c>
      <c r="R113" s="29">
        <v>3.6401507412042386</v>
      </c>
      <c r="S113" s="30">
        <v>106.04228881819341</v>
      </c>
      <c r="T113" s="30">
        <v>1731.7047874914635</v>
      </c>
      <c r="U113" s="30">
        <v>182.28496456176251</v>
      </c>
      <c r="V113" s="30">
        <v>1623.141081350363</v>
      </c>
      <c r="W113" s="29">
        <v>2.4006526858548427</v>
      </c>
      <c r="X113" s="31">
        <v>74.933348412060724</v>
      </c>
      <c r="Y113" s="32" t="s">
        <v>81</v>
      </c>
      <c r="Z113" s="29">
        <v>4.693429623320268E-2</v>
      </c>
      <c r="AA113" s="29">
        <v>2.0098643755834811E-2</v>
      </c>
    </row>
    <row r="114" spans="1:27">
      <c r="A114" s="25" t="s">
        <v>191</v>
      </c>
      <c r="B114" s="29">
        <v>40.188517497177415</v>
      </c>
      <c r="C114" s="29">
        <v>10.542880695572096</v>
      </c>
      <c r="D114" s="29">
        <v>0.18578942097796258</v>
      </c>
      <c r="E114" s="29">
        <v>48.71805710546694</v>
      </c>
      <c r="F114" s="29">
        <v>0.14021708782457665</v>
      </c>
      <c r="G114" s="29">
        <v>0.22453819298101441</v>
      </c>
      <c r="H114" s="30">
        <v>100.00000000000001</v>
      </c>
      <c r="I114" s="31">
        <v>89.17582641587785</v>
      </c>
      <c r="J114" s="29"/>
      <c r="K114" s="29">
        <v>2.0499997797192884</v>
      </c>
      <c r="L114" s="29">
        <v>16.070676163044613</v>
      </c>
      <c r="M114" s="31">
        <v>87.892150687867172</v>
      </c>
      <c r="N114" s="29">
        <v>94.260085517166843</v>
      </c>
      <c r="O114" s="30">
        <f t="shared" si="4"/>
        <v>1001.5506273184046</v>
      </c>
      <c r="P114" s="29">
        <v>4.7420752194708076</v>
      </c>
      <c r="Q114" s="31">
        <v>30.86592218411047</v>
      </c>
      <c r="R114" s="29">
        <v>2.8976203834925047</v>
      </c>
      <c r="S114" s="30">
        <v>209.04277842818868</v>
      </c>
      <c r="T114" s="30">
        <v>1439.1124785279831</v>
      </c>
      <c r="U114" s="30">
        <v>151.85988056461937</v>
      </c>
      <c r="V114" s="30">
        <v>1765.2373662029433</v>
      </c>
      <c r="W114" s="29">
        <v>8.9668236008619822</v>
      </c>
      <c r="X114" s="31">
        <v>61.870647499575533</v>
      </c>
      <c r="Y114" s="32" t="s">
        <v>81</v>
      </c>
      <c r="Z114" s="29">
        <v>5.6479196992026311E-2</v>
      </c>
      <c r="AA114" s="29">
        <v>1.3808960818359124E-2</v>
      </c>
    </row>
    <row r="115" spans="1:27">
      <c r="A115" s="25" t="s">
        <v>192</v>
      </c>
      <c r="B115" s="29">
        <v>39.795276770910398</v>
      </c>
      <c r="C115" s="29">
        <v>9.6668733319670803</v>
      </c>
      <c r="D115" s="29">
        <v>0.16947346047151485</v>
      </c>
      <c r="E115" s="29">
        <v>50.024101156445973</v>
      </c>
      <c r="F115" s="29">
        <v>0.23564359563285373</v>
      </c>
      <c r="G115" s="29">
        <v>0.1086316845721874</v>
      </c>
      <c r="H115" s="30">
        <v>100</v>
      </c>
      <c r="I115" s="31">
        <v>90.221036606509713</v>
      </c>
      <c r="J115" s="29"/>
      <c r="K115" s="29">
        <v>1.9515808053555652</v>
      </c>
      <c r="L115" s="32" t="s">
        <v>133</v>
      </c>
      <c r="M115" s="32" t="s">
        <v>133</v>
      </c>
      <c r="N115" s="29">
        <v>39.808305661144402</v>
      </c>
      <c r="O115" s="30">
        <f t="shared" si="4"/>
        <v>1683.1685402346691</v>
      </c>
      <c r="P115" s="29">
        <v>4.7818658636528966</v>
      </c>
      <c r="Q115" s="31">
        <v>55.291828327826977</v>
      </c>
      <c r="R115" s="29">
        <v>4.0083807249752414</v>
      </c>
      <c r="S115" s="30">
        <v>297.52093426649003</v>
      </c>
      <c r="T115" s="30">
        <v>1312.7301353331902</v>
      </c>
      <c r="U115" s="30">
        <v>142.75484282684891</v>
      </c>
      <c r="V115" s="30">
        <v>854.02267745430345</v>
      </c>
      <c r="W115" s="29">
        <v>2.5874198655941161</v>
      </c>
      <c r="X115" s="31">
        <v>56.543004797343357</v>
      </c>
      <c r="Y115" s="32" t="s">
        <v>81</v>
      </c>
      <c r="Z115" s="29">
        <v>0.10105811086694864</v>
      </c>
      <c r="AA115" s="29">
        <v>2.2583619369805141E-2</v>
      </c>
    </row>
    <row r="116" spans="1:27">
      <c r="A116" s="25" t="s">
        <v>193</v>
      </c>
      <c r="B116" s="29">
        <v>39.244727400796243</v>
      </c>
      <c r="C116" s="29">
        <v>10.114984142231576</v>
      </c>
      <c r="D116" s="29">
        <v>0.1814742298207995</v>
      </c>
      <c r="E116" s="29">
        <v>50.175313148631702</v>
      </c>
      <c r="F116" s="29">
        <v>0.16578564141207555</v>
      </c>
      <c r="G116" s="29">
        <v>0.11771543710760221</v>
      </c>
      <c r="H116" s="30">
        <v>100</v>
      </c>
      <c r="I116" s="31">
        <v>89.841483237337073</v>
      </c>
      <c r="J116" s="29"/>
      <c r="K116" s="29">
        <v>1.5326326277196129</v>
      </c>
      <c r="L116" s="29">
        <v>21.842366457473606</v>
      </c>
      <c r="M116" s="31">
        <v>116.60965664755268</v>
      </c>
      <c r="N116" s="29">
        <v>12.058869699745717</v>
      </c>
      <c r="O116" s="30">
        <f t="shared" si="4"/>
        <v>1184.1831529433969</v>
      </c>
      <c r="P116" s="29">
        <v>4.9047201007660934</v>
      </c>
      <c r="Q116" s="31">
        <v>21.939078314883705</v>
      </c>
      <c r="R116" s="29">
        <v>2.7851052931690932</v>
      </c>
      <c r="S116" s="30">
        <v>318.90985613445775</v>
      </c>
      <c r="T116" s="30">
        <v>1405.6872952811736</v>
      </c>
      <c r="U116" s="30">
        <v>124.39607018236848</v>
      </c>
      <c r="V116" s="30">
        <v>925.4358263176274</v>
      </c>
      <c r="W116" s="29">
        <v>0.75053807187723998</v>
      </c>
      <c r="X116" s="31">
        <v>52.51261424727177</v>
      </c>
      <c r="Y116" s="32" t="s">
        <v>81</v>
      </c>
      <c r="Z116" s="29">
        <v>4.6882445091950095E-2</v>
      </c>
      <c r="AA116" s="29">
        <v>1.9040785338711438E-2</v>
      </c>
    </row>
    <row r="117" spans="1:27">
      <c r="A117" s="25" t="s">
        <v>194</v>
      </c>
      <c r="B117" s="29">
        <v>39.638449947860003</v>
      </c>
      <c r="C117" s="29">
        <v>10.331724201232985</v>
      </c>
      <c r="D117" s="29">
        <v>0.18264178592308386</v>
      </c>
      <c r="E117" s="29">
        <v>49.415075377001152</v>
      </c>
      <c r="F117" s="29">
        <v>0.2017406860441332</v>
      </c>
      <c r="G117" s="29">
        <v>0.23036800193864088</v>
      </c>
      <c r="H117" s="30">
        <v>100</v>
      </c>
      <c r="I117" s="31">
        <v>89.503778523922804</v>
      </c>
      <c r="J117" s="29"/>
      <c r="K117" s="29">
        <v>1.8757264737289046</v>
      </c>
      <c r="L117" s="29">
        <v>26.480943077131553</v>
      </c>
      <c r="M117" s="31">
        <v>94.671982174150997</v>
      </c>
      <c r="N117" s="29">
        <v>21.046746035406098</v>
      </c>
      <c r="O117" s="30">
        <f t="shared" si="4"/>
        <v>1441.0049003152369</v>
      </c>
      <c r="P117" s="29">
        <v>4.7680139639101213</v>
      </c>
      <c r="Q117" s="31">
        <v>24.009335680078568</v>
      </c>
      <c r="R117" s="29">
        <v>2.9694475826534368</v>
      </c>
      <c r="S117" s="30">
        <v>248.22816047526368</v>
      </c>
      <c r="T117" s="30">
        <v>1414.7311070726867</v>
      </c>
      <c r="U117" s="30">
        <v>153.21688221171812</v>
      </c>
      <c r="V117" s="30">
        <v>1811.0691976308244</v>
      </c>
      <c r="W117" s="29">
        <v>4.327731964848974</v>
      </c>
      <c r="X117" s="31">
        <v>63.009792096982551</v>
      </c>
      <c r="Y117" s="32" t="s">
        <v>81</v>
      </c>
      <c r="Z117" s="29">
        <v>4.1441906143033898E-2</v>
      </c>
      <c r="AA117" s="29">
        <v>1.5261506784731168E-2</v>
      </c>
    </row>
    <row r="118" spans="1:27">
      <c r="A118" s="25" t="s">
        <v>195</v>
      </c>
      <c r="B118" s="29">
        <v>38.365976931994325</v>
      </c>
      <c r="C118" s="29">
        <v>13.960344471412315</v>
      </c>
      <c r="D118" s="29">
        <v>0.22296056913586815</v>
      </c>
      <c r="E118" s="29">
        <v>47.178594545760589</v>
      </c>
      <c r="F118" s="29">
        <v>0.14175926984163842</v>
      </c>
      <c r="G118" s="29">
        <v>0.13036421185527367</v>
      </c>
      <c r="H118" s="30">
        <v>100.00000000000003</v>
      </c>
      <c r="I118" s="31">
        <v>85.765505163765255</v>
      </c>
      <c r="J118" s="29"/>
      <c r="K118" s="29">
        <v>1.3252254522399245</v>
      </c>
      <c r="L118" s="29">
        <v>15.345095975896992</v>
      </c>
      <c r="M118" s="31">
        <v>84.714861406867982</v>
      </c>
      <c r="N118" s="29">
        <v>14.371986687973825</v>
      </c>
      <c r="O118" s="30">
        <f t="shared" si="4"/>
        <v>1012.5662131545602</v>
      </c>
      <c r="P118" s="29">
        <v>6.2944849568134034</v>
      </c>
      <c r="Q118" s="31">
        <v>52.863976051657701</v>
      </c>
      <c r="R118" s="29">
        <v>4.5881536037848925</v>
      </c>
      <c r="S118" s="30">
        <v>59.284372170700621</v>
      </c>
      <c r="T118" s="30">
        <v>1727.0377160020773</v>
      </c>
      <c r="U118" s="30">
        <v>185.06991056917326</v>
      </c>
      <c r="V118" s="30">
        <v>1024.875879365359</v>
      </c>
      <c r="W118" s="29">
        <v>3.8907992132753124</v>
      </c>
      <c r="X118" s="31">
        <v>65.138924460610539</v>
      </c>
      <c r="Y118" s="32" t="s">
        <v>81</v>
      </c>
      <c r="Z118" s="29">
        <v>5.6620941176512909E-2</v>
      </c>
      <c r="AA118" s="29">
        <v>2.5786273719806647E-2</v>
      </c>
    </row>
    <row r="119" spans="1:27">
      <c r="A119" s="25" t="s">
        <v>196</v>
      </c>
      <c r="B119" s="29">
        <v>39.18221889798739</v>
      </c>
      <c r="C119" s="29">
        <v>8.470355013826218</v>
      </c>
      <c r="D119" s="29">
        <v>0.14218104461715317</v>
      </c>
      <c r="E119" s="29">
        <v>51.653383444633931</v>
      </c>
      <c r="F119" s="29">
        <v>0.17486991564003526</v>
      </c>
      <c r="G119" s="29">
        <v>0.37699168329527272</v>
      </c>
      <c r="H119" s="30">
        <v>99.999999999999986</v>
      </c>
      <c r="I119" s="31">
        <v>91.576987141406363</v>
      </c>
      <c r="J119" s="29"/>
      <c r="K119" s="29">
        <v>1.4981917749208746</v>
      </c>
      <c r="L119" s="29">
        <v>30.536414892624151</v>
      </c>
      <c r="M119" s="31">
        <v>116.96549290142396</v>
      </c>
      <c r="N119" s="29">
        <v>20.714548783578842</v>
      </c>
      <c r="O119" s="30">
        <f t="shared" si="4"/>
        <v>1249.0708260002518</v>
      </c>
      <c r="P119" s="29">
        <v>3.8287370158483247</v>
      </c>
      <c r="Q119" s="31">
        <v>21.727843735117727</v>
      </c>
      <c r="R119" s="29">
        <v>2.7019374304389432</v>
      </c>
      <c r="S119" s="30">
        <v>376.8491633828242</v>
      </c>
      <c r="T119" s="30">
        <v>1101.3249002103269</v>
      </c>
      <c r="U119" s="30">
        <v>135.46965937328633</v>
      </c>
      <c r="V119" s="30">
        <v>2963.7710950886221</v>
      </c>
      <c r="W119" s="29">
        <v>3.0715430914919915</v>
      </c>
      <c r="X119" s="31">
        <v>45.447994262629017</v>
      </c>
      <c r="Y119" s="32" t="s">
        <v>81</v>
      </c>
      <c r="Z119" s="29">
        <v>4.9297157801212452E-2</v>
      </c>
      <c r="AA119" s="29">
        <v>1.8639407752801915E-2</v>
      </c>
    </row>
    <row r="120" spans="1:27">
      <c r="A120" s="25" t="s">
        <v>197</v>
      </c>
      <c r="B120" s="29">
        <v>39.012789875723705</v>
      </c>
      <c r="C120" s="29">
        <v>11.425667759580859</v>
      </c>
      <c r="D120" s="29">
        <v>0.19431883917715481</v>
      </c>
      <c r="E120" s="29">
        <v>48.952184516702879</v>
      </c>
      <c r="F120" s="29">
        <v>0.20626405099366435</v>
      </c>
      <c r="G120" s="29">
        <v>0.2087749578217428</v>
      </c>
      <c r="H120" s="30">
        <v>100.00000000000001</v>
      </c>
      <c r="I120" s="31">
        <v>88.424013512334312</v>
      </c>
      <c r="J120" s="29"/>
      <c r="K120" s="29">
        <v>1.7216828629352023</v>
      </c>
      <c r="L120" s="29">
        <v>22.892355620490076</v>
      </c>
      <c r="M120" s="31">
        <v>88.899753575618334</v>
      </c>
      <c r="N120" s="29">
        <v>24.534269336670107</v>
      </c>
      <c r="O120" s="30">
        <f t="shared" si="4"/>
        <v>1473.3146499547454</v>
      </c>
      <c r="P120" s="29">
        <v>4.6653660683146034</v>
      </c>
      <c r="Q120" s="31">
        <v>26.060454868486712</v>
      </c>
      <c r="R120" s="29">
        <v>3.0635310907674729</v>
      </c>
      <c r="S120" s="30">
        <v>224.66913460668664</v>
      </c>
      <c r="T120" s="30">
        <v>1505.1807837115014</v>
      </c>
      <c r="U120" s="30">
        <v>152.12212705521955</v>
      </c>
      <c r="V120" s="30">
        <v>1641.3125614916887</v>
      </c>
      <c r="W120" s="29">
        <v>3.1330569235343595</v>
      </c>
      <c r="X120" s="31">
        <v>64.007996830993889</v>
      </c>
      <c r="Y120" s="32" t="s">
        <v>81</v>
      </c>
      <c r="Z120" s="29">
        <v>4.3169783590243073E-2</v>
      </c>
      <c r="AA120" s="32" t="s">
        <v>133</v>
      </c>
    </row>
    <row r="121" spans="1:27">
      <c r="A121" s="25" t="s">
        <v>198</v>
      </c>
      <c r="B121" s="29">
        <v>38.90802441015996</v>
      </c>
      <c r="C121" s="29">
        <v>11.954348456462125</v>
      </c>
      <c r="D121" s="29">
        <v>0.2035037066215275</v>
      </c>
      <c r="E121" s="29">
        <v>48.580343770782306</v>
      </c>
      <c r="F121" s="29">
        <v>0.19017397918156653</v>
      </c>
      <c r="G121" s="29">
        <v>0.16360567679250529</v>
      </c>
      <c r="H121" s="30">
        <v>99.999999999999986</v>
      </c>
      <c r="I121" s="31">
        <v>87.87187917447288</v>
      </c>
      <c r="J121" s="29"/>
      <c r="K121" s="29">
        <v>1.5490572156495785</v>
      </c>
      <c r="L121" s="29">
        <v>19.868543662173899</v>
      </c>
      <c r="M121" s="31">
        <v>79.097094390059766</v>
      </c>
      <c r="N121" s="29">
        <v>13.442698967288377</v>
      </c>
      <c r="O121" s="30">
        <f t="shared" si="4"/>
        <v>1358.385565582618</v>
      </c>
      <c r="P121" s="29">
        <v>5.3825787120993986</v>
      </c>
      <c r="Q121" s="31">
        <v>37.434643137469358</v>
      </c>
      <c r="R121" s="29">
        <v>3.1112264504161482</v>
      </c>
      <c r="S121" s="30">
        <v>160.20851464606184</v>
      </c>
      <c r="T121" s="30">
        <v>1576.3261550854186</v>
      </c>
      <c r="U121" s="30">
        <v>167.42871241661044</v>
      </c>
      <c r="V121" s="30">
        <v>1286.2081508844756</v>
      </c>
      <c r="W121" s="29">
        <v>3.3816054069965893</v>
      </c>
      <c r="X121" s="31">
        <v>64.697349246134493</v>
      </c>
      <c r="Y121" s="32" t="s">
        <v>81</v>
      </c>
      <c r="Z121" s="29">
        <v>4.7666883591803336E-2</v>
      </c>
      <c r="AA121" s="29">
        <v>1.9767443345309998E-2</v>
      </c>
    </row>
    <row r="122" spans="1:27">
      <c r="A122" s="25" t="s">
        <v>199</v>
      </c>
      <c r="B122" s="29">
        <v>38.602909668306154</v>
      </c>
      <c r="C122" s="29">
        <v>14.05122164416726</v>
      </c>
      <c r="D122" s="29">
        <v>0.22481785837158591</v>
      </c>
      <c r="E122" s="29">
        <v>46.847479795754992</v>
      </c>
      <c r="F122" s="29">
        <v>0.15091767471275871</v>
      </c>
      <c r="G122" s="29">
        <v>0.12265335868726475</v>
      </c>
      <c r="H122" s="30">
        <v>100.00000000000001</v>
      </c>
      <c r="I122" s="31">
        <v>85.59950619040545</v>
      </c>
      <c r="J122" s="29"/>
      <c r="K122" s="29">
        <v>1.4160365889540969</v>
      </c>
      <c r="L122" s="29">
        <v>15.614637008266181</v>
      </c>
      <c r="M122" s="31">
        <v>68.881657572119039</v>
      </c>
      <c r="N122" s="29">
        <v>31.274342461764583</v>
      </c>
      <c r="O122" s="30">
        <f t="shared" si="4"/>
        <v>1077.9833908054193</v>
      </c>
      <c r="P122" s="29">
        <v>5.7859111897245583</v>
      </c>
      <c r="Q122" s="31">
        <v>35.166517739299209</v>
      </c>
      <c r="R122" s="29">
        <v>3.9386241757130334</v>
      </c>
      <c r="S122" s="30">
        <v>64.301683664285349</v>
      </c>
      <c r="T122" s="30">
        <v>1741.4241546985743</v>
      </c>
      <c r="U122" s="30">
        <v>187.05409619584873</v>
      </c>
      <c r="V122" s="30">
        <v>964.25596452252159</v>
      </c>
      <c r="W122" s="29">
        <v>1.6117572701279623</v>
      </c>
      <c r="X122" s="31">
        <v>75.276278472409444</v>
      </c>
      <c r="Y122" s="32" t="s">
        <v>81</v>
      </c>
      <c r="Z122" s="29">
        <v>4.7835498436180103E-2</v>
      </c>
      <c r="AA122" s="29">
        <v>1.9667293308450771E-2</v>
      </c>
    </row>
    <row r="123" spans="1:27">
      <c r="A123" s="25" t="s">
        <v>200</v>
      </c>
      <c r="B123" s="29">
        <v>38.941479206363759</v>
      </c>
      <c r="C123" s="29">
        <v>11.398613753677482</v>
      </c>
      <c r="D123" s="29">
        <v>0.19225361708400418</v>
      </c>
      <c r="E123" s="29">
        <v>49.026258929950075</v>
      </c>
      <c r="F123" s="29">
        <v>0.1997915353780593</v>
      </c>
      <c r="G123" s="29">
        <v>0.24160295754664396</v>
      </c>
      <c r="H123" s="30">
        <v>100.00000000000003</v>
      </c>
      <c r="I123" s="31">
        <v>88.463697291394027</v>
      </c>
      <c r="J123" s="29"/>
      <c r="K123" s="29">
        <v>2.0647858684156386</v>
      </c>
      <c r="L123" s="29">
        <v>31.711713979750627</v>
      </c>
      <c r="M123" s="31">
        <v>124.32572145336316</v>
      </c>
      <c r="N123" s="32" t="s">
        <v>133</v>
      </c>
      <c r="O123" s="30">
        <f t="shared" si="4"/>
        <v>1427.0823955575665</v>
      </c>
      <c r="P123" s="29">
        <v>5.4467873882168849</v>
      </c>
      <c r="Q123" s="31">
        <v>33.345467333820679</v>
      </c>
      <c r="R123" s="29">
        <v>3.6680056488175525</v>
      </c>
      <c r="S123" s="30">
        <v>261.12493220272631</v>
      </c>
      <c r="T123" s="30">
        <v>1489.1837109527823</v>
      </c>
      <c r="U123" s="30">
        <v>153.37673333366513</v>
      </c>
      <c r="V123" s="30">
        <v>1899.3943203352512</v>
      </c>
      <c r="W123" s="29">
        <v>4.73291487347905</v>
      </c>
      <c r="X123" s="31">
        <v>65.042167082973066</v>
      </c>
      <c r="Y123" s="32" t="s">
        <v>81</v>
      </c>
      <c r="Z123" s="29">
        <v>5.8823090586959247E-2</v>
      </c>
      <c r="AA123" s="29">
        <v>1.458889080111676E-2</v>
      </c>
    </row>
    <row r="124" spans="1:27">
      <c r="A124" s="25" t="s">
        <v>201</v>
      </c>
      <c r="B124" s="29">
        <v>39.641826203418603</v>
      </c>
      <c r="C124" s="29">
        <v>10.433330090515733</v>
      </c>
      <c r="D124" s="29">
        <v>0.17268665374498235</v>
      </c>
      <c r="E124" s="29">
        <v>49.284179242987769</v>
      </c>
      <c r="F124" s="29">
        <v>0.18750143074171091</v>
      </c>
      <c r="G124" s="29">
        <v>0.28047637859120045</v>
      </c>
      <c r="H124" s="30">
        <v>99.999999999999986</v>
      </c>
      <c r="I124" s="31">
        <v>89.386347057011676</v>
      </c>
      <c r="J124" s="29"/>
      <c r="K124" s="29">
        <v>1.6713507905461957</v>
      </c>
      <c r="L124" s="29">
        <v>26.321168465937067</v>
      </c>
      <c r="M124" s="31">
        <v>96.997417587983506</v>
      </c>
      <c r="N124" s="29">
        <v>36.950390464133328</v>
      </c>
      <c r="O124" s="30">
        <f t="shared" si="4"/>
        <v>1339.2959338693638</v>
      </c>
      <c r="P124" s="29">
        <v>4.3082790148746382</v>
      </c>
      <c r="Q124" s="31">
        <v>29.217549953052789</v>
      </c>
      <c r="R124" s="29">
        <v>2.8644579121295943</v>
      </c>
      <c r="S124" s="30">
        <v>276.10136101928708</v>
      </c>
      <c r="T124" s="30">
        <v>1337.6193163825126</v>
      </c>
      <c r="U124" s="30">
        <v>153.40203541051167</v>
      </c>
      <c r="V124" s="30">
        <v>2205.0029763459156</v>
      </c>
      <c r="W124" s="29">
        <v>3.7167889350364156</v>
      </c>
      <c r="X124" s="31">
        <v>59.087595356639682</v>
      </c>
      <c r="Y124" s="32" t="s">
        <v>81</v>
      </c>
      <c r="Z124" s="29">
        <v>4.3549788889741196E-2</v>
      </c>
      <c r="AA124" s="29">
        <v>1.6607377511913511E-2</v>
      </c>
    </row>
    <row r="125" spans="1:27">
      <c r="A125" s="25" t="s">
        <v>202</v>
      </c>
      <c r="B125" s="29">
        <v>39.138120920645385</v>
      </c>
      <c r="C125" s="29">
        <v>11.24896213892497</v>
      </c>
      <c r="D125" s="29">
        <v>0.1910665854136154</v>
      </c>
      <c r="E125" s="29">
        <v>48.994897009563509</v>
      </c>
      <c r="F125" s="29">
        <v>0.20715179395093261</v>
      </c>
      <c r="G125" s="29">
        <v>0.21980155150158173</v>
      </c>
      <c r="H125" s="30">
        <v>99.999999999999986</v>
      </c>
      <c r="I125" s="31">
        <v>88.591421154449463</v>
      </c>
      <c r="J125" s="29"/>
      <c r="K125" s="29">
        <v>1.6722774434525896</v>
      </c>
      <c r="L125" s="29">
        <v>23.297379308437272</v>
      </c>
      <c r="M125" s="31">
        <v>80.953846903998652</v>
      </c>
      <c r="N125" s="29">
        <v>8.2100283063529957</v>
      </c>
      <c r="O125" s="30">
        <f t="shared" si="4"/>
        <v>1479.6556710780899</v>
      </c>
      <c r="P125" s="29">
        <v>4.5022006463382036</v>
      </c>
      <c r="Q125" s="31">
        <v>26.341277397494196</v>
      </c>
      <c r="R125" s="29">
        <v>2.8181808260010031</v>
      </c>
      <c r="S125" s="30">
        <v>224.68754292010496</v>
      </c>
      <c r="T125" s="30">
        <v>1479.9890427080977</v>
      </c>
      <c r="U125" s="30">
        <v>153.97603227614854</v>
      </c>
      <c r="V125" s="30">
        <v>1727.9996187231268</v>
      </c>
      <c r="W125" s="29">
        <v>3.93842954339708</v>
      </c>
      <c r="X125" s="31">
        <v>64.177275165213388</v>
      </c>
      <c r="Y125" s="32" t="s">
        <v>81</v>
      </c>
      <c r="Z125" s="29">
        <v>4.3827217937925073E-2</v>
      </c>
      <c r="AA125" s="29">
        <v>1.5536270310435371E-2</v>
      </c>
    </row>
    <row r="126" spans="1:27">
      <c r="A126" s="25" t="s">
        <v>203</v>
      </c>
      <c r="B126" s="29">
        <v>39.03043445631841</v>
      </c>
      <c r="C126" s="29">
        <v>11.442635149173023</v>
      </c>
      <c r="D126" s="29">
        <v>0.19543996396452396</v>
      </c>
      <c r="E126" s="29">
        <v>48.951864046637873</v>
      </c>
      <c r="F126" s="29">
        <v>0.21045049028305199</v>
      </c>
      <c r="G126" s="29">
        <v>0.16917589362311664</v>
      </c>
      <c r="H126" s="30">
        <v>100</v>
      </c>
      <c r="I126" s="31">
        <v>88.40874840446395</v>
      </c>
      <c r="J126" s="29"/>
      <c r="K126" s="29">
        <v>1.5003586202163028</v>
      </c>
      <c r="L126" s="29">
        <v>22.306787051046911</v>
      </c>
      <c r="M126" s="31">
        <v>97.529194522712316</v>
      </c>
      <c r="N126" s="29">
        <v>32.343852986731648</v>
      </c>
      <c r="O126" s="30">
        <f t="shared" si="4"/>
        <v>1503.2177877360857</v>
      </c>
      <c r="P126" s="29">
        <v>5.7791960419048687</v>
      </c>
      <c r="Q126" s="31">
        <v>42.574958238313037</v>
      </c>
      <c r="R126" s="29">
        <v>3.4928929698436968</v>
      </c>
      <c r="S126" s="30">
        <v>178.97960720735026</v>
      </c>
      <c r="T126" s="30">
        <v>1513.8649416307046</v>
      </c>
      <c r="U126" s="30">
        <v>170.00458377470088</v>
      </c>
      <c r="V126" s="30">
        <v>1329.9991637037469</v>
      </c>
      <c r="W126" s="29">
        <v>6.613630708623857</v>
      </c>
      <c r="X126" s="31">
        <v>62.6422598254306</v>
      </c>
      <c r="Y126" s="32" t="s">
        <v>81</v>
      </c>
      <c r="Z126" s="29">
        <v>5.3768000047094346E-2</v>
      </c>
      <c r="AA126" s="29">
        <v>1.8382381225548711E-2</v>
      </c>
    </row>
    <row r="127" spans="1:27">
      <c r="A127" s="25" t="s">
        <v>204</v>
      </c>
      <c r="B127" s="29">
        <v>39.175792392535385</v>
      </c>
      <c r="C127" s="29">
        <v>10.779603962341083</v>
      </c>
      <c r="D127" s="29">
        <v>0.1823605125229531</v>
      </c>
      <c r="E127" s="29">
        <v>49.452014389890884</v>
      </c>
      <c r="F127" s="29">
        <v>0.19158862506947252</v>
      </c>
      <c r="G127" s="29">
        <v>0.21864011764021837</v>
      </c>
      <c r="H127" s="30">
        <v>100</v>
      </c>
      <c r="I127" s="31">
        <v>89.105627400423629</v>
      </c>
      <c r="J127" s="29"/>
      <c r="K127" s="29">
        <v>1.6260665690732403</v>
      </c>
      <c r="L127" s="29">
        <v>23.4321654243921</v>
      </c>
      <c r="M127" s="31">
        <v>94.271735201531214</v>
      </c>
      <c r="N127" s="29">
        <v>34.145420820680343</v>
      </c>
      <c r="O127" s="30">
        <f t="shared" si="4"/>
        <v>1368.4901790676611</v>
      </c>
      <c r="P127" s="29">
        <v>4.8732587979421149</v>
      </c>
      <c r="Q127" s="31">
        <v>53.258701685897364</v>
      </c>
      <c r="R127" s="29">
        <v>3.0386001211135256</v>
      </c>
      <c r="S127" s="30">
        <v>228.72563475874765</v>
      </c>
      <c r="T127" s="30">
        <v>1412.5523820523092</v>
      </c>
      <c r="U127" s="30">
        <v>155.89821964401474</v>
      </c>
      <c r="V127" s="30">
        <v>1718.8688493727861</v>
      </c>
      <c r="W127" s="29">
        <v>3.0136236833263146</v>
      </c>
      <c r="X127" s="31">
        <v>60.373544480170459</v>
      </c>
      <c r="Y127" s="32" t="s">
        <v>81</v>
      </c>
      <c r="Z127" s="29">
        <v>4.8904071098597193E-2</v>
      </c>
      <c r="AA127" s="29">
        <v>1.8639028177603361E-2</v>
      </c>
    </row>
    <row r="128" spans="1:27">
      <c r="A128" s="25" t="s">
        <v>205</v>
      </c>
      <c r="B128" s="29">
        <v>38.181143926352256</v>
      </c>
      <c r="C128" s="29">
        <v>16.3241888184556</v>
      </c>
      <c r="D128" s="29">
        <v>0.28791933573605394</v>
      </c>
      <c r="E128" s="29">
        <v>44.840009504173651</v>
      </c>
      <c r="F128" s="29">
        <v>0.22240021176319105</v>
      </c>
      <c r="G128" s="29">
        <v>0.14433820351926088</v>
      </c>
      <c r="H128" s="30">
        <v>100</v>
      </c>
      <c r="I128" s="31">
        <v>83.043058457241514</v>
      </c>
      <c r="J128" s="29"/>
      <c r="K128" s="29">
        <v>1.8885853875663272</v>
      </c>
      <c r="L128" s="29">
        <v>23.098794241331074</v>
      </c>
      <c r="M128" s="31">
        <v>97.714999291944949</v>
      </c>
      <c r="N128" s="29">
        <v>26.788522531227098</v>
      </c>
      <c r="O128" s="30">
        <f t="shared" si="4"/>
        <v>1588.5729411656503</v>
      </c>
      <c r="P128" s="29">
        <v>7.5783173095746861</v>
      </c>
      <c r="Q128" s="31">
        <v>43.408527636285676</v>
      </c>
      <c r="R128" s="29">
        <v>5.6021030659962587</v>
      </c>
      <c r="S128" s="30">
        <v>125.98664084530471</v>
      </c>
      <c r="T128" s="30">
        <v>2230.2039948571182</v>
      </c>
      <c r="U128" s="30">
        <v>190.53417482809604</v>
      </c>
      <c r="V128" s="30">
        <v>1134.7343043967051</v>
      </c>
      <c r="W128" s="29">
        <v>5.5424932072098541</v>
      </c>
      <c r="X128" s="31">
        <v>80.154988944733702</v>
      </c>
      <c r="Y128" s="32" t="s">
        <v>81</v>
      </c>
      <c r="Z128" s="29">
        <v>0.10491493093363831</v>
      </c>
      <c r="AA128" s="29">
        <v>3.3938496705129009E-2</v>
      </c>
    </row>
    <row r="129" spans="1:27">
      <c r="A129" s="25" t="s">
        <v>206</v>
      </c>
      <c r="B129" s="29">
        <v>38.979283230047052</v>
      </c>
      <c r="C129" s="29">
        <v>11.420676737250334</v>
      </c>
      <c r="D129" s="29">
        <v>0.19273789671118535</v>
      </c>
      <c r="E129" s="29">
        <v>48.991589423767387</v>
      </c>
      <c r="F129" s="29">
        <v>0.18920398948485129</v>
      </c>
      <c r="G129" s="29">
        <v>0.22650872273917938</v>
      </c>
      <c r="H129" s="30">
        <v>100</v>
      </c>
      <c r="I129" s="31">
        <v>88.436716043731849</v>
      </c>
      <c r="J129" s="29"/>
      <c r="K129" s="29">
        <v>1.7393552074359904</v>
      </c>
      <c r="L129" s="29">
        <v>21.796254065024485</v>
      </c>
      <c r="M129" s="31">
        <v>82.048870029474088</v>
      </c>
      <c r="N129" s="29">
        <v>12.605194198653177</v>
      </c>
      <c r="O129" s="30">
        <f t="shared" si="4"/>
        <v>1351.4570677489378</v>
      </c>
      <c r="P129" s="29">
        <v>4.436863856796406</v>
      </c>
      <c r="Q129" s="31">
        <v>24.758857004892846</v>
      </c>
      <c r="R129" s="29">
        <v>2.8635444183143655</v>
      </c>
      <c r="S129" s="30">
        <v>214.4781272117263</v>
      </c>
      <c r="T129" s="30">
        <v>1492.9349086846271</v>
      </c>
      <c r="U129" s="30">
        <v>154.66412999141818</v>
      </c>
      <c r="V129" s="30">
        <v>1780.7289523520392</v>
      </c>
      <c r="W129" s="29">
        <v>2.9484906703232623</v>
      </c>
      <c r="X129" s="31">
        <v>64.873069910581194</v>
      </c>
      <c r="Y129" s="32" t="s">
        <v>81</v>
      </c>
      <c r="Z129" s="29">
        <v>4.1320802712470482E-2</v>
      </c>
      <c r="AA129" s="29">
        <v>1.6708515832798108E-2</v>
      </c>
    </row>
    <row r="130" spans="1:27">
      <c r="A130" s="25" t="s">
        <v>207</v>
      </c>
      <c r="B130" s="29">
        <v>39.373043665294183</v>
      </c>
      <c r="C130" s="29">
        <v>11.794619349237045</v>
      </c>
      <c r="D130" s="29">
        <v>0.19682297672140242</v>
      </c>
      <c r="E130" s="29">
        <v>48.245276010562023</v>
      </c>
      <c r="F130" s="29">
        <v>0.20762398086117279</v>
      </c>
      <c r="G130" s="29">
        <v>0.18261401732415716</v>
      </c>
      <c r="H130" s="30">
        <v>99.999999999999986</v>
      </c>
      <c r="I130" s="31">
        <v>87.941304926884072</v>
      </c>
      <c r="J130" s="29"/>
      <c r="K130" s="29">
        <v>1.7039362411221424</v>
      </c>
      <c r="L130" s="29">
        <v>23.496670325550362</v>
      </c>
      <c r="M130" s="31">
        <v>93.812693751781666</v>
      </c>
      <c r="N130" s="29">
        <v>26.169649721592904</v>
      </c>
      <c r="O130" s="30">
        <f t="shared" si="4"/>
        <v>1483.0284347226627</v>
      </c>
      <c r="P130" s="29">
        <v>5.0177938479405926</v>
      </c>
      <c r="Q130" s="31">
        <v>36.870512811284414</v>
      </c>
      <c r="R130" s="29">
        <v>3.3862689454436619</v>
      </c>
      <c r="S130" s="30">
        <v>231.14821514665368</v>
      </c>
      <c r="T130" s="30">
        <v>1524.577666316053</v>
      </c>
      <c r="U130" s="30">
        <v>173.59460610968355</v>
      </c>
      <c r="V130" s="30">
        <v>1435.6447902842544</v>
      </c>
      <c r="W130" s="29">
        <v>3.3214542583261384</v>
      </c>
      <c r="X130" s="31">
        <v>64.556265730567077</v>
      </c>
      <c r="Y130" s="32" t="s">
        <v>81</v>
      </c>
      <c r="Z130" s="29">
        <v>3.9520989485148726E-2</v>
      </c>
      <c r="AA130" s="29">
        <v>1.3027015391812577E-2</v>
      </c>
    </row>
    <row r="131" spans="1:27">
      <c r="A131" s="25" t="s">
        <v>208</v>
      </c>
      <c r="B131" s="29">
        <v>39.336731561133739</v>
      </c>
      <c r="C131" s="29">
        <v>9.4084532471704847</v>
      </c>
      <c r="D131" s="29">
        <v>0.15879719918164045</v>
      </c>
      <c r="E131" s="29">
        <v>50.587610488108481</v>
      </c>
      <c r="F131" s="29">
        <v>0.18576201161259862</v>
      </c>
      <c r="G131" s="29">
        <v>0.32264549279306443</v>
      </c>
      <c r="H131" s="30">
        <v>100</v>
      </c>
      <c r="I131" s="31">
        <v>90.553762928320523</v>
      </c>
      <c r="J131" s="29"/>
      <c r="K131" s="29">
        <v>1.5689512638000367</v>
      </c>
      <c r="L131" s="29">
        <v>27.212448047861791</v>
      </c>
      <c r="M131" s="31">
        <v>117.37965812018564</v>
      </c>
      <c r="N131" s="29">
        <v>37.074635394472296</v>
      </c>
      <c r="O131" s="30">
        <f t="shared" si="4"/>
        <v>1326.8715115185616</v>
      </c>
      <c r="P131" s="29">
        <v>4.1928407367869598</v>
      </c>
      <c r="Q131" s="31">
        <v>35.622965400422814</v>
      </c>
      <c r="R131" s="29">
        <v>2.8839226609569137</v>
      </c>
      <c r="S131" s="30">
        <v>309.31445578211617</v>
      </c>
      <c r="T131" s="30">
        <v>1230.0325265812585</v>
      </c>
      <c r="U131" s="30">
        <v>143.88922627073427</v>
      </c>
      <c r="V131" s="30">
        <v>2536.5211697567956</v>
      </c>
      <c r="W131" s="29">
        <v>2.7110945604954768</v>
      </c>
      <c r="X131" s="31">
        <v>52.564639445190558</v>
      </c>
      <c r="Y131" s="32" t="s">
        <v>81</v>
      </c>
      <c r="Z131" s="29">
        <v>6.9732351410043011E-2</v>
      </c>
      <c r="AA131" s="29">
        <v>1.5666047688197227E-2</v>
      </c>
    </row>
    <row r="132" spans="1:27">
      <c r="A132" s="25" t="s">
        <v>209</v>
      </c>
      <c r="B132" s="29">
        <v>39.118697756168359</v>
      </c>
      <c r="C132" s="29">
        <v>11.319976258328161</v>
      </c>
      <c r="D132" s="29">
        <v>0.19163707781444594</v>
      </c>
      <c r="E132" s="29">
        <v>48.912697703552254</v>
      </c>
      <c r="F132" s="29">
        <v>0.19913181877077166</v>
      </c>
      <c r="G132" s="29">
        <v>0.25785938536601144</v>
      </c>
      <c r="H132" s="30">
        <v>100</v>
      </c>
      <c r="I132" s="31">
        <v>88.510597457219589</v>
      </c>
      <c r="J132" s="29"/>
      <c r="K132" s="29">
        <v>1.7559351053318164</v>
      </c>
      <c r="L132" s="29">
        <v>23.23245524576404</v>
      </c>
      <c r="M132" s="31">
        <v>90.313924094070515</v>
      </c>
      <c r="N132" s="29">
        <v>24.402158355196111</v>
      </c>
      <c r="O132" s="30">
        <f t="shared" si="4"/>
        <v>1422.3701340769403</v>
      </c>
      <c r="P132" s="29">
        <v>4.4912151743493087</v>
      </c>
      <c r="Q132" s="31">
        <v>22.150008825417462</v>
      </c>
      <c r="R132" s="29">
        <v>3.003553571983296</v>
      </c>
      <c r="S132" s="30">
        <v>228.6069111593327</v>
      </c>
      <c r="T132" s="30">
        <v>1484.4080388415643</v>
      </c>
      <c r="U132" s="30">
        <v>155.68985246572907</v>
      </c>
      <c r="V132" s="30">
        <v>2027.1964258334233</v>
      </c>
      <c r="W132" s="29">
        <v>4.2403204432837915</v>
      </c>
      <c r="X132" s="31">
        <v>64.477703051321427</v>
      </c>
      <c r="Y132" s="32" t="s">
        <v>81</v>
      </c>
      <c r="Z132" s="29">
        <v>4.4107941695109433E-2</v>
      </c>
      <c r="AA132" s="29">
        <v>1.4041286166729259E-2</v>
      </c>
    </row>
    <row r="133" spans="1:27">
      <c r="A133" s="25" t="s">
        <v>210</v>
      </c>
      <c r="B133" s="29">
        <v>39.474319637311844</v>
      </c>
      <c r="C133" s="29">
        <v>9.7470589647745154</v>
      </c>
      <c r="D133" s="29">
        <v>0.16632959623805782</v>
      </c>
      <c r="E133" s="29">
        <v>50.066106027065921</v>
      </c>
      <c r="F133" s="29">
        <v>0.23085632132458486</v>
      </c>
      <c r="G133" s="29">
        <v>0.31532945328508877</v>
      </c>
      <c r="H133" s="30">
        <v>100.00000000000001</v>
      </c>
      <c r="I133" s="31">
        <v>90.155364808167704</v>
      </c>
      <c r="J133" s="29"/>
      <c r="K133" s="29">
        <v>1.3685150775722976</v>
      </c>
      <c r="L133" s="29">
        <v>24.722542640566306</v>
      </c>
      <c r="M133" s="31">
        <v>129.89123746954485</v>
      </c>
      <c r="N133" s="29">
        <v>9.7839552484073167</v>
      </c>
      <c r="O133" s="30">
        <f t="shared" si="4"/>
        <v>1648.9737237470347</v>
      </c>
      <c r="P133" s="29">
        <v>4.8384743759873592</v>
      </c>
      <c r="Q133" s="31">
        <v>39.103528623265611</v>
      </c>
      <c r="R133" s="29">
        <v>3.9944328047850819</v>
      </c>
      <c r="S133" s="30">
        <v>300.53919227372648</v>
      </c>
      <c r="T133" s="30">
        <v>1288.3779724094331</v>
      </c>
      <c r="U133" s="30">
        <v>150.52030469231292</v>
      </c>
      <c r="V133" s="30">
        <v>2479.0051358890628</v>
      </c>
      <c r="W133" s="29">
        <v>5.3516660387069868</v>
      </c>
      <c r="X133" s="31">
        <v>50.075889390804768</v>
      </c>
      <c r="Y133" s="32" t="s">
        <v>81</v>
      </c>
      <c r="Z133" s="29">
        <v>4.4710314697038837E-2</v>
      </c>
      <c r="AA133" s="29">
        <v>1.5379393965189406E-2</v>
      </c>
    </row>
    <row r="134" spans="1:27">
      <c r="A134" s="25" t="s">
        <v>211</v>
      </c>
      <c r="B134" s="29">
        <v>38.875658964716074</v>
      </c>
      <c r="C134" s="29">
        <v>12.536408539040302</v>
      </c>
      <c r="D134" s="29">
        <v>0.20265300034054473</v>
      </c>
      <c r="E134" s="29">
        <v>48.043485245573052</v>
      </c>
      <c r="F134" s="29">
        <v>0.15112150450157152</v>
      </c>
      <c r="G134" s="29">
        <v>0.19067274582844765</v>
      </c>
      <c r="H134" s="30">
        <v>100</v>
      </c>
      <c r="I134" s="31">
        <v>87.232772917831696</v>
      </c>
      <c r="J134" s="29"/>
      <c r="K134" s="29">
        <v>1.4005946700761203</v>
      </c>
      <c r="L134" s="29">
        <v>15.980385166293457</v>
      </c>
      <c r="M134" s="31">
        <v>101.042020859526</v>
      </c>
      <c r="N134" s="29">
        <v>10.930214634020274</v>
      </c>
      <c r="O134" s="30">
        <f t="shared" si="4"/>
        <v>1079.4393178683681</v>
      </c>
      <c r="P134" s="29">
        <v>5.5066173033369052</v>
      </c>
      <c r="Q134" s="31">
        <v>31.244358338567576</v>
      </c>
      <c r="R134" s="29">
        <v>4.3164913527827764</v>
      </c>
      <c r="S134" s="30">
        <v>121.95189252611235</v>
      </c>
      <c r="T134" s="30">
        <v>1569.7366409027477</v>
      </c>
      <c r="U134" s="30">
        <v>171.96757052780984</v>
      </c>
      <c r="V134" s="30">
        <v>1498.9995741230161</v>
      </c>
      <c r="W134" s="29">
        <v>2.9866272702692149</v>
      </c>
      <c r="X134" s="31">
        <v>66.302896252936904</v>
      </c>
      <c r="Y134" s="32" t="s">
        <v>81</v>
      </c>
      <c r="Z134" s="29">
        <v>4.3384164885263275E-2</v>
      </c>
      <c r="AA134" s="29">
        <v>1.8820926148711357E-2</v>
      </c>
    </row>
    <row r="135" spans="1:27">
      <c r="A135" s="25" t="s">
        <v>212</v>
      </c>
      <c r="B135" s="29">
        <v>39.671083500821908</v>
      </c>
      <c r="C135" s="29">
        <v>8.2867426501015142</v>
      </c>
      <c r="D135" s="29">
        <v>0.14001031204759964</v>
      </c>
      <c r="E135" s="29">
        <v>51.348394022218741</v>
      </c>
      <c r="F135" s="29">
        <v>0.1802923455663922</v>
      </c>
      <c r="G135" s="29">
        <v>0.37347716924384283</v>
      </c>
      <c r="H135" s="30">
        <v>100</v>
      </c>
      <c r="I135" s="31">
        <v>91.69953550662882</v>
      </c>
      <c r="J135" s="29"/>
      <c r="K135" s="29">
        <v>1.397478137000626</v>
      </c>
      <c r="L135" s="29">
        <v>30.037093968042281</v>
      </c>
      <c r="M135" s="31">
        <v>113.90233317050343</v>
      </c>
      <c r="N135" s="29">
        <v>11.880479772412091</v>
      </c>
      <c r="O135" s="30">
        <f t="shared" si="4"/>
        <v>1287.8024683313729</v>
      </c>
      <c r="P135" s="29">
        <v>3.8085549835505037</v>
      </c>
      <c r="Q135" s="31">
        <v>22.614053600521501</v>
      </c>
      <c r="R135" s="29">
        <v>2.6304449992641814</v>
      </c>
      <c r="S135" s="30">
        <v>348.80042158253929</v>
      </c>
      <c r="T135" s="30">
        <v>1084.510550329974</v>
      </c>
      <c r="U135" s="30">
        <v>137.6991474928243</v>
      </c>
      <c r="V135" s="30">
        <v>2936.1412676402738</v>
      </c>
      <c r="W135" s="29">
        <v>2.7769946192054422</v>
      </c>
      <c r="X135" s="31">
        <v>46.548759098717824</v>
      </c>
      <c r="Y135" s="32" t="s">
        <v>81</v>
      </c>
      <c r="Z135" s="29">
        <v>4.7739369085594716E-2</v>
      </c>
      <c r="AA135" s="29">
        <v>1.4120824807928124E-2</v>
      </c>
    </row>
    <row r="136" spans="1:27">
      <c r="A136" s="25" t="s">
        <v>213</v>
      </c>
      <c r="B136" s="29">
        <v>39.364396132815273</v>
      </c>
      <c r="C136" s="29">
        <v>9.8725182110498775</v>
      </c>
      <c r="D136" s="29">
        <v>0.16643785797350952</v>
      </c>
      <c r="E136" s="29">
        <v>50.103254040255734</v>
      </c>
      <c r="F136" s="29">
        <v>0.18712391775354792</v>
      </c>
      <c r="G136" s="29">
        <v>0.3062698401520661</v>
      </c>
      <c r="H136" s="30">
        <v>100.00000000000001</v>
      </c>
      <c r="I136" s="31">
        <v>90.047917698019958</v>
      </c>
      <c r="J136" s="29"/>
      <c r="K136" s="29">
        <v>1.6969740408018426</v>
      </c>
      <c r="L136" s="29">
        <v>26.533991385101576</v>
      </c>
      <c r="M136" s="31">
        <v>95.926286668390702</v>
      </c>
      <c r="N136" s="29">
        <v>42.838710241259108</v>
      </c>
      <c r="O136" s="30">
        <f t="shared" si="4"/>
        <v>1336.5994125253424</v>
      </c>
      <c r="P136" s="29">
        <v>4.234798602106614</v>
      </c>
      <c r="Q136" s="31">
        <v>28.950662942270501</v>
      </c>
      <c r="R136" s="29">
        <v>2.7799266938877674</v>
      </c>
      <c r="S136" s="30">
        <v>291.55612455023072</v>
      </c>
      <c r="T136" s="30">
        <v>1289.2165606003837</v>
      </c>
      <c r="U136" s="30">
        <v>144.9753025867025</v>
      </c>
      <c r="V136" s="30">
        <v>2407.7817622017774</v>
      </c>
      <c r="W136" s="29">
        <v>3.1799089678808623</v>
      </c>
      <c r="X136" s="31">
        <v>56.594761707895906</v>
      </c>
      <c r="Y136" s="32" t="s">
        <v>81</v>
      </c>
      <c r="Z136" s="29">
        <v>4.5934841482886395E-2</v>
      </c>
      <c r="AA136" s="29">
        <v>1.699519868067206E-2</v>
      </c>
    </row>
    <row r="137" spans="1:27">
      <c r="A137" s="25" t="s">
        <v>214</v>
      </c>
      <c r="B137" s="29">
        <v>38.986296859206682</v>
      </c>
      <c r="C137" s="29">
        <v>11.691062667439276</v>
      </c>
      <c r="D137" s="29">
        <v>0.19870355616386148</v>
      </c>
      <c r="E137" s="29">
        <v>48.709954470398159</v>
      </c>
      <c r="F137" s="29">
        <v>0.19895721194493035</v>
      </c>
      <c r="G137" s="29">
        <v>0.21502523484709177</v>
      </c>
      <c r="H137" s="30">
        <v>100</v>
      </c>
      <c r="I137" s="31">
        <v>88.135115461562933</v>
      </c>
      <c r="J137" s="29"/>
      <c r="K137" s="29">
        <v>1.7277767045496095</v>
      </c>
      <c r="L137" s="29">
        <v>23.392610481270189</v>
      </c>
      <c r="M137" s="31">
        <v>95.81748290362566</v>
      </c>
      <c r="N137" s="29">
        <v>35.95673934311759</v>
      </c>
      <c r="O137" s="30">
        <f t="shared" si="4"/>
        <v>1421.1229424637881</v>
      </c>
      <c r="P137" s="29">
        <v>4.7790021346272242</v>
      </c>
      <c r="Q137" s="31">
        <v>30.401403708831797</v>
      </c>
      <c r="R137" s="29">
        <v>3.3769323706340719</v>
      </c>
      <c r="S137" s="30">
        <v>236.95087332122174</v>
      </c>
      <c r="T137" s="30">
        <v>1539.1445094024903</v>
      </c>
      <c r="U137" s="30">
        <v>153.65082905368433</v>
      </c>
      <c r="V137" s="30">
        <v>1690.4499594897152</v>
      </c>
      <c r="W137" s="29">
        <v>2.9567750276513847</v>
      </c>
      <c r="X137" s="31">
        <v>65.896880802989159</v>
      </c>
      <c r="Y137" s="32" t="s">
        <v>81</v>
      </c>
      <c r="Z137" s="29">
        <v>4.633967948347284E-2</v>
      </c>
      <c r="AA137" s="29">
        <v>1.4824757617159602E-2</v>
      </c>
    </row>
    <row r="138" spans="1:27">
      <c r="A138" s="25" t="s">
        <v>215</v>
      </c>
      <c r="B138" s="29">
        <v>39.655769881733967</v>
      </c>
      <c r="C138" s="29">
        <v>8.6871318247149141</v>
      </c>
      <c r="D138" s="29">
        <v>0.1477652317147482</v>
      </c>
      <c r="E138" s="29">
        <v>51.00954036606111</v>
      </c>
      <c r="F138" s="29">
        <v>0.15389857873405818</v>
      </c>
      <c r="G138" s="29">
        <v>0.34589411704120465</v>
      </c>
      <c r="H138" s="30">
        <v>100</v>
      </c>
      <c r="I138" s="31">
        <v>91.280688697622566</v>
      </c>
      <c r="J138" s="29"/>
      <c r="K138" s="29">
        <v>1.5359908371646167</v>
      </c>
      <c r="L138" s="29">
        <v>28.804591798508898</v>
      </c>
      <c r="M138" s="31">
        <v>91.364921868292726</v>
      </c>
      <c r="N138" s="29">
        <v>5.3418138200332272</v>
      </c>
      <c r="O138" s="30">
        <f t="shared" si="4"/>
        <v>1099.2755623861299</v>
      </c>
      <c r="P138" s="29">
        <v>3.5911329356470638</v>
      </c>
      <c r="Q138" s="31">
        <v>11.540925022458238</v>
      </c>
      <c r="R138" s="29">
        <v>2.3217842960945827</v>
      </c>
      <c r="S138" s="30">
        <v>323.42701783239647</v>
      </c>
      <c r="T138" s="30">
        <v>1144.579641477523</v>
      </c>
      <c r="U138" s="30">
        <v>140.97244231139422</v>
      </c>
      <c r="V138" s="30">
        <v>2719.2933729654455</v>
      </c>
      <c r="W138" s="29">
        <v>2.9528745854674843</v>
      </c>
      <c r="X138" s="31">
        <v>49.114732447025872</v>
      </c>
      <c r="Y138" s="32" t="s">
        <v>81</v>
      </c>
      <c r="Z138" s="32" t="s">
        <v>133</v>
      </c>
      <c r="AA138" s="32" t="s">
        <v>133</v>
      </c>
    </row>
    <row r="139" spans="1:27">
      <c r="A139" s="25" t="s">
        <v>216</v>
      </c>
      <c r="B139" s="29">
        <v>38.796552303288053</v>
      </c>
      <c r="C139" s="29">
        <v>13.299379492031079</v>
      </c>
      <c r="D139" s="29">
        <v>0.22138284069633307</v>
      </c>
      <c r="E139" s="29">
        <v>47.279587263236138</v>
      </c>
      <c r="F139" s="29">
        <v>0.18894591731817284</v>
      </c>
      <c r="G139" s="29">
        <v>0.21415218343022696</v>
      </c>
      <c r="H139" s="30">
        <v>100.00000000000001</v>
      </c>
      <c r="I139" s="31">
        <v>86.3726280550799</v>
      </c>
      <c r="J139" s="29"/>
      <c r="K139" s="29">
        <v>2.9754604986845763</v>
      </c>
      <c r="L139" s="29">
        <v>33.030730134959406</v>
      </c>
      <c r="M139" s="31">
        <v>124.16939127108103</v>
      </c>
      <c r="N139" s="29">
        <v>29.947868649848601</v>
      </c>
      <c r="O139" s="30">
        <f t="shared" si="4"/>
        <v>1349.613695129806</v>
      </c>
      <c r="P139" s="29">
        <v>5.0867722395148665</v>
      </c>
      <c r="Q139" s="31">
        <v>37.935308952556511</v>
      </c>
      <c r="R139" s="29">
        <v>5.1168262486450855</v>
      </c>
      <c r="S139" s="30">
        <v>193.44313611403311</v>
      </c>
      <c r="T139" s="30">
        <v>1714.8167366098612</v>
      </c>
      <c r="U139" s="30">
        <v>158.22527431861047</v>
      </c>
      <c r="V139" s="30">
        <v>1683.5863477219102</v>
      </c>
      <c r="W139" s="29">
        <v>5.7922468182716882</v>
      </c>
      <c r="X139" s="31">
        <v>88.258936143805414</v>
      </c>
      <c r="Y139" s="32" t="s">
        <v>81</v>
      </c>
      <c r="Z139" s="32" t="s">
        <v>133</v>
      </c>
      <c r="AA139" s="29">
        <v>3.8516177260432216E-2</v>
      </c>
    </row>
    <row r="140" spans="1:27">
      <c r="A140" s="25" t="s">
        <v>217</v>
      </c>
      <c r="B140" s="29">
        <v>39.106841055935689</v>
      </c>
      <c r="C140" s="29">
        <v>11.519529393983127</v>
      </c>
      <c r="D140" s="29">
        <v>0.19588725096496429</v>
      </c>
      <c r="E140" s="29">
        <v>48.816292328390084</v>
      </c>
      <c r="F140" s="29">
        <v>0.19167555482654489</v>
      </c>
      <c r="G140" s="29">
        <v>0.16977441589959755</v>
      </c>
      <c r="H140" s="30">
        <v>100</v>
      </c>
      <c r="I140" s="31">
        <v>88.311340748645307</v>
      </c>
      <c r="J140" s="29"/>
      <c r="K140" s="29">
        <v>1.6669582058725705</v>
      </c>
      <c r="L140" s="29">
        <v>20.226945792270406</v>
      </c>
      <c r="M140" s="31">
        <v>84.608404211887745</v>
      </c>
      <c r="N140" s="29">
        <v>16.203538589893157</v>
      </c>
      <c r="O140" s="30">
        <f t="shared" si="4"/>
        <v>1369.1111059038922</v>
      </c>
      <c r="P140" s="29">
        <v>4.7663489290932164</v>
      </c>
      <c r="Q140" s="31">
        <v>30.969523756988053</v>
      </c>
      <c r="R140" s="29">
        <v>3.1036193520597819</v>
      </c>
      <c r="S140" s="30">
        <v>191.3084275836994</v>
      </c>
      <c r="T140" s="30">
        <v>1517.3295969400799</v>
      </c>
      <c r="U140" s="30">
        <v>161.46394280026342</v>
      </c>
      <c r="V140" s="30">
        <v>1334.7045275125593</v>
      </c>
      <c r="W140" s="29">
        <v>3.3754606219659129</v>
      </c>
      <c r="X140" s="31">
        <v>65.678318743706754</v>
      </c>
      <c r="Y140" s="32" t="s">
        <v>81</v>
      </c>
      <c r="Z140" s="29">
        <v>4.2169973281271589E-2</v>
      </c>
      <c r="AA140" s="29">
        <v>1.5136180952046923E-2</v>
      </c>
    </row>
    <row r="141" spans="1:27">
      <c r="A141" s="25" t="s">
        <v>218</v>
      </c>
      <c r="B141" s="29">
        <v>39.523307024193834</v>
      </c>
      <c r="C141" s="29">
        <v>11.370393022840279</v>
      </c>
      <c r="D141" s="29">
        <v>0.19326029777556397</v>
      </c>
      <c r="E141" s="29">
        <v>48.491126725309037</v>
      </c>
      <c r="F141" s="29">
        <v>0.18611849715732706</v>
      </c>
      <c r="G141" s="29">
        <v>0.23579443272395209</v>
      </c>
      <c r="H141" s="30">
        <v>100</v>
      </c>
      <c r="I141" s="31">
        <v>88.376704528253399</v>
      </c>
      <c r="J141" s="29"/>
      <c r="K141" s="29">
        <v>1.7545995456832486</v>
      </c>
      <c r="L141" s="29">
        <v>26.054282571794527</v>
      </c>
      <c r="M141" s="31">
        <v>92.244444866886752</v>
      </c>
      <c r="N141" s="29">
        <v>42.896696217544019</v>
      </c>
      <c r="O141" s="30">
        <f t="shared" si="4"/>
        <v>1329.4178368380506</v>
      </c>
      <c r="P141" s="29">
        <v>4.5990804242630299</v>
      </c>
      <c r="Q141" s="31">
        <v>32.205207128018905</v>
      </c>
      <c r="R141" s="29">
        <v>3.1495001053065317</v>
      </c>
      <c r="S141" s="30">
        <v>237.26635854647742</v>
      </c>
      <c r="T141" s="30">
        <v>1496.9813925295427</v>
      </c>
      <c r="U141" s="30">
        <v>155.64011775242432</v>
      </c>
      <c r="V141" s="30">
        <v>1853.7298170122019</v>
      </c>
      <c r="W141" s="29">
        <v>1.2712070108427611</v>
      </c>
      <c r="X141" s="31">
        <v>68.044741700141543</v>
      </c>
      <c r="Y141" s="32" t="s">
        <v>81</v>
      </c>
      <c r="Z141" s="29">
        <v>4.4919564496686194E-2</v>
      </c>
      <c r="AA141" s="29">
        <v>1.405788429301035E-2</v>
      </c>
    </row>
    <row r="142" spans="1:27">
      <c r="A142" s="25" t="s">
        <v>219</v>
      </c>
      <c r="B142" s="29">
        <v>39.386492980910489</v>
      </c>
      <c r="C142" s="29">
        <v>9.6799628430090099</v>
      </c>
      <c r="D142" s="29">
        <v>0.16960348090680211</v>
      </c>
      <c r="E142" s="29">
        <v>50.316028593255126</v>
      </c>
      <c r="F142" s="29">
        <v>0.24741244518366334</v>
      </c>
      <c r="G142" s="29">
        <v>0.20049965673491177</v>
      </c>
      <c r="H142" s="30">
        <v>100</v>
      </c>
      <c r="I142" s="31">
        <v>90.260364748832913</v>
      </c>
      <c r="J142" s="29"/>
      <c r="K142" s="29">
        <v>1.3989404226851379</v>
      </c>
      <c r="L142" s="29">
        <v>27.285425948559826</v>
      </c>
      <c r="M142" s="31">
        <v>127.32029092087231</v>
      </c>
      <c r="N142" s="29">
        <v>58.671938179706736</v>
      </c>
      <c r="O142" s="30">
        <f t="shared" si="4"/>
        <v>1767.231751311881</v>
      </c>
      <c r="P142" s="29">
        <v>5.9136016366244659</v>
      </c>
      <c r="Q142" s="31">
        <v>34.477651818533374</v>
      </c>
      <c r="R142" s="29">
        <v>3.4551281878018374</v>
      </c>
      <c r="S142" s="30">
        <v>217.25676813396669</v>
      </c>
      <c r="T142" s="30">
        <v>1313.7372649636106</v>
      </c>
      <c r="U142" s="30">
        <v>148.40680041137205</v>
      </c>
      <c r="V142" s="30">
        <v>1576.2551630103126</v>
      </c>
      <c r="W142" s="29">
        <v>2.5709230123048816</v>
      </c>
      <c r="X142" s="31">
        <v>51.744569480482312</v>
      </c>
      <c r="Y142" s="32" t="s">
        <v>81</v>
      </c>
      <c r="Z142" s="29">
        <v>6.1686672228885492E-2</v>
      </c>
      <c r="AA142" s="29">
        <v>2.0748771300991013E-2</v>
      </c>
    </row>
    <row r="143" spans="1:27">
      <c r="A143" s="25" t="s">
        <v>220</v>
      </c>
      <c r="B143" s="29">
        <v>39.116909613637581</v>
      </c>
      <c r="C143" s="29">
        <v>11.129918985710729</v>
      </c>
      <c r="D143" s="29">
        <v>0.18930493302941001</v>
      </c>
      <c r="E143" s="29">
        <v>49.135795303360133</v>
      </c>
      <c r="F143" s="29">
        <v>0.19537297366791825</v>
      </c>
      <c r="G143" s="29">
        <v>0.23269819059422095</v>
      </c>
      <c r="H143" s="30">
        <v>99.999999999999986</v>
      </c>
      <c r="I143" s="31">
        <v>88.727263067205058</v>
      </c>
      <c r="J143" s="29"/>
      <c r="K143" s="29">
        <v>1.6822759587788152</v>
      </c>
      <c r="L143" s="29">
        <v>22.252066244173331</v>
      </c>
      <c r="M143" s="31">
        <v>91.564969028500101</v>
      </c>
      <c r="N143" s="29">
        <v>16.398812802173829</v>
      </c>
      <c r="O143" s="30">
        <f t="shared" si="4"/>
        <v>1395.5212404851302</v>
      </c>
      <c r="P143" s="29">
        <v>4.5142744896681428</v>
      </c>
      <c r="Q143" s="31">
        <v>34.010946212618556</v>
      </c>
      <c r="R143" s="29">
        <v>2.9305823136486988</v>
      </c>
      <c r="S143" s="30">
        <v>225.69554694161405</v>
      </c>
      <c r="T143" s="30">
        <v>1466.343400692564</v>
      </c>
      <c r="U143" s="30">
        <v>153.31039315006188</v>
      </c>
      <c r="V143" s="30">
        <v>1829.3882908350704</v>
      </c>
      <c r="W143" s="29">
        <v>5.0884393289639531</v>
      </c>
      <c r="X143" s="31">
        <v>65.089133612233326</v>
      </c>
      <c r="Y143" s="32" t="s">
        <v>81</v>
      </c>
      <c r="Z143" s="29">
        <v>4.1264771610518489E-2</v>
      </c>
      <c r="AA143" s="29">
        <v>1.5308879375345585E-2</v>
      </c>
    </row>
    <row r="144" spans="1:27">
      <c r="A144" s="25" t="s">
        <v>221</v>
      </c>
      <c r="B144" s="29">
        <v>39.255886423237946</v>
      </c>
      <c r="C144" s="29">
        <v>10.773439775710679</v>
      </c>
      <c r="D144" s="29">
        <v>0.18406117958989499</v>
      </c>
      <c r="E144" s="29">
        <v>49.352893392142789</v>
      </c>
      <c r="F144" s="29">
        <v>0.18902457523612556</v>
      </c>
      <c r="G144" s="29">
        <v>0.24469465408255142</v>
      </c>
      <c r="H144" s="30">
        <v>100</v>
      </c>
      <c r="I144" s="31">
        <v>89.091695176149145</v>
      </c>
      <c r="J144" s="29"/>
      <c r="K144" s="29">
        <v>1.6843370519664707</v>
      </c>
      <c r="L144" s="29">
        <v>23.687416424995412</v>
      </c>
      <c r="M144" s="31">
        <v>95.228588952478532</v>
      </c>
      <c r="N144" s="29">
        <v>10.160107808104996</v>
      </c>
      <c r="O144" s="30">
        <f t="shared" si="4"/>
        <v>1350.1755374008969</v>
      </c>
      <c r="P144" s="29">
        <v>4.4041857134043196</v>
      </c>
      <c r="Q144" s="31">
        <v>28.004194786567783</v>
      </c>
      <c r="R144" s="29">
        <v>2.9103312278941358</v>
      </c>
      <c r="S144" s="30">
        <v>236.77322625517087</v>
      </c>
      <c r="T144" s="30">
        <v>1425.7256358628581</v>
      </c>
      <c r="U144" s="30">
        <v>151.80417699330766</v>
      </c>
      <c r="V144" s="30">
        <v>1923.7001107118822</v>
      </c>
      <c r="W144" s="29">
        <v>2.8046843011159703</v>
      </c>
      <c r="X144" s="31">
        <v>61.611179737166268</v>
      </c>
      <c r="Y144" s="32" t="s">
        <v>81</v>
      </c>
      <c r="Z144" s="29">
        <v>4.3120874114308878E-2</v>
      </c>
      <c r="AA144" s="29">
        <v>1.472948763365795E-2</v>
      </c>
    </row>
    <row r="145" spans="1:27">
      <c r="A145" s="25" t="s">
        <v>222</v>
      </c>
      <c r="B145" s="29">
        <v>39.098351302838196</v>
      </c>
      <c r="C145" s="29">
        <v>11.911745956701525</v>
      </c>
      <c r="D145" s="29">
        <v>0.22429610358167942</v>
      </c>
      <c r="E145" s="29">
        <v>48.267124408842797</v>
      </c>
      <c r="F145" s="29">
        <v>0.28369785047376683</v>
      </c>
      <c r="G145" s="29">
        <v>0.2147843775620365</v>
      </c>
      <c r="H145" s="30">
        <v>100</v>
      </c>
      <c r="I145" s="31">
        <v>87.840958604316285</v>
      </c>
      <c r="J145" s="29"/>
      <c r="K145" s="29">
        <v>1.7123533581771542</v>
      </c>
      <c r="L145" s="29">
        <v>24.521553121586834</v>
      </c>
      <c r="M145" s="31">
        <v>103.91181043456911</v>
      </c>
      <c r="N145" s="29">
        <v>18.916983196419881</v>
      </c>
      <c r="O145" s="30">
        <f t="shared" si="4"/>
        <v>2026.4132176697628</v>
      </c>
      <c r="P145" s="29">
        <v>6.3756236339831114</v>
      </c>
      <c r="Q145" s="31">
        <v>34.186086037990819</v>
      </c>
      <c r="R145" s="29">
        <v>3.5564747598713216</v>
      </c>
      <c r="S145" s="30">
        <v>210.26936892595532</v>
      </c>
      <c r="T145" s="30">
        <v>1737.3826768526678</v>
      </c>
      <c r="U145" s="30">
        <v>159.84273162158507</v>
      </c>
      <c r="V145" s="30">
        <v>1688.5564273745008</v>
      </c>
      <c r="W145" s="29">
        <v>6.6635986890229617</v>
      </c>
      <c r="X145" s="31">
        <v>61.945967125485645</v>
      </c>
      <c r="Y145" s="32" t="s">
        <v>81</v>
      </c>
      <c r="Z145" s="32" t="s">
        <v>133</v>
      </c>
      <c r="AA145" s="32" t="s">
        <v>133</v>
      </c>
    </row>
    <row r="146" spans="1:27">
      <c r="A146" s="25" t="s">
        <v>223</v>
      </c>
      <c r="B146" s="29">
        <v>39.590401053711751</v>
      </c>
      <c r="C146" s="29">
        <v>9.494148805359071</v>
      </c>
      <c r="D146" s="29">
        <v>0.16484219077155221</v>
      </c>
      <c r="E146" s="29">
        <v>50.250973750646153</v>
      </c>
      <c r="F146" s="29">
        <v>0.20004882394233481</v>
      </c>
      <c r="G146" s="29">
        <v>0.29958537556912679</v>
      </c>
      <c r="H146" s="30">
        <v>99.999999999999986</v>
      </c>
      <c r="I146" s="31">
        <v>90.418228295789831</v>
      </c>
      <c r="J146" s="29"/>
      <c r="K146" s="29">
        <v>1.4918482217486113</v>
      </c>
      <c r="L146" s="29">
        <v>26.019592651403276</v>
      </c>
      <c r="M146" s="31">
        <v>105.56009568446837</v>
      </c>
      <c r="N146" s="29">
        <v>8.4726141847367327</v>
      </c>
      <c r="O146" s="30">
        <f t="shared" si="4"/>
        <v>1428.9201710166769</v>
      </c>
      <c r="P146" s="29">
        <v>4.199640744880929</v>
      </c>
      <c r="Q146" s="31">
        <v>23.044129459117091</v>
      </c>
      <c r="R146" s="29">
        <v>2.6890350972512707</v>
      </c>
      <c r="S146" s="30">
        <v>292.8171179373266</v>
      </c>
      <c r="T146" s="30">
        <v>1276.8566287494361</v>
      </c>
      <c r="U146" s="30">
        <v>147.23696737930905</v>
      </c>
      <c r="V146" s="30">
        <v>2355.2309400088584</v>
      </c>
      <c r="W146" s="29">
        <v>3.1150575974951611</v>
      </c>
      <c r="X146" s="31">
        <v>50.503124998935434</v>
      </c>
      <c r="Y146" s="32" t="s">
        <v>81</v>
      </c>
      <c r="Z146" s="32" t="s">
        <v>133</v>
      </c>
      <c r="AA146" s="29">
        <v>2.9487596087949364E-2</v>
      </c>
    </row>
    <row r="147" spans="1:27">
      <c r="A147" s="25" t="s">
        <v>224</v>
      </c>
      <c r="B147" s="29">
        <v>39.01124442708344</v>
      </c>
      <c r="C147" s="29">
        <v>9.8008457827941307</v>
      </c>
      <c r="D147" s="29">
        <v>0.16518529379695326</v>
      </c>
      <c r="E147" s="29">
        <v>50.631100881412934</v>
      </c>
      <c r="F147" s="29">
        <v>0.1901633550797629</v>
      </c>
      <c r="G147" s="29">
        <v>0.20146025983279159</v>
      </c>
      <c r="H147" s="30">
        <v>100</v>
      </c>
      <c r="I147" s="31">
        <v>90.206004384111154</v>
      </c>
      <c r="J147" s="29"/>
      <c r="K147" s="29">
        <v>1.6708021482328681</v>
      </c>
      <c r="L147" s="29">
        <v>26.846977526321137</v>
      </c>
      <c r="M147" s="31">
        <v>90.264184571975605</v>
      </c>
      <c r="N147" s="29">
        <v>77.684985272243438</v>
      </c>
      <c r="O147" s="30">
        <f t="shared" si="4"/>
        <v>1358.3096791411633</v>
      </c>
      <c r="P147" s="29">
        <v>4.6641560453656723</v>
      </c>
      <c r="Q147" s="31">
        <v>28.452966813531937</v>
      </c>
      <c r="R147" s="29">
        <v>2.8135258442137565</v>
      </c>
      <c r="S147" s="30">
        <v>301.19710006857963</v>
      </c>
      <c r="T147" s="30">
        <v>1279.5142819283756</v>
      </c>
      <c r="U147" s="30">
        <v>146.08862565765958</v>
      </c>
      <c r="V147" s="30">
        <v>1583.8070741571667</v>
      </c>
      <c r="W147" s="29">
        <v>2.4677480956024413</v>
      </c>
      <c r="X147" s="31">
        <v>52.764524547092769</v>
      </c>
      <c r="Y147" s="32" t="s">
        <v>81</v>
      </c>
      <c r="Z147" s="32" t="s">
        <v>133</v>
      </c>
      <c r="AA147" s="32" t="s">
        <v>133</v>
      </c>
    </row>
    <row r="148" spans="1:27">
      <c r="A148" s="25" t="s">
        <v>225</v>
      </c>
      <c r="B148" s="29">
        <v>39.70508614838409</v>
      </c>
      <c r="C148" s="29">
        <v>11.408362485312555</v>
      </c>
      <c r="D148" s="29">
        <v>0.19235994456803013</v>
      </c>
      <c r="E148" s="29">
        <v>48.265994163172387</v>
      </c>
      <c r="F148" s="29">
        <v>0.17684644688738904</v>
      </c>
      <c r="G148" s="29">
        <v>0.25135081167553724</v>
      </c>
      <c r="H148" s="30">
        <v>100</v>
      </c>
      <c r="I148" s="31">
        <v>88.294404528792725</v>
      </c>
      <c r="J148" s="29"/>
      <c r="K148" s="29">
        <v>1.5813231124556133</v>
      </c>
      <c r="L148" s="29">
        <v>24.773699810657003</v>
      </c>
      <c r="M148" s="31">
        <v>104.72172785536482</v>
      </c>
      <c r="N148" s="29">
        <v>20.465119852477326</v>
      </c>
      <c r="O148" s="30">
        <f t="shared" si="4"/>
        <v>1263.1889063384931</v>
      </c>
      <c r="P148" s="29">
        <v>4.7756052437046943</v>
      </c>
      <c r="Q148" s="31">
        <v>36.802404998818695</v>
      </c>
      <c r="R148" s="29">
        <v>3.6146139813579268</v>
      </c>
      <c r="S148" s="30">
        <v>228.91385396361952</v>
      </c>
      <c r="T148" s="30">
        <v>1490.0073165610388</v>
      </c>
      <c r="U148" s="30">
        <v>158.39623677306037</v>
      </c>
      <c r="V148" s="30">
        <v>1976.0283936756073</v>
      </c>
      <c r="W148" s="32" t="s">
        <v>133</v>
      </c>
      <c r="X148" s="31">
        <v>68.460283839583241</v>
      </c>
      <c r="Y148" s="32" t="s">
        <v>81</v>
      </c>
      <c r="Z148" s="29">
        <v>4.7815664133197558E-2</v>
      </c>
      <c r="AA148" s="29">
        <v>2.1111038885128677E-2</v>
      </c>
    </row>
    <row r="149" spans="1:27">
      <c r="A149" s="25" t="s">
        <v>226</v>
      </c>
      <c r="B149" s="29">
        <v>39.328293990270616</v>
      </c>
      <c r="C149" s="29">
        <v>11.345122903714897</v>
      </c>
      <c r="D149" s="29">
        <v>0.18939348566856667</v>
      </c>
      <c r="E149" s="29">
        <v>48.680618293308378</v>
      </c>
      <c r="F149" s="29">
        <v>0.18085160764622368</v>
      </c>
      <c r="G149" s="29">
        <v>0.27571971939132039</v>
      </c>
      <c r="H149" s="30">
        <v>99.999999999999986</v>
      </c>
      <c r="I149" s="31">
        <v>88.43947519441987</v>
      </c>
      <c r="J149" s="29"/>
      <c r="K149" s="29">
        <v>1.3588698306937308</v>
      </c>
      <c r="L149" s="29">
        <v>18.359069263312477</v>
      </c>
      <c r="M149" s="31">
        <v>96.728817992454793</v>
      </c>
      <c r="N149" s="29">
        <v>19.107239034096494</v>
      </c>
      <c r="O149" s="30">
        <f t="shared" si="4"/>
        <v>1291.7971974730265</v>
      </c>
      <c r="P149" s="29">
        <v>5.3870433559401141</v>
      </c>
      <c r="Q149" s="31">
        <v>46.576248608033339</v>
      </c>
      <c r="R149" s="29">
        <v>3.6020815200964709</v>
      </c>
      <c r="S149" s="30">
        <v>166.50530285093103</v>
      </c>
      <c r="T149" s="30">
        <v>1467.029323536535</v>
      </c>
      <c r="U149" s="30">
        <v>164.29864480050065</v>
      </c>
      <c r="V149" s="30">
        <v>2167.6078568500034</v>
      </c>
      <c r="W149" s="29">
        <v>2.6245921094141367</v>
      </c>
      <c r="X149" s="31">
        <v>64.430819599263558</v>
      </c>
      <c r="Y149" s="32" t="s">
        <v>81</v>
      </c>
      <c r="Z149" s="29">
        <v>5.1241825635858773E-2</v>
      </c>
      <c r="AA149" s="29">
        <v>1.5645948260927328E-2</v>
      </c>
    </row>
    <row r="150" spans="1:27">
      <c r="A150" s="25" t="s">
        <v>227</v>
      </c>
      <c r="B150" s="29">
        <v>39.594981076836461</v>
      </c>
      <c r="C150" s="29">
        <v>9.3766572439449813</v>
      </c>
      <c r="D150" s="29">
        <v>0.16188154703390722</v>
      </c>
      <c r="E150" s="29">
        <v>50.42398185940025</v>
      </c>
      <c r="F150" s="29">
        <v>0.19146110279700618</v>
      </c>
      <c r="G150" s="29">
        <v>0.25103716998739534</v>
      </c>
      <c r="H150" s="30">
        <v>100</v>
      </c>
      <c r="I150" s="31">
        <v>90.55500690337918</v>
      </c>
      <c r="J150" s="29"/>
      <c r="K150" s="29">
        <v>1.5306080387516634</v>
      </c>
      <c r="L150" s="29">
        <v>29.825013444513868</v>
      </c>
      <c r="M150" s="31">
        <v>111.18537976346154</v>
      </c>
      <c r="N150" s="29">
        <v>73.33318226765212</v>
      </c>
      <c r="O150" s="30">
        <f t="shared" si="4"/>
        <v>1367.5793056929012</v>
      </c>
      <c r="P150" s="29">
        <v>4.7897381236722021</v>
      </c>
      <c r="Q150" s="31">
        <v>38.495060751928804</v>
      </c>
      <c r="R150" s="29">
        <v>3.1201589924726139</v>
      </c>
      <c r="S150" s="30">
        <v>288.87736529076255</v>
      </c>
      <c r="T150" s="30">
        <v>1253.9236795810011</v>
      </c>
      <c r="U150" s="30">
        <v>145.35792186889392</v>
      </c>
      <c r="V150" s="30">
        <v>1973.5626571336113</v>
      </c>
      <c r="W150" s="29">
        <v>6.1802711095274772</v>
      </c>
      <c r="X150" s="31">
        <v>52.370824092238877</v>
      </c>
      <c r="Y150" s="32" t="s">
        <v>81</v>
      </c>
      <c r="Z150" s="29">
        <v>6.1055006757692716E-2</v>
      </c>
      <c r="AA150" s="29">
        <v>2.6245129639802522E-2</v>
      </c>
    </row>
    <row r="151" spans="1:27">
      <c r="A151" s="25" t="s">
        <v>228</v>
      </c>
      <c r="B151" s="29">
        <v>39.27079437297423</v>
      </c>
      <c r="C151" s="29">
        <v>10.886621986310525</v>
      </c>
      <c r="D151" s="29">
        <v>0.18590782170046716</v>
      </c>
      <c r="E151" s="29">
        <v>49.232844914205472</v>
      </c>
      <c r="F151" s="29">
        <v>0.18981224505543914</v>
      </c>
      <c r="G151" s="29">
        <v>0.23401865975386874</v>
      </c>
      <c r="H151" s="30">
        <v>100</v>
      </c>
      <c r="I151" s="31">
        <v>88.965828894588228</v>
      </c>
      <c r="J151" s="29"/>
      <c r="K151" s="29">
        <v>1.6958778522233338</v>
      </c>
      <c r="L151" s="29">
        <v>22.852167077133288</v>
      </c>
      <c r="M151" s="31">
        <v>92.170001578367078</v>
      </c>
      <c r="N151" s="29">
        <v>18.862910839475422</v>
      </c>
      <c r="O151" s="30">
        <f t="shared" si="4"/>
        <v>1355.8017503959938</v>
      </c>
      <c r="P151" s="29">
        <v>4.5162363902217413</v>
      </c>
      <c r="Q151" s="31">
        <v>33.097004957404287</v>
      </c>
      <c r="R151" s="29">
        <v>3.0192007418256166</v>
      </c>
      <c r="S151" s="30">
        <v>240.95150071071276</v>
      </c>
      <c r="T151" s="30">
        <v>1440.0296026372362</v>
      </c>
      <c r="U151" s="30">
        <v>152.36922490345688</v>
      </c>
      <c r="V151" s="30">
        <v>1839.7693376876473</v>
      </c>
      <c r="W151" s="29">
        <v>3.2758552682073336</v>
      </c>
      <c r="X151" s="31">
        <v>62.905155454318418</v>
      </c>
      <c r="Y151" s="32" t="s">
        <v>81</v>
      </c>
      <c r="Z151" s="29">
        <v>4.6321736589455147E-2</v>
      </c>
      <c r="AA151" s="29">
        <v>1.3024938117106739E-2</v>
      </c>
    </row>
    <row r="152" spans="1:27">
      <c r="A152" s="25" t="s">
        <v>229</v>
      </c>
      <c r="B152" s="29">
        <v>40.035089629797355</v>
      </c>
      <c r="C152" s="29">
        <v>8.6934888237483818</v>
      </c>
      <c r="D152" s="29">
        <v>0.14660892346385457</v>
      </c>
      <c r="E152" s="29">
        <v>50.646767025205364</v>
      </c>
      <c r="F152" s="29">
        <v>0.16602421068721918</v>
      </c>
      <c r="G152" s="29">
        <v>0.31202138709782512</v>
      </c>
      <c r="H152" s="30">
        <v>100.00000000000001</v>
      </c>
      <c r="I152" s="31">
        <v>91.217856880507242</v>
      </c>
      <c r="J152" s="29"/>
      <c r="K152" s="29">
        <v>1.5341533358195778</v>
      </c>
      <c r="L152" s="29">
        <v>32.664665763701358</v>
      </c>
      <c r="M152" s="31">
        <v>96.995081960446981</v>
      </c>
      <c r="N152" s="29">
        <v>14.352023822697568</v>
      </c>
      <c r="O152" s="30">
        <f t="shared" si="4"/>
        <v>1185.8872191944226</v>
      </c>
      <c r="P152" s="29">
        <v>3.7114738932704161</v>
      </c>
      <c r="Q152" s="31">
        <v>18.714319073112389</v>
      </c>
      <c r="R152" s="29">
        <v>2.4242439589156861</v>
      </c>
      <c r="S152" s="30">
        <v>325.60047621612443</v>
      </c>
      <c r="T152" s="30">
        <v>1135.6229547936064</v>
      </c>
      <c r="U152" s="30">
        <v>143.18400200030118</v>
      </c>
      <c r="V152" s="30">
        <v>2452.9983262407636</v>
      </c>
      <c r="W152" s="29">
        <v>2.6519068091505966</v>
      </c>
      <c r="X152" s="31">
        <v>49.624690808009888</v>
      </c>
      <c r="Y152" s="32" t="s">
        <v>81</v>
      </c>
      <c r="Z152" s="29">
        <v>3.881773396061429E-2</v>
      </c>
      <c r="AA152" s="29">
        <v>1.3927126558492571E-2</v>
      </c>
    </row>
    <row r="153" spans="1:27">
      <c r="A153" s="25" t="s">
        <v>230</v>
      </c>
      <c r="B153" s="29">
        <v>39.370963922800286</v>
      </c>
      <c r="C153" s="29">
        <v>10.247255324039159</v>
      </c>
      <c r="D153" s="29">
        <v>0.17541569136073745</v>
      </c>
      <c r="E153" s="29">
        <v>49.77612159018188</v>
      </c>
      <c r="F153" s="29">
        <v>0.19670336590635773</v>
      </c>
      <c r="G153" s="29">
        <v>0.23354010571158473</v>
      </c>
      <c r="H153" s="30">
        <v>100.00000000000001</v>
      </c>
      <c r="I153" s="31">
        <v>89.648403474789589</v>
      </c>
      <c r="J153" s="29"/>
      <c r="K153" s="29">
        <v>1.7262453761822212</v>
      </c>
      <c r="L153" s="29">
        <v>26.385575398248228</v>
      </c>
      <c r="M153" s="31">
        <v>100.5673705902728</v>
      </c>
      <c r="N153" s="29">
        <v>62.876206025720919</v>
      </c>
      <c r="O153" s="30">
        <f t="shared" si="4"/>
        <v>1405.0240421882695</v>
      </c>
      <c r="P153" s="29">
        <v>4.6174095895458551</v>
      </c>
      <c r="Q153" s="31">
        <v>35.23503882942547</v>
      </c>
      <c r="R153" s="29">
        <v>2.9364543963994882</v>
      </c>
      <c r="S153" s="30">
        <v>263.3123278092425</v>
      </c>
      <c r="T153" s="30">
        <v>1358.7582599592367</v>
      </c>
      <c r="U153" s="30">
        <v>151.3355844879371</v>
      </c>
      <c r="V153" s="30">
        <v>1836.0071203740938</v>
      </c>
      <c r="W153" s="29">
        <v>2.8417177230562216</v>
      </c>
      <c r="X153" s="31">
        <v>58.94220420037054</v>
      </c>
      <c r="Y153" s="32" t="s">
        <v>81</v>
      </c>
      <c r="Z153" s="32" t="s">
        <v>133</v>
      </c>
      <c r="AA153" s="32" t="s">
        <v>133</v>
      </c>
    </row>
    <row r="154" spans="1:27">
      <c r="A154" s="25" t="s">
        <v>231</v>
      </c>
      <c r="B154" s="29">
        <v>39.803606875755044</v>
      </c>
      <c r="C154" s="29">
        <v>11.049456314306843</v>
      </c>
      <c r="D154" s="29">
        <v>0.19019562435719153</v>
      </c>
      <c r="E154" s="29">
        <v>48.527456840500676</v>
      </c>
      <c r="F154" s="29">
        <v>0.19451929733515272</v>
      </c>
      <c r="G154" s="29">
        <v>0.23476504774508314</v>
      </c>
      <c r="H154" s="30">
        <v>99.999999999999986</v>
      </c>
      <c r="I154" s="31">
        <v>88.675124003845795</v>
      </c>
      <c r="J154" s="29"/>
      <c r="K154" s="29">
        <v>1.7023064284771905</v>
      </c>
      <c r="L154" s="29">
        <v>24.493177525295394</v>
      </c>
      <c r="M154" s="31">
        <v>81.800382859129797</v>
      </c>
      <c r="N154" s="29">
        <v>20.455053024621087</v>
      </c>
      <c r="O154" s="30">
        <f t="shared" si="4"/>
        <v>1389.4235523939481</v>
      </c>
      <c r="P154" s="29">
        <v>4.6106128758412686</v>
      </c>
      <c r="Q154" s="31">
        <v>27.189356086723105</v>
      </c>
      <c r="R154" s="29">
        <v>2.8406477167240807</v>
      </c>
      <c r="S154" s="30">
        <v>221.23618658108859</v>
      </c>
      <c r="T154" s="30">
        <v>1473.2426363841328</v>
      </c>
      <c r="U154" s="30">
        <v>155.45753581105811</v>
      </c>
      <c r="V154" s="30">
        <v>1845.6371678072571</v>
      </c>
      <c r="W154" s="29">
        <v>2.6467802407258558</v>
      </c>
      <c r="X154" s="31">
        <v>66.803349235860054</v>
      </c>
      <c r="Y154" s="32" t="s">
        <v>81</v>
      </c>
      <c r="Z154" s="29">
        <v>6.66589424320123E-2</v>
      </c>
      <c r="AA154" s="29">
        <v>3.6693067524489843E-2</v>
      </c>
    </row>
    <row r="155" spans="1:27">
      <c r="A155" s="25" t="s">
        <v>232</v>
      </c>
      <c r="B155" s="29">
        <v>39.648844531257247</v>
      </c>
      <c r="C155" s="29">
        <v>11.151832944266825</v>
      </c>
      <c r="D155" s="29">
        <v>0.19115059570792958</v>
      </c>
      <c r="E155" s="29">
        <v>48.58354737395738</v>
      </c>
      <c r="F155" s="29">
        <v>0.19356378900543461</v>
      </c>
      <c r="G155" s="29">
        <v>0.23106076580517468</v>
      </c>
      <c r="H155" s="30">
        <v>99.999999999999986</v>
      </c>
      <c r="I155" s="31">
        <v>88.593854580257158</v>
      </c>
      <c r="J155" s="29"/>
      <c r="K155" s="29">
        <v>1.672869581921135</v>
      </c>
      <c r="L155" s="29">
        <v>22.282629279148697</v>
      </c>
      <c r="M155" s="31">
        <v>88.686284393912914</v>
      </c>
      <c r="N155" s="29">
        <v>8.7034496323980211</v>
      </c>
      <c r="O155" s="30">
        <f t="shared" si="4"/>
        <v>1382.5984928959617</v>
      </c>
      <c r="P155" s="29">
        <v>4.4246746106122323</v>
      </c>
      <c r="Q155" s="31">
        <v>37.832233719542018</v>
      </c>
      <c r="R155" s="29">
        <v>2.9683197343035408</v>
      </c>
      <c r="S155" s="30">
        <v>217.68257464179763</v>
      </c>
      <c r="T155" s="30">
        <v>1480.6397808515073</v>
      </c>
      <c r="U155" s="30">
        <v>156.26074722948579</v>
      </c>
      <c r="V155" s="30">
        <v>1816.5154544431971</v>
      </c>
      <c r="W155" s="29">
        <v>2.313011929532713</v>
      </c>
      <c r="X155" s="31">
        <v>67.496464886170912</v>
      </c>
      <c r="Y155" s="32" t="s">
        <v>81</v>
      </c>
      <c r="Z155" s="29">
        <v>5.8072356347619723E-2</v>
      </c>
      <c r="AA155" s="29">
        <v>2.1984736068617183E-2</v>
      </c>
    </row>
    <row r="156" spans="1:27">
      <c r="A156" s="25" t="s">
        <v>233</v>
      </c>
      <c r="B156" s="29">
        <v>39.620172614870611</v>
      </c>
      <c r="C156" s="29">
        <v>9.9325994884723201</v>
      </c>
      <c r="D156" s="29">
        <v>0.16937943212001313</v>
      </c>
      <c r="E156" s="29">
        <v>49.759381225486777</v>
      </c>
      <c r="F156" s="29">
        <v>0.20155454432343067</v>
      </c>
      <c r="G156" s="29">
        <v>0.31691269472683886</v>
      </c>
      <c r="H156" s="30">
        <v>99.999999999999986</v>
      </c>
      <c r="I156" s="31">
        <v>89.931222926072437</v>
      </c>
      <c r="J156" s="29"/>
      <c r="K156" s="29">
        <v>1.5869056967509927</v>
      </c>
      <c r="L156" s="29">
        <v>26.373902661240624</v>
      </c>
      <c r="M156" s="31">
        <v>92.24869838467886</v>
      </c>
      <c r="N156" s="29">
        <v>12.290557126784782</v>
      </c>
      <c r="O156" s="30">
        <f t="shared" si="4"/>
        <v>1439.6753165959333</v>
      </c>
      <c r="P156" s="29">
        <v>4.2315887768494784</v>
      </c>
      <c r="Q156" s="31">
        <v>19.72713811665885</v>
      </c>
      <c r="R156" s="29">
        <v>2.8939351821346389</v>
      </c>
      <c r="S156" s="30">
        <v>296.14863911782624</v>
      </c>
      <c r="T156" s="30">
        <v>1312.0017979861593</v>
      </c>
      <c r="U156" s="30">
        <v>149.43250815895883</v>
      </c>
      <c r="V156" s="30">
        <v>2491.4520025694878</v>
      </c>
      <c r="W156" s="29">
        <v>3.9653690062214806</v>
      </c>
      <c r="X156" s="31">
        <v>56.67095184448128</v>
      </c>
      <c r="Y156" s="32" t="s">
        <v>81</v>
      </c>
      <c r="Z156" s="29">
        <v>9.697960314595401E-2</v>
      </c>
      <c r="AA156" s="29">
        <v>1.7117432572755401E-2</v>
      </c>
    </row>
    <row r="157" spans="1:27">
      <c r="A157" s="25" t="s">
        <v>234</v>
      </c>
      <c r="B157" s="29">
        <v>39.363400604335709</v>
      </c>
      <c r="C157" s="29">
        <v>11.210244190963698</v>
      </c>
      <c r="D157" s="29">
        <v>0.19219042215689788</v>
      </c>
      <c r="E157" s="29">
        <v>48.806630221094537</v>
      </c>
      <c r="F157" s="29">
        <v>0.19353665126687902</v>
      </c>
      <c r="G157" s="29">
        <v>0.23399791018229496</v>
      </c>
      <c r="H157" s="30">
        <v>100.00000000000001</v>
      </c>
      <c r="I157" s="31">
        <v>88.587356173779611</v>
      </c>
      <c r="J157" s="29"/>
      <c r="K157" s="29">
        <v>1.6429159275046348</v>
      </c>
      <c r="L157" s="29">
        <v>22.064782973727464</v>
      </c>
      <c r="M157" s="31">
        <v>89.753892554224933</v>
      </c>
      <c r="N157" s="29">
        <v>4.8412079002380795</v>
      </c>
      <c r="O157" s="30">
        <f t="shared" si="4"/>
        <v>1382.4046519062788</v>
      </c>
      <c r="P157" s="29">
        <v>4.5201034818603301</v>
      </c>
      <c r="Q157" s="31">
        <v>26.715292192859348</v>
      </c>
      <c r="R157" s="29">
        <v>2.9760452091061294</v>
      </c>
      <c r="S157" s="30">
        <v>223.56924640981612</v>
      </c>
      <c r="T157" s="30">
        <v>1488.6942072571487</v>
      </c>
      <c r="U157" s="30">
        <v>155.11853692995842</v>
      </c>
      <c r="V157" s="30">
        <v>1839.6062121249604</v>
      </c>
      <c r="W157" s="29">
        <v>3.1052904867570783</v>
      </c>
      <c r="X157" s="31">
        <v>65.997696904644656</v>
      </c>
      <c r="Y157" s="32" t="s">
        <v>81</v>
      </c>
      <c r="Z157" s="29">
        <v>4.4944678097236485E-2</v>
      </c>
      <c r="AA157" s="29">
        <v>2.290744989547323E-2</v>
      </c>
    </row>
    <row r="158" spans="1:27">
      <c r="A158" s="25" t="s">
        <v>235</v>
      </c>
      <c r="B158" s="29">
        <v>39.697372245000679</v>
      </c>
      <c r="C158" s="29">
        <v>9.1487330497910282</v>
      </c>
      <c r="D158" s="29">
        <v>0.15775332760651931</v>
      </c>
      <c r="E158" s="29">
        <v>50.532174389600776</v>
      </c>
      <c r="F158" s="29">
        <v>0.20370220692662067</v>
      </c>
      <c r="G158" s="29">
        <v>0.26026478107437345</v>
      </c>
      <c r="H158" s="30">
        <v>99.999999999999986</v>
      </c>
      <c r="I158" s="31">
        <v>90.78133934146436</v>
      </c>
      <c r="J158" s="29"/>
      <c r="K158" s="29">
        <v>1.3819767348613028</v>
      </c>
      <c r="L158" s="29">
        <v>25.469685198988731</v>
      </c>
      <c r="M158" s="31">
        <v>116.32475584476936</v>
      </c>
      <c r="N158" s="29">
        <v>47.172486415209569</v>
      </c>
      <c r="O158" s="30">
        <f t="shared" si="4"/>
        <v>1455.0157637615762</v>
      </c>
      <c r="P158" s="29">
        <v>4.7053630136586353</v>
      </c>
      <c r="Q158" s="31">
        <v>34.116382331161915</v>
      </c>
      <c r="R158" s="29">
        <v>3.1745915394775603</v>
      </c>
      <c r="S158" s="30">
        <v>283.19583763272146</v>
      </c>
      <c r="T158" s="30">
        <v>1221.9467668979032</v>
      </c>
      <c r="U158" s="30">
        <v>147.07233697374997</v>
      </c>
      <c r="V158" s="30">
        <v>2046.1067694526214</v>
      </c>
      <c r="W158" s="29">
        <v>6.5814234111302996</v>
      </c>
      <c r="X158" s="31">
        <v>50.02880246892569</v>
      </c>
      <c r="Y158" s="32" t="s">
        <v>81</v>
      </c>
      <c r="Z158" s="29">
        <v>5.3012289627487809E-2</v>
      </c>
      <c r="AA158" s="29">
        <v>2.027044355873631E-2</v>
      </c>
    </row>
    <row r="159" spans="1:27">
      <c r="A159" s="25" t="s">
        <v>236</v>
      </c>
      <c r="B159" s="29">
        <v>39.764472459624869</v>
      </c>
      <c r="C159" s="29">
        <v>9.5430504463153927</v>
      </c>
      <c r="D159" s="29">
        <v>0.16948401383689021</v>
      </c>
      <c r="E159" s="29">
        <v>50.031659417827839</v>
      </c>
      <c r="F159" s="29">
        <v>0.25157399665008634</v>
      </c>
      <c r="G159" s="29">
        <v>0.23975966574493068</v>
      </c>
      <c r="H159" s="30">
        <v>100</v>
      </c>
      <c r="I159" s="31">
        <v>90.335507075577979</v>
      </c>
      <c r="J159" s="29"/>
      <c r="K159" s="29">
        <v>1.3819532535873054</v>
      </c>
      <c r="L159" s="29">
        <v>25.494471088616883</v>
      </c>
      <c r="M159" s="31">
        <v>122.29742591427402</v>
      </c>
      <c r="N159" s="29">
        <v>66.382825863505971</v>
      </c>
      <c r="O159" s="30">
        <f t="shared" si="4"/>
        <v>1796.957118929188</v>
      </c>
      <c r="P159" s="29">
        <v>6.0283216474224188</v>
      </c>
      <c r="Q159" s="31">
        <v>36.042667955596713</v>
      </c>
      <c r="R159" s="29">
        <v>3.5214563817700797</v>
      </c>
      <c r="S159" s="30">
        <v>257.98779267874971</v>
      </c>
      <c r="T159" s="30">
        <v>1312.8118809983753</v>
      </c>
      <c r="U159" s="30">
        <v>151.22557476807688</v>
      </c>
      <c r="V159" s="30">
        <v>1884.903032585933</v>
      </c>
      <c r="W159" s="29">
        <v>4.8182575827791414</v>
      </c>
      <c r="X159" s="31">
        <v>52.505366746143366</v>
      </c>
      <c r="Y159" s="32" t="s">
        <v>81</v>
      </c>
      <c r="Z159" s="29">
        <v>4.9430665094711557E-2</v>
      </c>
      <c r="AA159" s="29">
        <v>1.9268381994802502E-2</v>
      </c>
    </row>
    <row r="160" spans="1:27">
      <c r="A160" s="34" t="s">
        <v>119</v>
      </c>
      <c r="B160" s="35">
        <f>AVERAGE(B46:B159)</f>
        <v>39.258765655146846</v>
      </c>
      <c r="C160" s="35">
        <f t="shared" ref="C160:AA160" si="5">AVERAGE(C46:C159)</f>
        <v>10.865697982815753</v>
      </c>
      <c r="D160" s="35">
        <f t="shared" si="5"/>
        <v>0.18817600001114393</v>
      </c>
      <c r="E160" s="35">
        <f t="shared" si="5"/>
        <v>49.271790031817879</v>
      </c>
      <c r="F160" s="35">
        <f t="shared" si="5"/>
        <v>0.19322577093873256</v>
      </c>
      <c r="G160" s="35">
        <f t="shared" si="5"/>
        <v>0.2188696987121396</v>
      </c>
      <c r="H160" s="36">
        <f t="shared" si="5"/>
        <v>100</v>
      </c>
      <c r="I160" s="37">
        <f t="shared" si="5"/>
        <v>88.980497136169348</v>
      </c>
      <c r="J160" s="35"/>
      <c r="K160" s="35">
        <f t="shared" si="5"/>
        <v>1.6545379944307628</v>
      </c>
      <c r="L160" s="35">
        <f t="shared" si="5"/>
        <v>23.927754738636029</v>
      </c>
      <c r="M160" s="35">
        <f t="shared" si="5"/>
        <v>99.975607312749958</v>
      </c>
      <c r="N160" s="35">
        <f t="shared" si="5"/>
        <v>30.804658227127273</v>
      </c>
      <c r="O160" s="36">
        <f t="shared" si="5"/>
        <v>1380.184078133804</v>
      </c>
      <c r="P160" s="35">
        <f t="shared" si="5"/>
        <v>5.0459813030423994</v>
      </c>
      <c r="Q160" s="37">
        <f t="shared" si="5"/>
        <v>34.242989543714515</v>
      </c>
      <c r="R160" s="35">
        <f t="shared" si="5"/>
        <v>3.3699122213904502</v>
      </c>
      <c r="S160" s="36">
        <f t="shared" si="5"/>
        <v>229.24854421580395</v>
      </c>
      <c r="T160" s="36">
        <f t="shared" si="5"/>
        <v>1457.5987607369777</v>
      </c>
      <c r="U160" s="36">
        <f t="shared" si="5"/>
        <v>156.22175426206348</v>
      </c>
      <c r="V160" s="36">
        <f t="shared" si="5"/>
        <v>1720.6737320136779</v>
      </c>
      <c r="W160" s="35">
        <f t="shared" si="5"/>
        <v>3.3943615635498476</v>
      </c>
      <c r="X160" s="37">
        <f t="shared" si="5"/>
        <v>60.889353470722241</v>
      </c>
      <c r="Y160" s="35"/>
      <c r="Z160" s="35">
        <f t="shared" si="5"/>
        <v>5.0270598697551606E-2</v>
      </c>
      <c r="AA160" s="35">
        <f t="shared" si="5"/>
        <v>1.8634387715781343E-2</v>
      </c>
    </row>
    <row r="161" spans="1:27">
      <c r="A161" s="34" t="s">
        <v>120</v>
      </c>
      <c r="B161" s="35">
        <f>STDEV(B46:B159)</f>
        <v>0.38370508868021191</v>
      </c>
      <c r="C161" s="35">
        <f t="shared" ref="C161:AA161" si="6">STDEV(C46:C159)</f>
        <v>1.5745750535263796</v>
      </c>
      <c r="D161" s="35">
        <f t="shared" si="6"/>
        <v>2.6294750521114438E-2</v>
      </c>
      <c r="E161" s="35">
        <f t="shared" si="6"/>
        <v>1.2984074214249408</v>
      </c>
      <c r="F161" s="35">
        <f t="shared" si="6"/>
        <v>2.4589166226694371E-2</v>
      </c>
      <c r="G161" s="35">
        <f t="shared" si="6"/>
        <v>7.2330747898895958E-2</v>
      </c>
      <c r="H161" s="35"/>
      <c r="I161" s="37">
        <f t="shared" si="6"/>
        <v>1.689513283700028</v>
      </c>
      <c r="J161" s="35"/>
      <c r="K161" s="35">
        <f t="shared" si="6"/>
        <v>0.2129799279698979</v>
      </c>
      <c r="L161" s="35">
        <f t="shared" si="6"/>
        <v>4.1103886023371246</v>
      </c>
      <c r="M161" s="35">
        <f t="shared" si="6"/>
        <v>15.948713809362394</v>
      </c>
      <c r="N161" s="35">
        <f t="shared" si="6"/>
        <v>26.222461688581028</v>
      </c>
      <c r="O161" s="36">
        <f t="shared" si="6"/>
        <v>175.63690161924356</v>
      </c>
      <c r="P161" s="35">
        <f t="shared" si="6"/>
        <v>0.9525117367999778</v>
      </c>
      <c r="Q161" s="37">
        <f t="shared" si="6"/>
        <v>11.39072603648467</v>
      </c>
      <c r="R161" s="35">
        <f t="shared" si="6"/>
        <v>0.66888956999654781</v>
      </c>
      <c r="S161" s="36">
        <f t="shared" si="6"/>
        <v>73.497306143353029</v>
      </c>
      <c r="T161" s="36">
        <f t="shared" si="6"/>
        <v>203.67738591103671</v>
      </c>
      <c r="U161" s="36">
        <f t="shared" si="6"/>
        <v>15.332062574630379</v>
      </c>
      <c r="V161" s="36">
        <f t="shared" si="6"/>
        <v>568.63795517999517</v>
      </c>
      <c r="W161" s="35">
        <f t="shared" si="6"/>
        <v>1.474899899407341</v>
      </c>
      <c r="X161" s="37">
        <f t="shared" si="6"/>
        <v>8.9587341597141723</v>
      </c>
      <c r="Y161" s="35"/>
      <c r="Z161" s="35">
        <f t="shared" si="6"/>
        <v>1.1514043721242276E-2</v>
      </c>
      <c r="AA161" s="35">
        <f t="shared" si="6"/>
        <v>4.9436036467953347E-3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N26" sqref="N26"/>
    </sheetView>
  </sheetViews>
  <sheetFormatPr defaultRowHeight="14.4"/>
  <cols>
    <col min="1" max="1" width="17.44140625" style="43" customWidth="1"/>
    <col min="2" max="7" width="8.88671875" style="43" customWidth="1"/>
  </cols>
  <sheetData>
    <row r="1" spans="1:9" ht="15.6">
      <c r="A1" s="42" t="s">
        <v>237</v>
      </c>
    </row>
    <row r="3" spans="1:9">
      <c r="A3" s="43" t="s">
        <v>238</v>
      </c>
    </row>
    <row r="4" spans="1:9">
      <c r="A4" s="43" t="s">
        <v>239</v>
      </c>
      <c r="B4" s="44">
        <v>36</v>
      </c>
      <c r="C4" s="44">
        <v>50</v>
      </c>
      <c r="D4" s="44">
        <v>25</v>
      </c>
      <c r="E4" s="44">
        <v>23</v>
      </c>
      <c r="F4" s="44">
        <v>24</v>
      </c>
      <c r="G4" s="44">
        <v>52</v>
      </c>
      <c r="H4" s="44">
        <v>31</v>
      </c>
      <c r="I4" s="44">
        <v>49</v>
      </c>
    </row>
    <row r="5" spans="1:9" ht="15.6">
      <c r="A5" s="12" t="s">
        <v>3</v>
      </c>
      <c r="B5" s="45">
        <v>4.5823999999999997E-2</v>
      </c>
      <c r="C5" s="45">
        <v>7.1742E-2</v>
      </c>
      <c r="D5" s="45">
        <v>3.5457000000000002E-2</v>
      </c>
      <c r="E5" s="45">
        <v>5.4210000000000001E-2</v>
      </c>
      <c r="F5" s="45">
        <v>6.1978999999999999E-2</v>
      </c>
      <c r="G5" s="45">
        <v>2.9367000000000001E-2</v>
      </c>
      <c r="H5" s="45">
        <v>6.6479999999999997E-2</v>
      </c>
      <c r="I5" s="45">
        <v>9.5213000000000006E-2</v>
      </c>
    </row>
    <row r="6" spans="1:9" ht="15.6">
      <c r="A6" s="12" t="s">
        <v>4</v>
      </c>
      <c r="B6" s="45">
        <v>0.41331000000000001</v>
      </c>
      <c r="C6" s="45">
        <v>0.61272300000000002</v>
      </c>
      <c r="D6" s="45">
        <v>0.65890499999999996</v>
      </c>
      <c r="E6" s="45">
        <v>0.68175399999999997</v>
      </c>
      <c r="F6" s="45">
        <v>0.71377800000000002</v>
      </c>
      <c r="G6" s="45">
        <v>0.71548299999999998</v>
      </c>
      <c r="H6" s="45">
        <v>0.46278999999999998</v>
      </c>
      <c r="I6" s="45">
        <v>0.47880800000000001</v>
      </c>
    </row>
    <row r="7" spans="1:9" ht="15.6">
      <c r="A7" s="12" t="s">
        <v>5</v>
      </c>
      <c r="B7" s="45">
        <v>12.6234</v>
      </c>
      <c r="C7" s="45">
        <v>16.777799999999999</v>
      </c>
      <c r="D7" s="45">
        <v>12.0357</v>
      </c>
      <c r="E7" s="45">
        <v>11.857799999999999</v>
      </c>
      <c r="F7" s="45">
        <v>11.657500000000001</v>
      </c>
      <c r="G7" s="45">
        <v>12.4496</v>
      </c>
      <c r="H7" s="45">
        <v>13.8134</v>
      </c>
      <c r="I7" s="45">
        <v>16.699100000000001</v>
      </c>
    </row>
    <row r="8" spans="1:9" ht="15.6">
      <c r="A8" s="12" t="s">
        <v>243</v>
      </c>
      <c r="B8" s="45">
        <v>49.035499999999999</v>
      </c>
      <c r="C8" s="45">
        <v>46.056199999999997</v>
      </c>
      <c r="D8" s="45">
        <v>50.168500000000002</v>
      </c>
      <c r="E8" s="45">
        <v>50.808199999999999</v>
      </c>
      <c r="F8" s="45">
        <v>51.718200000000003</v>
      </c>
      <c r="G8" s="45">
        <v>51.485799999999998</v>
      </c>
      <c r="H8" s="45">
        <v>48.7104</v>
      </c>
      <c r="I8" s="45">
        <v>46.433700000000002</v>
      </c>
    </row>
    <row r="9" spans="1:9">
      <c r="A9" s="46" t="s">
        <v>58</v>
      </c>
      <c r="B9" s="45">
        <v>22.9435</v>
      </c>
      <c r="C9" s="45">
        <v>20.872800000000002</v>
      </c>
      <c r="D9" s="45">
        <v>22.139500000000002</v>
      </c>
      <c r="E9" s="45">
        <v>22.271000000000001</v>
      </c>
      <c r="F9" s="45">
        <v>21.917200000000001</v>
      </c>
      <c r="G9" s="45">
        <v>20.685700000000001</v>
      </c>
      <c r="H9" s="45">
        <v>22.2439</v>
      </c>
      <c r="I9" s="45">
        <v>20.94</v>
      </c>
    </row>
    <row r="10" spans="1:9">
      <c r="A10" s="46" t="s">
        <v>7</v>
      </c>
      <c r="B10" s="45">
        <v>0.19705600000000001</v>
      </c>
      <c r="C10" s="45">
        <v>0.15163399999999999</v>
      </c>
      <c r="D10" s="45">
        <v>0.17247999999999999</v>
      </c>
      <c r="E10" s="45">
        <v>0.24467</v>
      </c>
      <c r="F10" s="45">
        <v>0.12298099999999999</v>
      </c>
      <c r="G10" s="45">
        <v>0.20815500000000001</v>
      </c>
      <c r="H10" s="45">
        <v>0.192218</v>
      </c>
      <c r="I10" s="45">
        <v>0.19486800000000001</v>
      </c>
    </row>
    <row r="11" spans="1:9">
      <c r="A11" s="46" t="s">
        <v>8</v>
      </c>
      <c r="B11" s="45">
        <v>12.127000000000001</v>
      </c>
      <c r="C11" s="45">
        <v>13.4994</v>
      </c>
      <c r="D11" s="45">
        <v>12.3813</v>
      </c>
      <c r="E11" s="45">
        <v>12.117900000000001</v>
      </c>
      <c r="F11" s="45">
        <v>12.2599</v>
      </c>
      <c r="G11" s="45">
        <v>13.079599999999999</v>
      </c>
      <c r="H11" s="45">
        <v>11.9765</v>
      </c>
      <c r="I11" s="45">
        <v>13.3965</v>
      </c>
    </row>
    <row r="12" spans="1:9">
      <c r="A12" s="46" t="s">
        <v>59</v>
      </c>
      <c r="B12" s="45">
        <v>0.154085</v>
      </c>
      <c r="C12" s="45">
        <v>0.193909</v>
      </c>
      <c r="D12" s="45">
        <v>0.15236</v>
      </c>
      <c r="E12" s="45">
        <v>0.124054</v>
      </c>
      <c r="F12" s="45">
        <v>0.13396</v>
      </c>
      <c r="G12" s="45">
        <v>0.121714</v>
      </c>
      <c r="H12" s="45">
        <v>0.16164799999999999</v>
      </c>
      <c r="I12" s="45">
        <v>0.17474300000000001</v>
      </c>
    </row>
    <row r="13" spans="1:9">
      <c r="A13" s="88" t="s">
        <v>14</v>
      </c>
      <c r="B13" s="101">
        <v>97.539674999999988</v>
      </c>
      <c r="C13" s="101">
        <v>98.236207999999991</v>
      </c>
      <c r="D13" s="101">
        <v>97.744201999999987</v>
      </c>
      <c r="E13" s="101">
        <v>98.159588000000014</v>
      </c>
      <c r="F13" s="101">
        <v>98.585498000000001</v>
      </c>
      <c r="G13" s="101">
        <v>98.775418999999999</v>
      </c>
      <c r="H13" s="101">
        <v>97.627336</v>
      </c>
      <c r="I13" s="101">
        <v>98.412932000000012</v>
      </c>
    </row>
    <row r="14" spans="1:9" ht="15.6">
      <c r="A14" s="12" t="s">
        <v>6</v>
      </c>
      <c r="B14" s="47">
        <v>8.879871824450781</v>
      </c>
      <c r="C14" s="47">
        <v>7.7157132408685207</v>
      </c>
      <c r="D14" s="47">
        <v>8.2017281387699921</v>
      </c>
      <c r="E14" s="47">
        <v>7.7904600346808612</v>
      </c>
      <c r="F14" s="47">
        <v>7.3611013197635611</v>
      </c>
      <c r="G14" s="47">
        <v>7.3098813909051374</v>
      </c>
      <c r="H14" s="47">
        <v>7.5546556862676191</v>
      </c>
      <c r="I14" s="47">
        <v>7.6940066777806804</v>
      </c>
    </row>
    <row r="15" spans="1:9">
      <c r="A15" s="48" t="s">
        <v>244</v>
      </c>
      <c r="B15" s="47">
        <v>14.951615357994296</v>
      </c>
      <c r="C15" s="47">
        <v>13.928658083218334</v>
      </c>
      <c r="D15" s="47">
        <v>14.757944675107009</v>
      </c>
      <c r="E15" s="47">
        <v>15.259585968787226</v>
      </c>
      <c r="F15" s="47">
        <v>15.292208812212795</v>
      </c>
      <c r="G15" s="47">
        <v>14.106806748185377</v>
      </c>
      <c r="H15" s="47">
        <v>15.444709882359142</v>
      </c>
      <c r="I15" s="47">
        <v>14.015393989997389</v>
      </c>
    </row>
    <row r="16" spans="1:9">
      <c r="A16" s="49" t="s">
        <v>61</v>
      </c>
      <c r="B16" s="50">
        <v>0.59114601940780032</v>
      </c>
      <c r="C16" s="50">
        <v>0.63338977042086297</v>
      </c>
      <c r="D16" s="50">
        <v>0.59928712250258231</v>
      </c>
      <c r="E16" s="50">
        <v>0.58602715777635472</v>
      </c>
      <c r="F16" s="50">
        <v>0.58833346360299899</v>
      </c>
      <c r="G16" s="50">
        <v>0.6230434405701033</v>
      </c>
      <c r="H16" s="50">
        <v>0.58024270779377884</v>
      </c>
      <c r="I16" s="50">
        <v>0.63016556119645428</v>
      </c>
    </row>
    <row r="17" spans="1:11">
      <c r="A17" s="49" t="s">
        <v>246</v>
      </c>
      <c r="B17" s="50">
        <v>0.72267272324371801</v>
      </c>
      <c r="C17" s="50">
        <v>0.64807119356222964</v>
      </c>
      <c r="D17" s="50">
        <v>0.73658151759767398</v>
      </c>
      <c r="E17" s="50">
        <v>0.74189432700780733</v>
      </c>
      <c r="F17" s="50">
        <v>0.74849955513136068</v>
      </c>
      <c r="G17" s="50">
        <v>0.7350472740041073</v>
      </c>
      <c r="H17" s="50">
        <v>0.7028735659845875</v>
      </c>
      <c r="I17" s="50">
        <v>0.65099972582777466</v>
      </c>
    </row>
    <row r="18" spans="1:11">
      <c r="A18" s="51" t="s">
        <v>247</v>
      </c>
      <c r="B18" s="52">
        <v>0.24409305674737325</v>
      </c>
      <c r="C18" s="52">
        <v>0.31429441487462306</v>
      </c>
      <c r="D18" s="52">
        <v>0.23249184859670274</v>
      </c>
      <c r="E18" s="52">
        <v>0.22897672009457809</v>
      </c>
      <c r="F18" s="52">
        <v>0.22434267607219882</v>
      </c>
      <c r="G18" s="52">
        <v>0.23682584726533076</v>
      </c>
      <c r="H18" s="52">
        <v>0.26613163444127147</v>
      </c>
      <c r="I18" s="52">
        <v>0.3128799820142053</v>
      </c>
    </row>
    <row r="19" spans="1:11">
      <c r="A19" s="51" t="s">
        <v>248</v>
      </c>
      <c r="B19" s="52">
        <v>0.63606939824938047</v>
      </c>
      <c r="C19" s="52">
        <v>0.57876807141604658</v>
      </c>
      <c r="D19" s="52">
        <v>0.6501032012130965</v>
      </c>
      <c r="E19" s="52">
        <v>0.65816658613373691</v>
      </c>
      <c r="F19" s="52">
        <v>0.66767433880574645</v>
      </c>
      <c r="G19" s="52">
        <v>0.65701604990768414</v>
      </c>
      <c r="H19" s="52">
        <v>0.62955317839994074</v>
      </c>
      <c r="I19" s="52">
        <v>0.58362356015723915</v>
      </c>
    </row>
    <row r="20" spans="1:11">
      <c r="A20" s="51" t="s">
        <v>249</v>
      </c>
      <c r="B20" s="52">
        <v>0.10963900408609616</v>
      </c>
      <c r="C20" s="52">
        <v>9.2290506988903911E-2</v>
      </c>
      <c r="D20" s="52">
        <v>0.10116284842449288</v>
      </c>
      <c r="E20" s="52">
        <v>9.6057132064109624E-2</v>
      </c>
      <c r="F20" s="52">
        <v>9.0454165280221224E-2</v>
      </c>
      <c r="G20" s="52">
        <v>8.878985255649291E-2</v>
      </c>
      <c r="H20" s="52">
        <v>9.2937265825150855E-2</v>
      </c>
      <c r="I20" s="52">
        <v>9.2048470024227919E-2</v>
      </c>
    </row>
    <row r="21" spans="1:11">
      <c r="A21" s="51" t="s">
        <v>250</v>
      </c>
      <c r="B21" s="52">
        <v>1.0198540917150075E-2</v>
      </c>
      <c r="C21" s="52">
        <v>1.4647006720426396E-2</v>
      </c>
      <c r="D21" s="52">
        <v>1.6242101765707884E-2</v>
      </c>
      <c r="E21" s="52">
        <v>1.679956170757536E-2</v>
      </c>
      <c r="F21" s="52">
        <v>1.7528819841833663E-2</v>
      </c>
      <c r="G21" s="52">
        <v>1.7368250270492162E-2</v>
      </c>
      <c r="H21" s="52">
        <v>1.1377921333636755E-2</v>
      </c>
      <c r="I21" s="52">
        <v>1.144798780432738E-2</v>
      </c>
    </row>
    <row r="22" spans="1:11" ht="16.2">
      <c r="A22" s="53" t="s">
        <v>251</v>
      </c>
      <c r="B22" s="54">
        <v>1.8712664170024687</v>
      </c>
      <c r="C22" s="54">
        <v>2.0062608744459398</v>
      </c>
      <c r="D22" s="54">
        <v>1.9997454293533172</v>
      </c>
      <c r="E22" s="54">
        <v>2.1768768000757213</v>
      </c>
      <c r="F22" s="54">
        <v>2.3087750935520233</v>
      </c>
      <c r="G22" s="54">
        <v>2.1447298255032576</v>
      </c>
      <c r="H22" s="54">
        <v>2.2720573210673485</v>
      </c>
      <c r="I22" s="54">
        <v>2.0244495410052581</v>
      </c>
    </row>
    <row r="24" spans="1:11">
      <c r="A24" s="43" t="s">
        <v>252</v>
      </c>
    </row>
    <row r="25" spans="1:11" ht="15.6">
      <c r="A25" s="12" t="s">
        <v>3</v>
      </c>
      <c r="B25" s="45">
        <v>40.2333</v>
      </c>
      <c r="C25" s="45">
        <v>40.505899999999997</v>
      </c>
      <c r="D25" s="45">
        <v>39.888300000000001</v>
      </c>
      <c r="E25" s="45">
        <v>39.888300000000001</v>
      </c>
      <c r="F25" s="45">
        <v>39.888300000000001</v>
      </c>
      <c r="G25" s="45">
        <v>40.411900000000003</v>
      </c>
      <c r="H25" s="45">
        <v>39.7121</v>
      </c>
      <c r="I25" s="45">
        <v>40.505899999999997</v>
      </c>
      <c r="K25" s="100"/>
    </row>
    <row r="26" spans="1:11" ht="15.6">
      <c r="A26" s="12" t="s">
        <v>4</v>
      </c>
      <c r="B26" s="45">
        <v>4.7576E-2</v>
      </c>
      <c r="C26" s="45">
        <v>2.8400000000000002E-4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2.8400000000000002E-4</v>
      </c>
      <c r="K26" s="100"/>
    </row>
    <row r="27" spans="1:11" ht="15.6">
      <c r="A27" s="12" t="s">
        <v>5</v>
      </c>
      <c r="B27" s="55">
        <v>2.4160000000000001E-2</v>
      </c>
      <c r="C27" s="55">
        <v>2.291E-2</v>
      </c>
      <c r="D27" s="55">
        <v>2.1898000000000001E-2</v>
      </c>
      <c r="E27" s="55">
        <v>2.1898000000000001E-2</v>
      </c>
      <c r="F27" s="55">
        <v>2.1898000000000001E-2</v>
      </c>
      <c r="G27" s="55">
        <v>1.3226E-2</v>
      </c>
      <c r="H27" s="55">
        <v>2.9797000000000001E-2</v>
      </c>
      <c r="I27" s="55">
        <v>2.291E-2</v>
      </c>
      <c r="K27" s="100"/>
    </row>
    <row r="28" spans="1:11" ht="15.6">
      <c r="A28" s="12" t="s">
        <v>243</v>
      </c>
      <c r="B28" s="55">
        <v>7.7353000000000005E-2</v>
      </c>
      <c r="C28" s="55">
        <v>0.12862599999999999</v>
      </c>
      <c r="D28" s="55">
        <v>0.112243</v>
      </c>
      <c r="E28" s="55">
        <v>0.112243</v>
      </c>
      <c r="F28" s="55">
        <v>0.112243</v>
      </c>
      <c r="G28" s="55">
        <v>9.8516999999999993E-2</v>
      </c>
      <c r="H28" s="55">
        <v>5.8638000000000003E-2</v>
      </c>
      <c r="I28" s="55">
        <v>0.12862599999999999</v>
      </c>
      <c r="K28" s="100"/>
    </row>
    <row r="29" spans="1:11">
      <c r="A29" s="46" t="s">
        <v>58</v>
      </c>
      <c r="B29" s="45">
        <v>10.344900000000001</v>
      </c>
      <c r="C29" s="45">
        <v>9.8226499999999994</v>
      </c>
      <c r="D29" s="45">
        <v>10.302099999999999</v>
      </c>
      <c r="E29" s="45">
        <v>10.302099999999999</v>
      </c>
      <c r="F29" s="45">
        <v>10.302099999999999</v>
      </c>
      <c r="G29" s="45">
        <v>9.2935800000000004</v>
      </c>
      <c r="H29" s="45">
        <v>9.6135900000000003</v>
      </c>
      <c r="I29" s="45">
        <v>9.8226499999999994</v>
      </c>
      <c r="K29" s="100"/>
    </row>
    <row r="30" spans="1:11">
      <c r="A30" s="46" t="s">
        <v>7</v>
      </c>
      <c r="B30" s="45">
        <v>0.16134499999999999</v>
      </c>
      <c r="C30" s="45">
        <v>0.15723400000000001</v>
      </c>
      <c r="D30" s="45">
        <v>0.18471299999999999</v>
      </c>
      <c r="E30" s="45">
        <v>0.18471299999999999</v>
      </c>
      <c r="F30" s="45">
        <v>0.18471299999999999</v>
      </c>
      <c r="G30" s="45">
        <v>0.214556</v>
      </c>
      <c r="H30" s="45">
        <v>9.5661999999999997E-2</v>
      </c>
      <c r="I30" s="45">
        <v>0.15723400000000001</v>
      </c>
      <c r="K30" s="100"/>
    </row>
    <row r="31" spans="1:11">
      <c r="A31" s="46" t="s">
        <v>8</v>
      </c>
      <c r="B31" s="45">
        <v>47.991900000000001</v>
      </c>
      <c r="C31" s="45">
        <v>48.941600000000001</v>
      </c>
      <c r="D31" s="45">
        <v>48.243099999999998</v>
      </c>
      <c r="E31" s="45">
        <v>48.243099999999998</v>
      </c>
      <c r="F31" s="45">
        <v>48.243099999999998</v>
      </c>
      <c r="G31" s="45">
        <v>48.929000000000002</v>
      </c>
      <c r="H31" s="45">
        <v>48.224699999999999</v>
      </c>
      <c r="I31" s="45">
        <v>48.941600000000001</v>
      </c>
      <c r="K31" s="100"/>
    </row>
    <row r="32" spans="1:11">
      <c r="A32" s="46" t="s">
        <v>9</v>
      </c>
      <c r="B32" s="45">
        <v>0.182812</v>
      </c>
      <c r="C32" s="45">
        <v>0.211676</v>
      </c>
      <c r="D32" s="45">
        <v>0.18976499999999999</v>
      </c>
      <c r="E32" s="45">
        <v>0.18976499999999999</v>
      </c>
      <c r="F32" s="45">
        <v>0.18976499999999999</v>
      </c>
      <c r="G32" s="45">
        <v>0.222854</v>
      </c>
      <c r="H32" s="45">
        <v>0.33163399999999998</v>
      </c>
      <c r="I32" s="45">
        <v>0.34326600000000002</v>
      </c>
      <c r="K32" s="100"/>
    </row>
    <row r="33" spans="1:11">
      <c r="A33" s="46" t="s">
        <v>59</v>
      </c>
      <c r="B33" s="45">
        <v>0.33726400000000001</v>
      </c>
      <c r="C33" s="45">
        <v>0.34326600000000002</v>
      </c>
      <c r="D33" s="45">
        <v>0.30038399999999998</v>
      </c>
      <c r="E33" s="45">
        <v>0.30038399999999998</v>
      </c>
      <c r="F33" s="45">
        <v>0.30038399999999998</v>
      </c>
      <c r="G33" s="45">
        <v>0.261409</v>
      </c>
      <c r="H33" s="45">
        <v>0.18468999999999999</v>
      </c>
      <c r="I33" s="45">
        <v>0.211676</v>
      </c>
      <c r="K33" s="100"/>
    </row>
    <row r="34" spans="1:11">
      <c r="A34" s="46" t="s">
        <v>14</v>
      </c>
      <c r="B34" s="45">
        <v>99.400610000000015</v>
      </c>
      <c r="C34" s="45">
        <v>100.134146</v>
      </c>
      <c r="D34" s="45">
        <v>99.242502999999985</v>
      </c>
      <c r="E34" s="45">
        <v>99.242502999999985</v>
      </c>
      <c r="F34" s="45">
        <v>99.242502999999985</v>
      </c>
      <c r="G34" s="45">
        <v>99.445042000000001</v>
      </c>
      <c r="H34" s="45">
        <v>98.218571000000011</v>
      </c>
      <c r="I34" s="45">
        <v>100.134146</v>
      </c>
    </row>
    <row r="35" spans="1:11">
      <c r="A35" s="56" t="s">
        <v>253</v>
      </c>
      <c r="B35" s="57">
        <v>89.209399173436566</v>
      </c>
      <c r="C35" s="57">
        <v>89.877729252811918</v>
      </c>
      <c r="D35" s="57">
        <v>89.299264077700315</v>
      </c>
      <c r="E35" s="57">
        <v>89.299264077700315</v>
      </c>
      <c r="F35" s="57">
        <v>89.299264077700315</v>
      </c>
      <c r="G35" s="57">
        <v>90.368196674976886</v>
      </c>
      <c r="H35" s="58">
        <v>89.939034158017023</v>
      </c>
      <c r="I35" s="58">
        <v>89.877729252811918</v>
      </c>
    </row>
    <row r="37" spans="1:11">
      <c r="A37" s="43" t="s">
        <v>254</v>
      </c>
      <c r="B37" s="58">
        <v>1.2745075620536237</v>
      </c>
      <c r="C37" s="58">
        <v>1.1027240741412039</v>
      </c>
      <c r="D37" s="58">
        <v>1.1368097017145091</v>
      </c>
      <c r="E37" s="58">
        <v>1.0729371688073639</v>
      </c>
      <c r="F37" s="58">
        <v>0.96090273169236062</v>
      </c>
      <c r="G37" s="58">
        <v>1.0943730404669938</v>
      </c>
      <c r="H37" s="103">
        <v>0.98419999999999996</v>
      </c>
      <c r="I37" s="103">
        <v>1.12527</v>
      </c>
    </row>
    <row r="38" spans="1:11">
      <c r="A38" s="43" t="s">
        <v>255</v>
      </c>
      <c r="B38" s="59">
        <v>1189.3549258613903</v>
      </c>
      <c r="C38" s="59">
        <v>1139.3478745082562</v>
      </c>
      <c r="D38" s="59">
        <v>1177.0114536252163</v>
      </c>
      <c r="E38" s="59">
        <v>1178.8880309793585</v>
      </c>
      <c r="F38" s="59">
        <v>1180.9435696100529</v>
      </c>
      <c r="G38" s="59">
        <v>1081.1405032378157</v>
      </c>
      <c r="H38" s="102">
        <v>1203.3578199999999</v>
      </c>
      <c r="I38" s="102">
        <v>1140.2573</v>
      </c>
    </row>
    <row r="40" spans="1:11">
      <c r="A40" s="43" t="s">
        <v>410</v>
      </c>
    </row>
    <row r="41" spans="1:11">
      <c r="A41" s="43" t="s">
        <v>256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8"/>
  <sheetViews>
    <sheetView workbookViewId="0">
      <selection activeCell="L40" sqref="L40"/>
    </sheetView>
  </sheetViews>
  <sheetFormatPr defaultColWidth="9.109375" defaultRowHeight="14.4"/>
  <cols>
    <col min="1" max="1" width="14.44140625" style="61" customWidth="1"/>
    <col min="2" max="47" width="6.5546875" style="61" customWidth="1"/>
    <col min="48" max="16384" width="9.109375" style="61"/>
  </cols>
  <sheetData>
    <row r="1" spans="1:84" ht="22.5" customHeight="1">
      <c r="A1" s="60" t="s">
        <v>257</v>
      </c>
    </row>
    <row r="3" spans="1:84" s="64" customFormat="1" ht="15.6">
      <c r="A3" s="62" t="s">
        <v>258</v>
      </c>
      <c r="B3" s="12" t="s">
        <v>3</v>
      </c>
      <c r="C3" s="63" t="s">
        <v>58</v>
      </c>
      <c r="D3" s="63" t="s">
        <v>7</v>
      </c>
      <c r="E3" s="63" t="s">
        <v>8</v>
      </c>
      <c r="F3" s="63" t="s">
        <v>9</v>
      </c>
      <c r="G3" s="63" t="s">
        <v>259</v>
      </c>
      <c r="H3" s="12" t="s">
        <v>243</v>
      </c>
      <c r="I3" s="63" t="s">
        <v>60</v>
      </c>
      <c r="J3" s="63" t="s">
        <v>61</v>
      </c>
      <c r="K3" s="63"/>
      <c r="L3" s="64" t="s">
        <v>62</v>
      </c>
      <c r="M3" s="64" t="s">
        <v>260</v>
      </c>
      <c r="N3" s="64" t="s">
        <v>67</v>
      </c>
      <c r="O3" s="64" t="s">
        <v>69</v>
      </c>
      <c r="P3" s="64" t="s">
        <v>70</v>
      </c>
      <c r="Q3" s="64" t="s">
        <v>71</v>
      </c>
      <c r="R3" s="64" t="s">
        <v>72</v>
      </c>
      <c r="S3" s="64" t="s">
        <v>73</v>
      </c>
      <c r="T3" s="64" t="s">
        <v>74</v>
      </c>
      <c r="U3" s="64" t="s">
        <v>75</v>
      </c>
      <c r="V3" s="64" t="s">
        <v>76</v>
      </c>
      <c r="W3" s="64" t="s">
        <v>261</v>
      </c>
      <c r="X3" s="64" t="s">
        <v>262</v>
      </c>
      <c r="Y3" s="64" t="s">
        <v>77</v>
      </c>
      <c r="Z3" s="64" t="s">
        <v>263</v>
      </c>
      <c r="AA3" s="64" t="s">
        <v>264</v>
      </c>
      <c r="AB3" s="64" t="s">
        <v>265</v>
      </c>
      <c r="AC3" s="64" t="s">
        <v>266</v>
      </c>
      <c r="AD3" s="64" t="s">
        <v>267</v>
      </c>
      <c r="AE3" s="64" t="s">
        <v>268</v>
      </c>
      <c r="AF3" s="64" t="s">
        <v>269</v>
      </c>
      <c r="AG3" s="64" t="s">
        <v>270</v>
      </c>
      <c r="AH3" s="64" t="s">
        <v>271</v>
      </c>
      <c r="AI3" s="64" t="s">
        <v>272</v>
      </c>
      <c r="AJ3" s="64" t="s">
        <v>273</v>
      </c>
      <c r="AK3" s="64" t="s">
        <v>274</v>
      </c>
      <c r="AL3" s="64" t="s">
        <v>275</v>
      </c>
      <c r="AM3" s="64" t="s">
        <v>276</v>
      </c>
      <c r="AN3" s="64" t="s">
        <v>277</v>
      </c>
      <c r="AO3" s="64" t="s">
        <v>78</v>
      </c>
      <c r="AP3" s="64" t="s">
        <v>278</v>
      </c>
      <c r="AQ3" s="64" t="s">
        <v>279</v>
      </c>
      <c r="AR3" s="64" t="s">
        <v>280</v>
      </c>
      <c r="AS3" s="64" t="s">
        <v>281</v>
      </c>
      <c r="AT3" s="64" t="s">
        <v>282</v>
      </c>
      <c r="AU3" s="64" t="s">
        <v>283</v>
      </c>
    </row>
    <row r="4" spans="1:84">
      <c r="A4" s="61" t="s">
        <v>284</v>
      </c>
      <c r="B4" s="65">
        <v>50.854846707173735</v>
      </c>
      <c r="C4" s="65">
        <v>7.1936893521462304</v>
      </c>
      <c r="D4" s="65">
        <v>0.17258604217087853</v>
      </c>
      <c r="E4" s="65">
        <v>15.77015115653402</v>
      </c>
      <c r="F4" s="65">
        <v>20.525216211376744</v>
      </c>
      <c r="G4" s="65">
        <v>0.25435362255234312</v>
      </c>
      <c r="H4" s="65">
        <v>0.37820887071200593</v>
      </c>
      <c r="I4" s="66">
        <v>99.999999999999972</v>
      </c>
      <c r="J4" s="67">
        <v>79.627019957325317</v>
      </c>
      <c r="K4" s="65"/>
      <c r="L4" s="65">
        <v>2.0094328471226999</v>
      </c>
      <c r="M4" s="65">
        <v>1.3818505973890578</v>
      </c>
      <c r="N4" s="68" t="s">
        <v>133</v>
      </c>
      <c r="O4" s="66">
        <v>310.59503371458879</v>
      </c>
      <c r="P4" s="68" t="s">
        <v>133</v>
      </c>
      <c r="Q4" s="66">
        <v>1281.7587760305464</v>
      </c>
      <c r="R4" s="69">
        <v>40.787279553147805</v>
      </c>
      <c r="S4" s="66">
        <v>135.306491970824</v>
      </c>
      <c r="T4" s="65">
        <v>4.8632401666280423</v>
      </c>
      <c r="U4" s="69">
        <v>33.862525664322725</v>
      </c>
      <c r="V4" s="65">
        <v>7.3925996077598173</v>
      </c>
      <c r="W4" s="68" t="s">
        <v>133</v>
      </c>
      <c r="X4" s="65">
        <v>23.002588770580427</v>
      </c>
      <c r="Y4" s="65">
        <v>22.642250554436185</v>
      </c>
      <c r="Z4" s="65">
        <v>44.820460231299457</v>
      </c>
      <c r="AA4" s="65">
        <v>3.6649024898970442E-2</v>
      </c>
      <c r="AB4" s="68" t="s">
        <v>133</v>
      </c>
      <c r="AC4" s="65">
        <v>1.2113917594286874</v>
      </c>
      <c r="AD4" s="65">
        <v>5.7186782575607307</v>
      </c>
      <c r="AE4" s="65">
        <v>1.2999866962055129</v>
      </c>
      <c r="AF4" s="65">
        <v>8.7709666120358065</v>
      </c>
      <c r="AG4" s="65">
        <v>3.5364527111178177</v>
      </c>
      <c r="AH4" s="65">
        <v>1.0732299972657584</v>
      </c>
      <c r="AI4" s="65">
        <v>4.4668911732998797</v>
      </c>
      <c r="AJ4" s="65">
        <v>0.7533092073270079</v>
      </c>
      <c r="AK4" s="65">
        <v>4.4945664883226861</v>
      </c>
      <c r="AL4" s="65">
        <v>0.93671534261180156</v>
      </c>
      <c r="AM4" s="65">
        <v>2.6570858599674434</v>
      </c>
      <c r="AN4" s="65">
        <v>0.32809879143402004</v>
      </c>
      <c r="AO4" s="65">
        <v>2.1661212360472795</v>
      </c>
      <c r="AP4" s="65">
        <v>0.30352793025116176</v>
      </c>
      <c r="AQ4" s="65">
        <v>2.3653557214225058</v>
      </c>
      <c r="AR4" s="70">
        <v>6.8700019974854689E-3</v>
      </c>
      <c r="AS4" s="70">
        <v>2.5809670378638502E-2</v>
      </c>
      <c r="AT4" s="70">
        <v>1.672350425000373E-2</v>
      </c>
      <c r="AU4" s="70">
        <v>7.5236800062617615E-3</v>
      </c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5"/>
      <c r="CB4" s="65"/>
      <c r="CC4" s="65"/>
      <c r="CD4" s="65"/>
      <c r="CE4" s="65"/>
      <c r="CF4" s="65"/>
    </row>
    <row r="5" spans="1:84">
      <c r="A5" s="61" t="s">
        <v>285</v>
      </c>
      <c r="B5" s="65">
        <v>49.459162785079769</v>
      </c>
      <c r="C5" s="65">
        <v>7.3580604135185999</v>
      </c>
      <c r="D5" s="65">
        <v>0.14669700948836314</v>
      </c>
      <c r="E5" s="65">
        <v>14.529025451723593</v>
      </c>
      <c r="F5" s="65">
        <v>21.40469091101868</v>
      </c>
      <c r="G5" s="65">
        <v>0.29846364603102621</v>
      </c>
      <c r="H5" s="65">
        <v>0.3381787419223139</v>
      </c>
      <c r="I5" s="66">
        <v>100</v>
      </c>
      <c r="J5" s="67">
        <v>77.87817691643113</v>
      </c>
      <c r="K5" s="65"/>
      <c r="L5" s="65">
        <v>1.5866577690518513</v>
      </c>
      <c r="M5" s="65">
        <v>1.2667885176416993</v>
      </c>
      <c r="N5" s="66">
        <v>148.58879924226929</v>
      </c>
      <c r="O5" s="66">
        <v>385.57258823218297</v>
      </c>
      <c r="P5" s="66">
        <v>2224.6570447272202</v>
      </c>
      <c r="Q5" s="66">
        <v>1092.3095865657326</v>
      </c>
      <c r="R5" s="69">
        <v>38.783156696955324</v>
      </c>
      <c r="S5" s="66">
        <v>127.16119608799409</v>
      </c>
      <c r="T5" s="65">
        <v>5.0587352056697164</v>
      </c>
      <c r="U5" s="69">
        <v>30.455238115361073</v>
      </c>
      <c r="V5" s="65">
        <v>10.342374553925387</v>
      </c>
      <c r="W5" s="68" t="s">
        <v>133</v>
      </c>
      <c r="X5" s="65">
        <v>28.558543423661792</v>
      </c>
      <c r="Y5" s="65">
        <v>19.553882408364455</v>
      </c>
      <c r="Z5" s="65">
        <v>57.092778442498016</v>
      </c>
      <c r="AA5" s="65">
        <v>6.9353107497899025E-2</v>
      </c>
      <c r="AB5" s="65">
        <v>0.89814992977722219</v>
      </c>
      <c r="AC5" s="65">
        <v>1.3576695749041521</v>
      </c>
      <c r="AD5" s="65">
        <v>6.0975708075730406</v>
      </c>
      <c r="AE5" s="65">
        <v>1.3745863548403934</v>
      </c>
      <c r="AF5" s="65">
        <v>8.9734781526444127</v>
      </c>
      <c r="AG5" s="65">
        <v>3.5442768990169351</v>
      </c>
      <c r="AH5" s="65">
        <v>1.0646938222948885</v>
      </c>
      <c r="AI5" s="65">
        <v>4.1756388157712054</v>
      </c>
      <c r="AJ5" s="65">
        <v>0.65558306421399204</v>
      </c>
      <c r="AK5" s="65">
        <v>4.3040404934605485</v>
      </c>
      <c r="AL5" s="65">
        <v>0.75278659027718098</v>
      </c>
      <c r="AM5" s="65">
        <v>2.1017027800610548</v>
      </c>
      <c r="AN5" s="65">
        <v>0.27006828571675007</v>
      </c>
      <c r="AO5" s="65">
        <v>1.6340916480318339</v>
      </c>
      <c r="AP5" s="65">
        <v>0.2610437408314229</v>
      </c>
      <c r="AQ5" s="65">
        <v>2.6835609030759606</v>
      </c>
      <c r="AR5" s="70">
        <v>1.4621317891560974E-2</v>
      </c>
      <c r="AS5" s="70">
        <v>3.6148524243644203E-2</v>
      </c>
      <c r="AT5" s="70">
        <v>1.866708421854681E-2</v>
      </c>
      <c r="AU5" s="70">
        <v>4.4791518847993889E-3</v>
      </c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5"/>
      <c r="CB5" s="65"/>
      <c r="CC5" s="71"/>
      <c r="CD5" s="72"/>
      <c r="CE5" s="65"/>
      <c r="CF5" s="65"/>
    </row>
    <row r="6" spans="1:84">
      <c r="A6" s="61" t="s">
        <v>286</v>
      </c>
      <c r="B6" s="65">
        <v>47.7402902253733</v>
      </c>
      <c r="C6" s="65">
        <v>7.6297954869352083</v>
      </c>
      <c r="D6" s="65">
        <v>0.16182260072329735</v>
      </c>
      <c r="E6" s="65">
        <v>14.919008342434594</v>
      </c>
      <c r="F6" s="65">
        <v>21.779045594674812</v>
      </c>
      <c r="G6" s="65">
        <v>0.30178888034227097</v>
      </c>
      <c r="H6" s="65">
        <v>0.40270126863971539</v>
      </c>
      <c r="I6" s="66">
        <v>100</v>
      </c>
      <c r="J6" s="67">
        <v>77.70927990338096</v>
      </c>
      <c r="K6" s="65"/>
      <c r="L6" s="65">
        <v>2.1538765971388334</v>
      </c>
      <c r="M6" s="65">
        <v>1.3647207987786558</v>
      </c>
      <c r="N6" s="66">
        <v>175.37163090472717</v>
      </c>
      <c r="O6" s="66">
        <v>404.82440609064315</v>
      </c>
      <c r="P6" s="66">
        <v>2649.7076698828296</v>
      </c>
      <c r="Q6" s="66">
        <v>1205.2075990299018</v>
      </c>
      <c r="R6" s="69">
        <v>38.487075351965565</v>
      </c>
      <c r="S6" s="66">
        <v>125.3718920098996</v>
      </c>
      <c r="T6" s="68" t="s">
        <v>133</v>
      </c>
      <c r="U6" s="69">
        <v>24.834633878589855</v>
      </c>
      <c r="V6" s="65">
        <v>10.628995806212224</v>
      </c>
      <c r="W6" s="68" t="s">
        <v>133</v>
      </c>
      <c r="X6" s="65">
        <v>26.816639694343962</v>
      </c>
      <c r="Y6" s="65">
        <v>26.595425298622679</v>
      </c>
      <c r="Z6" s="65">
        <v>68.281186645791536</v>
      </c>
      <c r="AA6" s="65">
        <v>8.5742175462425838E-2</v>
      </c>
      <c r="AB6" s="65">
        <v>2.4429094490437913</v>
      </c>
      <c r="AC6" s="65">
        <v>1.6759527198212427</v>
      </c>
      <c r="AD6" s="65">
        <v>7.5375715958106939</v>
      </c>
      <c r="AE6" s="65">
        <v>1.7276279740258922</v>
      </c>
      <c r="AF6" s="65">
        <v>11.266428980427564</v>
      </c>
      <c r="AG6" s="65">
        <v>4.2187898730067106</v>
      </c>
      <c r="AH6" s="65">
        <v>1.2615617765656999</v>
      </c>
      <c r="AI6" s="65">
        <v>5.5642301531192917</v>
      </c>
      <c r="AJ6" s="65">
        <v>0.84047362952229021</v>
      </c>
      <c r="AK6" s="65">
        <v>5.5726005328579866</v>
      </c>
      <c r="AL6" s="65">
        <v>1.0409210452293167</v>
      </c>
      <c r="AM6" s="65">
        <v>2.8627232867080998</v>
      </c>
      <c r="AN6" s="65">
        <v>0.37105453473195754</v>
      </c>
      <c r="AO6" s="65">
        <v>2.3325359634182639</v>
      </c>
      <c r="AP6" s="65">
        <v>0.35620521419197942</v>
      </c>
      <c r="AQ6" s="65">
        <v>3.2938843952927535</v>
      </c>
      <c r="AR6" s="70">
        <v>3.3898805464650919E-2</v>
      </c>
      <c r="AS6" s="70">
        <v>9.7036369661020333E-2</v>
      </c>
      <c r="AT6" s="70">
        <v>4.0708712967503793E-2</v>
      </c>
      <c r="AU6" s="70">
        <v>8.5187178257592807E-3</v>
      </c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5"/>
      <c r="CB6" s="65"/>
      <c r="CC6" s="71"/>
      <c r="CD6" s="72"/>
      <c r="CE6" s="65"/>
      <c r="CF6" s="65"/>
    </row>
    <row r="7" spans="1:84">
      <c r="A7" s="61" t="s">
        <v>287</v>
      </c>
      <c r="B7" s="65">
        <v>49.659491259392894</v>
      </c>
      <c r="C7" s="65">
        <v>7.2532789236330908</v>
      </c>
      <c r="D7" s="65">
        <v>0.14963075846652688</v>
      </c>
      <c r="E7" s="65">
        <v>14.447688005439652</v>
      </c>
      <c r="F7" s="65">
        <v>21.279178421241948</v>
      </c>
      <c r="G7" s="65">
        <v>0.31881076045647733</v>
      </c>
      <c r="H7" s="65">
        <v>0.44535751016352204</v>
      </c>
      <c r="I7" s="66">
        <v>99.999999999999986</v>
      </c>
      <c r="J7" s="67">
        <v>78.028190174397565</v>
      </c>
      <c r="K7" s="65"/>
      <c r="L7" s="65">
        <v>1.4809977458714183</v>
      </c>
      <c r="M7" s="65">
        <v>1.6558481450599039</v>
      </c>
      <c r="N7" s="66">
        <v>131.65969497946827</v>
      </c>
      <c r="O7" s="66">
        <v>391.40670714746</v>
      </c>
      <c r="P7" s="66">
        <v>2929.6869402025536</v>
      </c>
      <c r="Q7" s="66">
        <v>1114.1432455241413</v>
      </c>
      <c r="R7" s="69">
        <v>39.250505252260076</v>
      </c>
      <c r="S7" s="66">
        <v>143.91700244185358</v>
      </c>
      <c r="T7" s="65">
        <v>3.0343383091782754</v>
      </c>
      <c r="U7" s="69">
        <v>31.477428557433306</v>
      </c>
      <c r="V7" s="65">
        <v>10.007123376568389</v>
      </c>
      <c r="W7" s="68" t="s">
        <v>133</v>
      </c>
      <c r="X7" s="65">
        <v>27.479265304304889</v>
      </c>
      <c r="Y7" s="65">
        <v>18.772671329053829</v>
      </c>
      <c r="Z7" s="65">
        <v>44.747058211299297</v>
      </c>
      <c r="AA7" s="65">
        <v>4.6453951930275315E-2</v>
      </c>
      <c r="AB7" s="65">
        <v>7.5369424742326224E-3</v>
      </c>
      <c r="AC7" s="65">
        <v>1.2431083593001715</v>
      </c>
      <c r="AD7" s="65">
        <v>5.4053263762842612</v>
      </c>
      <c r="AE7" s="65">
        <v>1.287318631872491</v>
      </c>
      <c r="AF7" s="65">
        <v>8.389246665674893</v>
      </c>
      <c r="AG7" s="65">
        <v>3.2993377528051675</v>
      </c>
      <c r="AH7" s="65">
        <v>1.0205393766130866</v>
      </c>
      <c r="AI7" s="65">
        <v>4.002228679177291</v>
      </c>
      <c r="AJ7" s="65">
        <v>0.6290681206327513</v>
      </c>
      <c r="AK7" s="65">
        <v>3.8334007249777464</v>
      </c>
      <c r="AL7" s="65">
        <v>0.84576467130251443</v>
      </c>
      <c r="AM7" s="65">
        <v>2.0758134130642691</v>
      </c>
      <c r="AN7" s="65">
        <v>0.27419804799839992</v>
      </c>
      <c r="AO7" s="65">
        <v>1.5668759079444126</v>
      </c>
      <c r="AP7" s="65">
        <v>0.25508738153418248</v>
      </c>
      <c r="AQ7" s="65">
        <v>2.1645994273727847</v>
      </c>
      <c r="AR7" s="70">
        <v>1.4439507939237334E-2</v>
      </c>
      <c r="AS7" s="70">
        <v>2.7251829297302275E-2</v>
      </c>
      <c r="AT7" s="70">
        <v>1.742079507441583E-2</v>
      </c>
      <c r="AU7" s="70">
        <v>4.6974936674521123E-3</v>
      </c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5"/>
      <c r="CB7" s="65"/>
      <c r="CC7" s="71"/>
      <c r="CD7" s="72"/>
      <c r="CE7" s="65"/>
      <c r="CF7" s="65"/>
    </row>
    <row r="8" spans="1:84">
      <c r="A8" s="61" t="s">
        <v>288</v>
      </c>
      <c r="B8" s="65">
        <v>49.555306146553669</v>
      </c>
      <c r="C8" s="65">
        <v>7.6947869074152191</v>
      </c>
      <c r="D8" s="65">
        <v>0.15414862401003665</v>
      </c>
      <c r="E8" s="65">
        <v>14.228873818062304</v>
      </c>
      <c r="F8" s="65">
        <v>21.190210495041313</v>
      </c>
      <c r="G8" s="65">
        <v>0.2939388113146742</v>
      </c>
      <c r="H8" s="65">
        <v>0.21626147825870556</v>
      </c>
      <c r="I8" s="66">
        <v>100</v>
      </c>
      <c r="J8" s="67">
        <v>76.726992137083627</v>
      </c>
      <c r="K8" s="65"/>
      <c r="L8" s="65">
        <v>1.6781383957379519</v>
      </c>
      <c r="M8" s="65">
        <v>1.5539228705085688</v>
      </c>
      <c r="N8" s="66">
        <v>145.30251419801928</v>
      </c>
      <c r="O8" s="66">
        <v>395.95478016309454</v>
      </c>
      <c r="P8" s="66">
        <v>1423.5177835440591</v>
      </c>
      <c r="Q8" s="66">
        <v>1148.5002702403854</v>
      </c>
      <c r="R8" s="69">
        <v>39.605870791553599</v>
      </c>
      <c r="S8" s="66">
        <v>121.60982130019016</v>
      </c>
      <c r="T8" s="65">
        <v>4.7748084955670764</v>
      </c>
      <c r="U8" s="69">
        <v>33.458515127621844</v>
      </c>
      <c r="V8" s="65">
        <v>10.673769614628592</v>
      </c>
      <c r="W8" s="68" t="s">
        <v>133</v>
      </c>
      <c r="X8" s="65">
        <v>26.442352633764788</v>
      </c>
      <c r="Y8" s="65">
        <v>22.278649807283941</v>
      </c>
      <c r="Z8" s="65">
        <v>57.549601861208842</v>
      </c>
      <c r="AA8" s="65">
        <v>5.0328779025129618E-2</v>
      </c>
      <c r="AB8" s="65">
        <v>0.14143325018676059</v>
      </c>
      <c r="AC8" s="65">
        <v>1.329381687646741</v>
      </c>
      <c r="AD8" s="65">
        <v>6.3653463796531327</v>
      </c>
      <c r="AE8" s="65">
        <v>1.4312537233723426</v>
      </c>
      <c r="AF8" s="65">
        <v>9.5292172869389997</v>
      </c>
      <c r="AG8" s="65">
        <v>3.9430939697952203</v>
      </c>
      <c r="AH8" s="65">
        <v>1.1175667796442952</v>
      </c>
      <c r="AI8" s="65">
        <v>4.6400948057966076</v>
      </c>
      <c r="AJ8" s="65">
        <v>0.71064176541212765</v>
      </c>
      <c r="AK8" s="65">
        <v>4.5422283727528239</v>
      </c>
      <c r="AL8" s="65">
        <v>0.88911793095225533</v>
      </c>
      <c r="AM8" s="65">
        <v>2.3297192606858559</v>
      </c>
      <c r="AN8" s="65">
        <v>0.3198957764774818</v>
      </c>
      <c r="AO8" s="65">
        <v>2.0701273766512251</v>
      </c>
      <c r="AP8" s="65">
        <v>0.2961837323464182</v>
      </c>
      <c r="AQ8" s="65">
        <v>2.8025006986264085</v>
      </c>
      <c r="AR8" s="70">
        <v>2.5672183153476979E-2</v>
      </c>
      <c r="AS8" s="70">
        <v>2.4969483214445167E-2</v>
      </c>
      <c r="AT8" s="70">
        <v>2.3579807465291803E-2</v>
      </c>
      <c r="AU8" s="70">
        <v>2.293873807870737E-3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5"/>
      <c r="CB8" s="65"/>
      <c r="CC8" s="71"/>
      <c r="CD8" s="72"/>
      <c r="CE8" s="65"/>
      <c r="CF8" s="65"/>
    </row>
    <row r="9" spans="1:84">
      <c r="A9" s="61" t="s">
        <v>289</v>
      </c>
      <c r="B9" s="65">
        <v>49.701270149700846</v>
      </c>
      <c r="C9" s="65">
        <v>6.9513702053690265</v>
      </c>
      <c r="D9" s="65">
        <v>0.14320833628528712</v>
      </c>
      <c r="E9" s="65">
        <v>14.533879327734336</v>
      </c>
      <c r="F9" s="65">
        <v>21.234693200747664</v>
      </c>
      <c r="G9" s="65">
        <v>0.30278917299319363</v>
      </c>
      <c r="H9" s="65">
        <v>0.67301105580586074</v>
      </c>
      <c r="I9" s="66">
        <v>99.999999999999972</v>
      </c>
      <c r="J9" s="67">
        <v>78.847754769652298</v>
      </c>
      <c r="K9" s="65"/>
      <c r="L9" s="65">
        <v>1.7500020395799429</v>
      </c>
      <c r="M9" s="65">
        <v>1.6349569659070087</v>
      </c>
      <c r="N9" s="66">
        <v>172.62632039219415</v>
      </c>
      <c r="O9" s="66">
        <v>379.04943472442653</v>
      </c>
      <c r="P9" s="66">
        <v>4425.857675328305</v>
      </c>
      <c r="Q9" s="66">
        <v>1065.9854191950883</v>
      </c>
      <c r="R9" s="69">
        <v>37.06230516075366</v>
      </c>
      <c r="S9" s="66">
        <v>146.74252296370364</v>
      </c>
      <c r="T9" s="65">
        <v>4.9096188146679927</v>
      </c>
      <c r="U9" s="69">
        <v>29.55752020398414</v>
      </c>
      <c r="V9" s="65">
        <v>10.308145338738845</v>
      </c>
      <c r="W9" s="68" t="s">
        <v>133</v>
      </c>
      <c r="X9" s="65">
        <v>27.396508766753982</v>
      </c>
      <c r="Y9" s="65">
        <v>20.147640209524727</v>
      </c>
      <c r="Z9" s="65">
        <v>61.186987002530472</v>
      </c>
      <c r="AA9" s="65">
        <v>0.11275497166844248</v>
      </c>
      <c r="AB9" s="65">
        <v>6.6261953111845476E-2</v>
      </c>
      <c r="AC9" s="65">
        <v>1.5148967231349679</v>
      </c>
      <c r="AD9" s="65">
        <v>6.643660591247559</v>
      </c>
      <c r="AE9" s="65">
        <v>1.5174951019447629</v>
      </c>
      <c r="AF9" s="65">
        <v>9.4050129941841174</v>
      </c>
      <c r="AG9" s="65">
        <v>3.7755214758704905</v>
      </c>
      <c r="AH9" s="65">
        <v>1.0786617130595455</v>
      </c>
      <c r="AI9" s="65">
        <v>4.2348566894650723</v>
      </c>
      <c r="AJ9" s="65">
        <v>0.67279650246973133</v>
      </c>
      <c r="AK9" s="65">
        <v>4.1795596858898278</v>
      </c>
      <c r="AL9" s="65">
        <v>0.84101535848196085</v>
      </c>
      <c r="AM9" s="65">
        <v>2.140455275672168</v>
      </c>
      <c r="AN9" s="65">
        <v>0.3029877374391034</v>
      </c>
      <c r="AO9" s="65">
        <v>1.8904261307291768</v>
      </c>
      <c r="AP9" s="65">
        <v>0.26188543081077414</v>
      </c>
      <c r="AQ9" s="65">
        <v>2.9770448002947183</v>
      </c>
      <c r="AR9" s="70">
        <v>2.3277448681934678E-2</v>
      </c>
      <c r="AS9" s="70">
        <v>3.000081068818649E-2</v>
      </c>
      <c r="AT9" s="70">
        <v>2.5215098087502687E-2</v>
      </c>
      <c r="AU9" s="70">
        <v>3.4035103519721621E-3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5"/>
      <c r="CB9" s="65"/>
      <c r="CC9" s="71"/>
      <c r="CD9" s="72"/>
      <c r="CE9" s="65"/>
      <c r="CF9" s="65"/>
    </row>
    <row r="10" spans="1:84">
      <c r="A10" s="61" t="s">
        <v>290</v>
      </c>
      <c r="B10" s="65">
        <v>50.270963417978898</v>
      </c>
      <c r="C10" s="65">
        <v>6.9363714852002492</v>
      </c>
      <c r="D10" s="65">
        <v>0.15567681914864975</v>
      </c>
      <c r="E10" s="65">
        <v>15.154672298137973</v>
      </c>
      <c r="F10" s="65">
        <v>21.132463136959771</v>
      </c>
      <c r="G10" s="65">
        <v>0.3001210597018007</v>
      </c>
      <c r="H10" s="65">
        <v>0.60326601519835243</v>
      </c>
      <c r="I10" s="66">
        <v>100</v>
      </c>
      <c r="J10" s="67">
        <v>79.572056405802144</v>
      </c>
      <c r="K10" s="65"/>
      <c r="L10" s="65">
        <v>1.637256326753415</v>
      </c>
      <c r="M10" s="65">
        <v>1.6557810744827419</v>
      </c>
      <c r="N10" s="66">
        <v>154.70076032741443</v>
      </c>
      <c r="O10" s="66">
        <v>336.32696892412827</v>
      </c>
      <c r="P10" s="66">
        <v>3962.4149776244162</v>
      </c>
      <c r="Q10" s="66">
        <v>1157.3981006947108</v>
      </c>
      <c r="R10" s="69">
        <v>39.05333999372727</v>
      </c>
      <c r="S10" s="66">
        <v>150.26837327739173</v>
      </c>
      <c r="T10" s="65">
        <v>4.4237723572063832</v>
      </c>
      <c r="U10" s="69">
        <v>32.861073172936948</v>
      </c>
      <c r="V10" s="65">
        <v>8.574305655812422</v>
      </c>
      <c r="W10" s="68" t="s">
        <v>133</v>
      </c>
      <c r="X10" s="65">
        <v>25.637588286408885</v>
      </c>
      <c r="Y10" s="65">
        <v>21.80501269588456</v>
      </c>
      <c r="Z10" s="65">
        <v>45.737943397648358</v>
      </c>
      <c r="AA10" s="65">
        <v>3.9173613757436297E-2</v>
      </c>
      <c r="AB10" s="65">
        <v>4.6993036211748725E-2</v>
      </c>
      <c r="AC10" s="65">
        <v>1.4687047701049345</v>
      </c>
      <c r="AD10" s="65">
        <v>6.3657755187508629</v>
      </c>
      <c r="AE10" s="65">
        <v>1.4464740902238538</v>
      </c>
      <c r="AF10" s="65">
        <v>9.3842967381334059</v>
      </c>
      <c r="AG10" s="65">
        <v>3.5435486030858665</v>
      </c>
      <c r="AH10" s="65">
        <v>1.0481543760603165</v>
      </c>
      <c r="AI10" s="65">
        <v>4.5967126565385321</v>
      </c>
      <c r="AJ10" s="65">
        <v>0.71359924426677579</v>
      </c>
      <c r="AK10" s="65">
        <v>4.3034410465452098</v>
      </c>
      <c r="AL10" s="65">
        <v>0.87236829921927161</v>
      </c>
      <c r="AM10" s="65">
        <v>2.5003322827410583</v>
      </c>
      <c r="AN10" s="65">
        <v>0.29190139810012317</v>
      </c>
      <c r="AO10" s="65">
        <v>2.036795907419032</v>
      </c>
      <c r="AP10" s="65">
        <v>0.28692619933200514</v>
      </c>
      <c r="AQ10" s="65">
        <v>2.207095789546242</v>
      </c>
      <c r="AR10" s="70">
        <v>1.8868303072928232E-2</v>
      </c>
      <c r="AS10" s="70">
        <v>3.1021547681802986E-2</v>
      </c>
      <c r="AT10" s="70">
        <v>2.7400651950416691E-2</v>
      </c>
      <c r="AU10" s="70">
        <v>8.2190816098766262E-3</v>
      </c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5"/>
      <c r="CB10" s="65"/>
      <c r="CC10" s="71"/>
      <c r="CD10" s="72"/>
      <c r="CE10" s="65"/>
      <c r="CF10" s="65"/>
    </row>
    <row r="11" spans="1:84">
      <c r="A11" s="61" t="s">
        <v>291</v>
      </c>
      <c r="B11" s="65">
        <v>50.242799937755471</v>
      </c>
      <c r="C11" s="65">
        <v>6.9112069468144819</v>
      </c>
      <c r="D11" s="65">
        <v>0.14715433703725905</v>
      </c>
      <c r="E11" s="65">
        <v>14.699538187031278</v>
      </c>
      <c r="F11" s="65">
        <v>21.35031847871252</v>
      </c>
      <c r="G11" s="65">
        <v>0.31823243865971923</v>
      </c>
      <c r="H11" s="65">
        <v>0.51614327509165803</v>
      </c>
      <c r="I11" s="66">
        <v>99.999999999999986</v>
      </c>
      <c r="J11" s="67">
        <v>79.132007807380162</v>
      </c>
      <c r="K11" s="65"/>
      <c r="L11" s="65">
        <v>1.6847194526507745</v>
      </c>
      <c r="M11" s="65">
        <v>1.3736077273046206</v>
      </c>
      <c r="N11" s="66">
        <v>126.15423740824238</v>
      </c>
      <c r="O11" s="66">
        <v>359.97425826973836</v>
      </c>
      <c r="P11" s="66">
        <v>3392.5740069829526</v>
      </c>
      <c r="Q11" s="66">
        <v>1094.8127415652634</v>
      </c>
      <c r="R11" s="69">
        <v>39.457818237885611</v>
      </c>
      <c r="S11" s="66">
        <v>155.98220929974084</v>
      </c>
      <c r="T11" s="65">
        <v>3.0798186191397861</v>
      </c>
      <c r="U11" s="69">
        <v>30.73047239385604</v>
      </c>
      <c r="V11" s="65">
        <v>8.8828191090291835</v>
      </c>
      <c r="W11" s="68" t="s">
        <v>133</v>
      </c>
      <c r="X11" s="65">
        <v>28.196673052204815</v>
      </c>
      <c r="Y11" s="65">
        <v>17.084556182673154</v>
      </c>
      <c r="Z11" s="65">
        <v>36.608071684630119</v>
      </c>
      <c r="AA11" s="65">
        <v>3.2210347231874638E-2</v>
      </c>
      <c r="AB11" s="65">
        <v>3.6793282612684747E-2</v>
      </c>
      <c r="AC11" s="65">
        <v>1.0402072592466669</v>
      </c>
      <c r="AD11" s="65">
        <v>5.0711216203501923</v>
      </c>
      <c r="AE11" s="65">
        <v>1.1291863561025326</v>
      </c>
      <c r="AF11" s="65">
        <v>7.7761832219611717</v>
      </c>
      <c r="AG11" s="65">
        <v>2.9472197734758936</v>
      </c>
      <c r="AH11" s="65">
        <v>0.97483880985878346</v>
      </c>
      <c r="AI11" s="65">
        <v>3.5100741845917827</v>
      </c>
      <c r="AJ11" s="65">
        <v>0.56646070628183942</v>
      </c>
      <c r="AK11" s="65">
        <v>3.6531194298768082</v>
      </c>
      <c r="AL11" s="65">
        <v>0.6818736194910896</v>
      </c>
      <c r="AM11" s="65">
        <v>1.7832782261504594</v>
      </c>
      <c r="AN11" s="65">
        <v>0.24572818529617477</v>
      </c>
      <c r="AO11" s="65">
        <v>1.5412326487207315</v>
      </c>
      <c r="AP11" s="65">
        <v>0.20034709946503329</v>
      </c>
      <c r="AQ11" s="65">
        <v>1.9751724186093511</v>
      </c>
      <c r="AR11" s="70">
        <v>5.6410599726713648E-3</v>
      </c>
      <c r="AS11" s="70">
        <v>4.8421718520974669E-2</v>
      </c>
      <c r="AT11" s="70">
        <v>1.3576840151638216E-2</v>
      </c>
      <c r="AU11" s="70">
        <v>5.670652301181564E-3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5"/>
      <c r="CB11" s="65"/>
      <c r="CC11" s="71"/>
      <c r="CD11" s="72"/>
      <c r="CE11" s="65"/>
      <c r="CF11" s="65"/>
    </row>
    <row r="12" spans="1:84">
      <c r="A12" s="61" t="s">
        <v>292</v>
      </c>
      <c r="B12" s="65">
        <v>48.235857200125587</v>
      </c>
      <c r="C12" s="65">
        <v>8.5852207645557499</v>
      </c>
      <c r="D12" s="65">
        <v>0.16669402455776156</v>
      </c>
      <c r="E12" s="65">
        <v>13.609654133369967</v>
      </c>
      <c r="F12" s="65">
        <v>21.01884424858866</v>
      </c>
      <c r="G12" s="65">
        <v>0.32554497656993775</v>
      </c>
      <c r="H12" s="65">
        <v>0.16922383823487319</v>
      </c>
      <c r="I12" s="66">
        <v>100.00000000000001</v>
      </c>
      <c r="J12" s="67">
        <v>73.865051108018974</v>
      </c>
      <c r="K12" s="65"/>
      <c r="L12" s="65">
        <v>2.0778707853755951</v>
      </c>
      <c r="M12" s="65">
        <v>1.3867880006596105</v>
      </c>
      <c r="N12" s="66">
        <v>133.45973416126787</v>
      </c>
      <c r="O12" s="66">
        <v>456.2958115498447</v>
      </c>
      <c r="P12" s="66">
        <v>1116.1114797096316</v>
      </c>
      <c r="Q12" s="66">
        <v>1244.4394936977835</v>
      </c>
      <c r="R12" s="69">
        <v>41.543204864726526</v>
      </c>
      <c r="S12" s="66">
        <v>113.35911272955349</v>
      </c>
      <c r="T12" s="65">
        <v>4.221043827082319</v>
      </c>
      <c r="U12" s="69">
        <v>35.232353601225633</v>
      </c>
      <c r="V12" s="65">
        <v>12.475507749892619</v>
      </c>
      <c r="W12" s="68" t="s">
        <v>133</v>
      </c>
      <c r="X12" s="65">
        <v>27.291066751673789</v>
      </c>
      <c r="Y12" s="65">
        <v>27.012448103396085</v>
      </c>
      <c r="Z12" s="65">
        <v>67.440084664395158</v>
      </c>
      <c r="AA12" s="65">
        <v>6.0249430892544517E-2</v>
      </c>
      <c r="AB12" s="65">
        <v>1.5526254996395658E-2</v>
      </c>
      <c r="AC12" s="65">
        <v>1.59784654743484</v>
      </c>
      <c r="AD12" s="65">
        <v>7.7967340193934058</v>
      </c>
      <c r="AE12" s="65">
        <v>1.8618130197686253</v>
      </c>
      <c r="AF12" s="65">
        <v>12.148431729225218</v>
      </c>
      <c r="AG12" s="65">
        <v>4.4595807499792857</v>
      </c>
      <c r="AH12" s="65">
        <v>1.4240285898611762</v>
      </c>
      <c r="AI12" s="65">
        <v>5.8710430726102549</v>
      </c>
      <c r="AJ12" s="65">
        <v>0.9080705482238729</v>
      </c>
      <c r="AK12" s="65">
        <v>5.6545746988786219</v>
      </c>
      <c r="AL12" s="65">
        <v>1.0693406209485166</v>
      </c>
      <c r="AM12" s="65">
        <v>3.0513904331589092</v>
      </c>
      <c r="AN12" s="65">
        <v>0.37822718254869941</v>
      </c>
      <c r="AO12" s="65">
        <v>2.5835189012316659</v>
      </c>
      <c r="AP12" s="65">
        <v>0.34438243153822806</v>
      </c>
      <c r="AQ12" s="65">
        <v>3.1167860638392981</v>
      </c>
      <c r="AR12" s="70">
        <v>2.2318571834976687E-2</v>
      </c>
      <c r="AS12" s="70">
        <v>2.6180105036991058E-2</v>
      </c>
      <c r="AT12" s="70">
        <v>2.9252954624591408E-2</v>
      </c>
      <c r="AU12" s="70">
        <v>5.3846055509918604E-3</v>
      </c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5"/>
      <c r="CB12" s="65"/>
      <c r="CC12" s="71"/>
      <c r="CD12" s="72"/>
      <c r="CE12" s="65"/>
      <c r="CF12" s="65"/>
    </row>
    <row r="13" spans="1:84">
      <c r="A13" s="61" t="s">
        <v>293</v>
      </c>
      <c r="B13" s="65">
        <v>48.026665700131119</v>
      </c>
      <c r="C13" s="65">
        <v>8.2682322994477744</v>
      </c>
      <c r="D13" s="65">
        <v>0.16685125214974109</v>
      </c>
      <c r="E13" s="65">
        <v>13.992252963067042</v>
      </c>
      <c r="F13" s="65">
        <v>20.837922137759005</v>
      </c>
      <c r="G13" s="65">
        <v>0.34969294615355961</v>
      </c>
      <c r="H13" s="65">
        <v>0.20661698892324012</v>
      </c>
      <c r="I13" s="66">
        <v>100.00000000000001</v>
      </c>
      <c r="J13" s="67">
        <v>75.106721396314228</v>
      </c>
      <c r="K13" s="65"/>
      <c r="L13" s="65">
        <v>1.816466966372962</v>
      </c>
      <c r="M13" s="65">
        <v>1.678311814208443</v>
      </c>
      <c r="N13" s="66">
        <v>157.84634821779528</v>
      </c>
      <c r="O13" s="66">
        <v>443.45942417753804</v>
      </c>
      <c r="P13" s="66">
        <v>1361.7983258573331</v>
      </c>
      <c r="Q13" s="66">
        <v>1244.7552238615087</v>
      </c>
      <c r="R13" s="69">
        <v>39.741790887321415</v>
      </c>
      <c r="S13" s="66">
        <v>112.96366041131789</v>
      </c>
      <c r="T13" s="65">
        <v>8.6080665217347168</v>
      </c>
      <c r="U13" s="69">
        <v>31.610221906265242</v>
      </c>
      <c r="V13" s="65">
        <v>13.40378913330494</v>
      </c>
      <c r="W13" s="65">
        <v>4.7009674834473658E-2</v>
      </c>
      <c r="X13" s="65">
        <v>32.019883445830011</v>
      </c>
      <c r="Y13" s="65">
        <v>29.708669028491443</v>
      </c>
      <c r="Z13" s="65">
        <v>78.673024285688257</v>
      </c>
      <c r="AA13" s="65">
        <v>0.10379234933477881</v>
      </c>
      <c r="AB13" s="65">
        <v>1.2295967255650657</v>
      </c>
      <c r="AC13" s="65">
        <v>2.2609862623594501</v>
      </c>
      <c r="AD13" s="65">
        <v>9.8714088670524269</v>
      </c>
      <c r="AE13" s="65">
        <v>2.1647388487837138</v>
      </c>
      <c r="AF13" s="65">
        <v>14.817781242330625</v>
      </c>
      <c r="AG13" s="65">
        <v>5.4131320313086375</v>
      </c>
      <c r="AH13" s="65">
        <v>1.6534483386069716</v>
      </c>
      <c r="AI13" s="65">
        <v>6.4833882248572889</v>
      </c>
      <c r="AJ13" s="65">
        <v>1.0039319422839423</v>
      </c>
      <c r="AK13" s="65">
        <v>6.1447137777491916</v>
      </c>
      <c r="AL13" s="65">
        <v>1.2072500221706184</v>
      </c>
      <c r="AM13" s="65">
        <v>3.2408720299094202</v>
      </c>
      <c r="AN13" s="65">
        <v>0.38686720741524055</v>
      </c>
      <c r="AO13" s="65">
        <v>2.6615619088024003</v>
      </c>
      <c r="AP13" s="65">
        <v>0.36578730307836782</v>
      </c>
      <c r="AQ13" s="65">
        <v>3.8959369168938238</v>
      </c>
      <c r="AR13" s="70">
        <v>5.0771619785810171E-2</v>
      </c>
      <c r="AS13" s="70">
        <v>5.9088169332286396E-2</v>
      </c>
      <c r="AT13" s="70">
        <v>7.9401688554245439E-2</v>
      </c>
      <c r="AU13" s="70">
        <v>1.3397624890903431E-2</v>
      </c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5"/>
      <c r="CB13" s="65"/>
      <c r="CC13" s="71"/>
      <c r="CD13" s="72"/>
      <c r="CE13" s="65"/>
      <c r="CF13" s="65"/>
    </row>
    <row r="14" spans="1:84">
      <c r="A14" s="61" t="s">
        <v>294</v>
      </c>
      <c r="B14" s="65">
        <v>51.359377850222451</v>
      </c>
      <c r="C14" s="65">
        <v>6.8526877143746363</v>
      </c>
      <c r="D14" s="65">
        <v>0.16956103445585594</v>
      </c>
      <c r="E14" s="65">
        <v>16.126630738793036</v>
      </c>
      <c r="F14" s="65">
        <v>20.568146458081248</v>
      </c>
      <c r="G14" s="65">
        <v>0.25579752059269439</v>
      </c>
      <c r="H14" s="65">
        <v>0.44961754266248888</v>
      </c>
      <c r="I14" s="66">
        <v>100</v>
      </c>
      <c r="J14" s="67">
        <v>80.753315218663303</v>
      </c>
      <c r="K14" s="65"/>
      <c r="L14" s="65">
        <v>2.254279614372424</v>
      </c>
      <c r="M14" s="65">
        <v>1.5248755612786045</v>
      </c>
      <c r="N14" s="66">
        <v>150.15439904619447</v>
      </c>
      <c r="O14" s="66">
        <v>280.72107434898948</v>
      </c>
      <c r="P14" s="66">
        <v>2947.3161648684036</v>
      </c>
      <c r="Q14" s="66">
        <v>1258.1060632782121</v>
      </c>
      <c r="R14" s="69">
        <v>39.909808105622254</v>
      </c>
      <c r="S14" s="66">
        <v>151.837694613981</v>
      </c>
      <c r="T14" s="65">
        <v>7.5940791263369176</v>
      </c>
      <c r="U14" s="69">
        <v>31.882764902621751</v>
      </c>
      <c r="V14" s="65">
        <v>6.7848047687698241</v>
      </c>
      <c r="W14" s="68" t="s">
        <v>133</v>
      </c>
      <c r="X14" s="65">
        <v>22.635472998057473</v>
      </c>
      <c r="Y14" s="65">
        <v>19.54025463157075</v>
      </c>
      <c r="Z14" s="65">
        <v>37.031297756016272</v>
      </c>
      <c r="AA14" s="65">
        <v>2.9432568310231187E-2</v>
      </c>
      <c r="AB14" s="65">
        <v>0.3168238192825461</v>
      </c>
      <c r="AC14" s="65">
        <v>1.0720944911331909</v>
      </c>
      <c r="AD14" s="65">
        <v>4.6522618410331775</v>
      </c>
      <c r="AE14" s="65">
        <v>1.1077337717585509</v>
      </c>
      <c r="AF14" s="65">
        <v>7.2582403936555133</v>
      </c>
      <c r="AG14" s="65">
        <v>2.9466410619984913</v>
      </c>
      <c r="AH14" s="65">
        <v>1.0470826816828918</v>
      </c>
      <c r="AI14" s="65">
        <v>3.9233844099807458</v>
      </c>
      <c r="AJ14" s="65">
        <v>0.59836473132134782</v>
      </c>
      <c r="AK14" s="65">
        <v>4.0804434957235758</v>
      </c>
      <c r="AL14" s="65">
        <v>0.74625336065479164</v>
      </c>
      <c r="AM14" s="65">
        <v>2.1505238901317694</v>
      </c>
      <c r="AN14" s="65">
        <v>0.30375538165750643</v>
      </c>
      <c r="AO14" s="65">
        <v>1.8569232830906701</v>
      </c>
      <c r="AP14" s="65">
        <v>0.26807524343380768</v>
      </c>
      <c r="AQ14" s="65">
        <v>1.955750147610817</v>
      </c>
      <c r="AR14" s="70">
        <v>1.6870318613469625E-2</v>
      </c>
      <c r="AS14" s="70">
        <v>3.2510421683653715E-2</v>
      </c>
      <c r="AT14" s="70">
        <v>9.6486922560734979E-3</v>
      </c>
      <c r="AU14" s="70">
        <v>7.3510774245349438E-3</v>
      </c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5"/>
      <c r="CB14" s="65"/>
      <c r="CC14" s="71"/>
      <c r="CD14" s="72"/>
      <c r="CE14" s="65"/>
      <c r="CF14" s="65"/>
    </row>
    <row r="15" spans="1:84">
      <c r="A15" s="61" t="s">
        <v>295</v>
      </c>
      <c r="B15" s="65">
        <v>48.312764511928052</v>
      </c>
      <c r="C15" s="65">
        <v>7.8121205409973555</v>
      </c>
      <c r="D15" s="65">
        <v>0.16193901676651043</v>
      </c>
      <c r="E15" s="65">
        <v>14.50950838059315</v>
      </c>
      <c r="F15" s="65">
        <v>21.262304571861058</v>
      </c>
      <c r="G15" s="65">
        <v>0.32104520596930508</v>
      </c>
      <c r="H15" s="65">
        <v>0.36024596165243261</v>
      </c>
      <c r="I15" s="66">
        <v>100</v>
      </c>
      <c r="J15" s="67">
        <v>76.805425441545054</v>
      </c>
      <c r="K15" s="65"/>
      <c r="L15" s="65">
        <v>2.6416792401065319</v>
      </c>
      <c r="M15" s="65">
        <v>1.8333223844640154</v>
      </c>
      <c r="N15" s="66">
        <v>171.61496630897261</v>
      </c>
      <c r="O15" s="66">
        <v>424.85838980331829</v>
      </c>
      <c r="P15" s="66">
        <v>2371.5704955635838</v>
      </c>
      <c r="Q15" s="66">
        <v>1206.6911713943575</v>
      </c>
      <c r="R15" s="69">
        <v>37.828707311271863</v>
      </c>
      <c r="S15" s="66">
        <v>119.65976069970928</v>
      </c>
      <c r="T15" s="65">
        <v>8.8221025665339319</v>
      </c>
      <c r="U15" s="69">
        <v>32.247965683152394</v>
      </c>
      <c r="V15" s="65">
        <v>11.358056323071482</v>
      </c>
      <c r="W15" s="68" t="s">
        <v>133</v>
      </c>
      <c r="X15" s="65">
        <v>29.608787712257264</v>
      </c>
      <c r="Y15" s="65">
        <v>26.15241373295283</v>
      </c>
      <c r="Z15" s="65">
        <v>72.982839155554075</v>
      </c>
      <c r="AA15" s="65">
        <v>0.10259686346549285</v>
      </c>
      <c r="AB15" s="65">
        <v>1.417077888833034</v>
      </c>
      <c r="AC15" s="65">
        <v>1.926623757584853</v>
      </c>
      <c r="AD15" s="65">
        <v>8.3714782393933351</v>
      </c>
      <c r="AE15" s="65">
        <v>1.8722408931579761</v>
      </c>
      <c r="AF15" s="65">
        <v>12.376018286584898</v>
      </c>
      <c r="AG15" s="65">
        <v>4.5895253942774605</v>
      </c>
      <c r="AH15" s="65">
        <v>1.3256881330571959</v>
      </c>
      <c r="AI15" s="65">
        <v>5.4477523653050213</v>
      </c>
      <c r="AJ15" s="65">
        <v>0.8084576056703221</v>
      </c>
      <c r="AK15" s="65">
        <v>5.5637875599818578</v>
      </c>
      <c r="AL15" s="65">
        <v>1.0748158516112634</v>
      </c>
      <c r="AM15" s="65">
        <v>2.8157468766478035</v>
      </c>
      <c r="AN15" s="65">
        <v>0.39585656347006393</v>
      </c>
      <c r="AO15" s="65">
        <v>2.4716669551610773</v>
      </c>
      <c r="AP15" s="65">
        <v>0.38029055716198762</v>
      </c>
      <c r="AQ15" s="65">
        <v>3.4605922291359965</v>
      </c>
      <c r="AR15" s="70">
        <v>3.2778915461837657E-2</v>
      </c>
      <c r="AS15" s="70">
        <v>5.1475438607951923E-2</v>
      </c>
      <c r="AT15" s="70">
        <v>4.1063167165995111E-2</v>
      </c>
      <c r="AU15" s="70">
        <v>9.2687096235820748E-3</v>
      </c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5"/>
      <c r="CB15" s="65"/>
      <c r="CC15" s="71"/>
      <c r="CD15" s="72"/>
      <c r="CE15" s="65"/>
      <c r="CF15" s="65"/>
    </row>
    <row r="16" spans="1:84">
      <c r="A16" s="61" t="s">
        <v>296</v>
      </c>
      <c r="B16" s="65">
        <v>49.215352294684074</v>
      </c>
      <c r="C16" s="65">
        <v>7.7848814848533028</v>
      </c>
      <c r="D16" s="65">
        <v>0.17173862638647133</v>
      </c>
      <c r="E16" s="65">
        <v>14.855747166065717</v>
      </c>
      <c r="F16" s="65">
        <v>20.981469915432861</v>
      </c>
      <c r="G16" s="65">
        <v>0.30158213301116837</v>
      </c>
      <c r="H16" s="65">
        <v>0.37913197290236705</v>
      </c>
      <c r="I16" s="66">
        <v>99.999999999999986</v>
      </c>
      <c r="J16" s="67">
        <v>77.284262291363916</v>
      </c>
      <c r="K16" s="65"/>
      <c r="L16" s="65">
        <v>2.2864998724731413</v>
      </c>
      <c r="M16" s="65">
        <v>1.6164611398185087</v>
      </c>
      <c r="N16" s="66">
        <v>162.2738967033664</v>
      </c>
      <c r="O16" s="66">
        <v>389.83442991633837</v>
      </c>
      <c r="P16" s="66">
        <v>2493.6092245007212</v>
      </c>
      <c r="Q16" s="66">
        <v>1278.5381447136692</v>
      </c>
      <c r="R16" s="69">
        <v>39.693441188310189</v>
      </c>
      <c r="S16" s="66">
        <v>116.69183513864746</v>
      </c>
      <c r="T16" s="68" t="s">
        <v>133</v>
      </c>
      <c r="U16" s="69">
        <v>35.432351529894603</v>
      </c>
      <c r="V16" s="65">
        <v>9.8295649406301919</v>
      </c>
      <c r="W16" s="68" t="s">
        <v>133</v>
      </c>
      <c r="X16" s="65">
        <v>26.149698957018128</v>
      </c>
      <c r="Y16" s="65">
        <v>27.330520725468851</v>
      </c>
      <c r="Z16" s="65">
        <v>63.145677747946515</v>
      </c>
      <c r="AA16" s="65">
        <v>0.11292383497567635</v>
      </c>
      <c r="AB16" s="65">
        <v>0.21651278493929793</v>
      </c>
      <c r="AC16" s="65">
        <v>1.7833305610370824</v>
      </c>
      <c r="AD16" s="65">
        <v>7.5986416951011693</v>
      </c>
      <c r="AE16" s="65">
        <v>1.7937972996185414</v>
      </c>
      <c r="AF16" s="65">
        <v>11.600787285116025</v>
      </c>
      <c r="AG16" s="65">
        <v>4.3511282094952959</v>
      </c>
      <c r="AH16" s="65">
        <v>1.3801021008120264</v>
      </c>
      <c r="AI16" s="65">
        <v>5.4041989647144764</v>
      </c>
      <c r="AJ16" s="65">
        <v>0.86729848464798354</v>
      </c>
      <c r="AK16" s="65">
        <v>5.3971814346127971</v>
      </c>
      <c r="AL16" s="65">
        <v>1.1225920915093059</v>
      </c>
      <c r="AM16" s="65">
        <v>2.8411133682335108</v>
      </c>
      <c r="AN16" s="65">
        <v>0.39186756745734397</v>
      </c>
      <c r="AO16" s="65">
        <v>2.4913775867263799</v>
      </c>
      <c r="AP16" s="65">
        <v>0.35796278857076014</v>
      </c>
      <c r="AQ16" s="65">
        <v>3.1321469043853538</v>
      </c>
      <c r="AR16" s="70">
        <v>1.8778861624557233E-2</v>
      </c>
      <c r="AS16" s="70">
        <v>5.5725012391163814E-2</v>
      </c>
      <c r="AT16" s="70">
        <v>3.4445971246509659E-2</v>
      </c>
      <c r="AU16" s="70">
        <v>7.9486872378597608E-3</v>
      </c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5"/>
      <c r="CB16" s="65"/>
      <c r="CC16" s="71"/>
      <c r="CD16" s="72"/>
      <c r="CE16" s="65"/>
      <c r="CF16" s="65"/>
    </row>
    <row r="17" spans="1:85">
      <c r="A17" s="61" t="s">
        <v>297</v>
      </c>
      <c r="B17" s="65">
        <v>50.418223615867625</v>
      </c>
      <c r="C17" s="65">
        <v>6.8444374230687526</v>
      </c>
      <c r="D17" s="65">
        <v>0.15177128854495053</v>
      </c>
      <c r="E17" s="65">
        <v>15.079774087596318</v>
      </c>
      <c r="F17" s="65">
        <v>21.17774453803553</v>
      </c>
      <c r="G17" s="65">
        <v>0.3390832480690687</v>
      </c>
      <c r="H17" s="65">
        <v>0.53612876417373567</v>
      </c>
      <c r="I17" s="66">
        <v>99.999999999999986</v>
      </c>
      <c r="J17" s="67">
        <v>79.708065025539213</v>
      </c>
      <c r="K17" s="65"/>
      <c r="L17" s="65">
        <v>2.2408455617397913</v>
      </c>
      <c r="M17" s="65">
        <v>1.9658238364804019</v>
      </c>
      <c r="N17" s="66">
        <v>152.57074816017092</v>
      </c>
      <c r="O17" s="66">
        <v>324.78458461015015</v>
      </c>
      <c r="P17" s="66">
        <v>3521.4681232834946</v>
      </c>
      <c r="Q17" s="66">
        <v>1128.3712026744486</v>
      </c>
      <c r="R17" s="69">
        <v>37.613883854395638</v>
      </c>
      <c r="S17" s="66">
        <v>135.6411170072619</v>
      </c>
      <c r="T17" s="65">
        <v>8.7205243220875648</v>
      </c>
      <c r="U17" s="69">
        <v>30.067443310055737</v>
      </c>
      <c r="V17" s="65">
        <v>9.2081643421508321</v>
      </c>
      <c r="W17" s="65">
        <v>0.39892401854326504</v>
      </c>
      <c r="X17" s="65">
        <v>30.241090594970739</v>
      </c>
      <c r="Y17" s="65">
        <v>23.075467929110506</v>
      </c>
      <c r="Z17" s="65">
        <v>41.77495648927821</v>
      </c>
      <c r="AA17" s="65">
        <v>6.2266483716457141E-2</v>
      </c>
      <c r="AB17" s="65">
        <v>2.7233489497787375</v>
      </c>
      <c r="AC17" s="65">
        <v>1.7073661511545033</v>
      </c>
      <c r="AD17" s="65">
        <v>7.1019904159204614</v>
      </c>
      <c r="AE17" s="65">
        <v>1.6172541937393405</v>
      </c>
      <c r="AF17" s="65">
        <v>10.39358871401592</v>
      </c>
      <c r="AG17" s="65">
        <v>3.8413942295040964</v>
      </c>
      <c r="AH17" s="65">
        <v>1.0999549223432925</v>
      </c>
      <c r="AI17" s="65">
        <v>4.7607802302616813</v>
      </c>
      <c r="AJ17" s="65">
        <v>0.71449574726267806</v>
      </c>
      <c r="AK17" s="65">
        <v>4.5409305704572427</v>
      </c>
      <c r="AL17" s="65">
        <v>0.91903207890662186</v>
      </c>
      <c r="AM17" s="65">
        <v>2.4093153039862942</v>
      </c>
      <c r="AN17" s="65">
        <v>0.32599914503191535</v>
      </c>
      <c r="AO17" s="65">
        <v>2.0053495078353634</v>
      </c>
      <c r="AP17" s="65">
        <v>0.28757727690417617</v>
      </c>
      <c r="AQ17" s="65">
        <v>2.2159848217285329</v>
      </c>
      <c r="AR17" s="70">
        <v>1.2619483004143848E-2</v>
      </c>
      <c r="AS17" s="70">
        <v>8.6651235418358161E-2</v>
      </c>
      <c r="AT17" s="70">
        <v>3.1717146327569161E-2</v>
      </c>
      <c r="AU17" s="70">
        <v>1.1417737827424336E-2</v>
      </c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5"/>
      <c r="CB17" s="65"/>
      <c r="CC17" s="71"/>
      <c r="CD17" s="72"/>
      <c r="CE17" s="65"/>
      <c r="CF17" s="65"/>
    </row>
    <row r="18" spans="1:85">
      <c r="A18" s="61" t="s">
        <v>298</v>
      </c>
      <c r="B18" s="65">
        <v>52.957759527946472</v>
      </c>
      <c r="C18" s="65">
        <v>5.4502589750961592</v>
      </c>
      <c r="D18" s="65">
        <v>0.14479868415025662</v>
      </c>
      <c r="E18" s="65">
        <v>16.788718156293619</v>
      </c>
      <c r="F18" s="65">
        <v>21.864605935090434</v>
      </c>
      <c r="G18" s="65">
        <v>0.18102056486786444</v>
      </c>
      <c r="H18" s="65">
        <v>0.26324939739390263</v>
      </c>
      <c r="I18" s="66">
        <v>100.00000000000001</v>
      </c>
      <c r="J18" s="67">
        <v>84.596174251352593</v>
      </c>
      <c r="K18" s="65"/>
      <c r="L18" s="65">
        <v>0.95431291896404946</v>
      </c>
      <c r="M18" s="65">
        <v>1.2363068361091731</v>
      </c>
      <c r="N18" s="66">
        <v>104.59424710432873</v>
      </c>
      <c r="O18" s="66">
        <v>173.71542350720807</v>
      </c>
      <c r="P18" s="66">
        <v>1721.4574110827839</v>
      </c>
      <c r="Q18" s="66">
        <v>1071.769100082515</v>
      </c>
      <c r="R18" s="69">
        <v>38.775710101632285</v>
      </c>
      <c r="S18" s="66">
        <v>150.61787434217942</v>
      </c>
      <c r="T18" s="65">
        <v>4.4362528696139893</v>
      </c>
      <c r="U18" s="69">
        <v>23.226569356064591</v>
      </c>
      <c r="V18" s="65">
        <v>3.456109646589971</v>
      </c>
      <c r="W18" s="68" t="s">
        <v>133</v>
      </c>
      <c r="X18" s="65">
        <v>24.188248454876696</v>
      </c>
      <c r="Y18" s="65">
        <v>8.5040350034738825</v>
      </c>
      <c r="Z18" s="65">
        <v>7.6017547899175035</v>
      </c>
      <c r="AA18" s="65">
        <v>1.175323319696017E-2</v>
      </c>
      <c r="AB18" s="65">
        <v>0.10852947827820403</v>
      </c>
      <c r="AC18" s="65">
        <v>0.36369389508910172</v>
      </c>
      <c r="AD18" s="65">
        <v>1.9298585124451599</v>
      </c>
      <c r="AE18" s="65">
        <v>0.47028791090849997</v>
      </c>
      <c r="AF18" s="65">
        <v>3.2283562886843806</v>
      </c>
      <c r="AG18" s="65">
        <v>1.4496995698458206</v>
      </c>
      <c r="AH18" s="65">
        <v>0.47121267656469296</v>
      </c>
      <c r="AI18" s="65">
        <v>1.6824552838074918</v>
      </c>
      <c r="AJ18" s="65">
        <v>0.27779838662471079</v>
      </c>
      <c r="AK18" s="65">
        <v>1.7444408263167106</v>
      </c>
      <c r="AL18" s="65">
        <v>0.34832620430021372</v>
      </c>
      <c r="AM18" s="65">
        <v>0.94728849049603392</v>
      </c>
      <c r="AN18" s="65">
        <v>0.12326980704824814</v>
      </c>
      <c r="AO18" s="65">
        <v>0.83671499410998018</v>
      </c>
      <c r="AP18" s="65">
        <v>0.11463195187415551</v>
      </c>
      <c r="AQ18" s="65">
        <v>0.36889025141518039</v>
      </c>
      <c r="AR18" s="70">
        <v>2.4240916286476072E-3</v>
      </c>
      <c r="AS18" s="70">
        <v>1.4819398665595394E-2</v>
      </c>
      <c r="AT18" s="70">
        <v>2.8882920745090866E-3</v>
      </c>
      <c r="AU18" s="70">
        <v>6.4986276049256862E-4</v>
      </c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5"/>
      <c r="CB18" s="65"/>
      <c r="CC18" s="71"/>
      <c r="CD18" s="72"/>
      <c r="CE18" s="65"/>
      <c r="CF18" s="65"/>
    </row>
    <row r="19" spans="1:85">
      <c r="A19" s="61" t="s">
        <v>299</v>
      </c>
      <c r="B19" s="65">
        <v>52.078405148601725</v>
      </c>
      <c r="C19" s="65">
        <v>3.9616931632751373</v>
      </c>
      <c r="D19" s="65">
        <v>0.11707664450490275</v>
      </c>
      <c r="E19" s="65">
        <v>18.595457670993497</v>
      </c>
      <c r="F19" s="65">
        <v>22.515744613210131</v>
      </c>
      <c r="G19" s="65">
        <v>0.25141495132921371</v>
      </c>
      <c r="H19" s="65">
        <v>0.55098100452606846</v>
      </c>
      <c r="I19" s="66">
        <v>100.00000000000001</v>
      </c>
      <c r="J19" s="67">
        <v>89.325935753893305</v>
      </c>
      <c r="K19" s="66"/>
      <c r="L19" s="65">
        <v>1.6713445139716914</v>
      </c>
      <c r="M19" s="65">
        <v>0.57293593124277686</v>
      </c>
      <c r="N19" s="66">
        <v>67.031982173946815</v>
      </c>
      <c r="O19" s="66">
        <v>148.22875459349336</v>
      </c>
      <c r="P19" s="66">
        <v>3773.842496753894</v>
      </c>
      <c r="Q19" s="66">
        <v>907.57088763490492</v>
      </c>
      <c r="R19" s="69">
        <v>31.446414065166785</v>
      </c>
      <c r="S19" s="66">
        <v>235.40003392564557</v>
      </c>
      <c r="T19" s="65">
        <v>2.6611875583394076</v>
      </c>
      <c r="U19" s="69">
        <v>19.254639215750704</v>
      </c>
      <c r="V19" s="65">
        <v>2.4266308341355525</v>
      </c>
      <c r="W19" s="65">
        <v>9.7703825270118085E-3</v>
      </c>
      <c r="X19" s="65">
        <v>22.225626034983389</v>
      </c>
      <c r="Y19" s="65">
        <v>4.7102203069752102</v>
      </c>
      <c r="Z19" s="65">
        <v>2.6647084887236505</v>
      </c>
      <c r="AA19" s="68" t="s">
        <v>133</v>
      </c>
      <c r="AB19" s="65">
        <v>2.5676033922581415E-2</v>
      </c>
      <c r="AC19" s="65">
        <v>0.19935907390131066</v>
      </c>
      <c r="AD19" s="65">
        <v>0.97638018387285352</v>
      </c>
      <c r="AE19" s="65">
        <v>0.23353582117579244</v>
      </c>
      <c r="AF19" s="65">
        <v>1.6408779006289242</v>
      </c>
      <c r="AG19" s="65">
        <v>0.74020941666096707</v>
      </c>
      <c r="AH19" s="65">
        <v>0.24348308551088918</v>
      </c>
      <c r="AI19" s="65">
        <v>0.96378702268769423</v>
      </c>
      <c r="AJ19" s="65">
        <v>0.15369855743799221</v>
      </c>
      <c r="AK19" s="65">
        <v>0.97024643528423138</v>
      </c>
      <c r="AL19" s="65">
        <v>0.19923039596073697</v>
      </c>
      <c r="AM19" s="65">
        <v>0.53015687672891587</v>
      </c>
      <c r="AN19" s="65">
        <v>6.6372456992620177E-2</v>
      </c>
      <c r="AO19" s="65">
        <v>0.43328556547141339</v>
      </c>
      <c r="AP19" s="65">
        <v>6.4119933357784514E-2</v>
      </c>
      <c r="AQ19" s="65">
        <v>0.13172748045705041</v>
      </c>
      <c r="AR19" s="68" t="s">
        <v>133</v>
      </c>
      <c r="AS19" s="70">
        <v>1.8242641743967961E-2</v>
      </c>
      <c r="AT19" s="70">
        <v>1.1598496708426559E-3</v>
      </c>
      <c r="AU19" s="70">
        <v>5.2289878753252047E-4</v>
      </c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5"/>
      <c r="CB19" s="65"/>
      <c r="CC19" s="69"/>
      <c r="CD19" s="69"/>
      <c r="CE19" s="69"/>
      <c r="CF19" s="69"/>
      <c r="CG19" s="69"/>
    </row>
    <row r="20" spans="1:85">
      <c r="A20" s="61" t="s">
        <v>300</v>
      </c>
      <c r="B20" s="65">
        <v>51.759433834223373</v>
      </c>
      <c r="C20" s="65">
        <v>4.9792616912692589</v>
      </c>
      <c r="D20" s="65">
        <v>0.14025718134829068</v>
      </c>
      <c r="E20" s="65">
        <v>18.086164952234114</v>
      </c>
      <c r="F20" s="65">
        <v>21.755757166255613</v>
      </c>
      <c r="G20" s="65">
        <v>0.34390232519212871</v>
      </c>
      <c r="H20" s="65">
        <v>0.43956831312500605</v>
      </c>
      <c r="I20" s="66">
        <v>100.00000000000001</v>
      </c>
      <c r="J20" s="67">
        <v>86.623767565591677</v>
      </c>
      <c r="K20" s="66"/>
      <c r="L20" s="65">
        <v>2.4519087464015543</v>
      </c>
      <c r="M20" s="65">
        <v>1.2769955896765015</v>
      </c>
      <c r="N20" s="66">
        <v>65.739479409124115</v>
      </c>
      <c r="O20" s="66">
        <v>172.59529513611119</v>
      </c>
      <c r="P20" s="66">
        <v>3010.7418707192196</v>
      </c>
      <c r="Q20" s="66">
        <v>1087.2649716921758</v>
      </c>
      <c r="R20" s="69">
        <v>34.730530264753618</v>
      </c>
      <c r="S20" s="66">
        <v>222.42804647676678</v>
      </c>
      <c r="T20" s="65">
        <v>7.9525862882864127</v>
      </c>
      <c r="U20" s="69">
        <v>28.179563043222959</v>
      </c>
      <c r="V20" s="65">
        <v>3.4786910983185226</v>
      </c>
      <c r="W20" s="65">
        <v>0.62442380368054806</v>
      </c>
      <c r="X20" s="65">
        <v>27.437416471125989</v>
      </c>
      <c r="Y20" s="65">
        <v>7.9969857649806215</v>
      </c>
      <c r="Z20" s="65">
        <v>8.2026011999287007</v>
      </c>
      <c r="AA20" s="65">
        <v>5.8587627282804415E-2</v>
      </c>
      <c r="AB20" s="68" t="s">
        <v>133</v>
      </c>
      <c r="AC20" s="65">
        <v>0.62016586693562659</v>
      </c>
      <c r="AD20" s="65">
        <v>2.4791786133474898</v>
      </c>
      <c r="AE20" s="65">
        <v>0.53125799962838349</v>
      </c>
      <c r="AF20" s="65">
        <v>3.4174640113614374</v>
      </c>
      <c r="AG20" s="65">
        <v>1.3140912172119839</v>
      </c>
      <c r="AH20" s="65">
        <v>0.3914612671695204</v>
      </c>
      <c r="AI20" s="65">
        <v>1.5566903752133201</v>
      </c>
      <c r="AJ20" s="65">
        <v>0.25878891285309918</v>
      </c>
      <c r="AK20" s="65">
        <v>1.590975813957654</v>
      </c>
      <c r="AL20" s="65">
        <v>0.32866844321605443</v>
      </c>
      <c r="AM20" s="65">
        <v>0.86186740400878359</v>
      </c>
      <c r="AN20" s="65">
        <v>0.11103813096913991</v>
      </c>
      <c r="AO20" s="65">
        <v>0.73375662047741619</v>
      </c>
      <c r="AP20" s="65">
        <v>0.10445474665132128</v>
      </c>
      <c r="AQ20" s="65">
        <v>0.34502702164630977</v>
      </c>
      <c r="AR20" s="70">
        <v>4.1895000786624946E-3</v>
      </c>
      <c r="AS20" s="70">
        <v>9.4053423708400155E-2</v>
      </c>
      <c r="AT20" s="70">
        <v>2.0614022170077594E-2</v>
      </c>
      <c r="AU20" s="70">
        <v>1.0520176750909492E-2</v>
      </c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5"/>
      <c r="CB20" s="65"/>
      <c r="CC20" s="69"/>
      <c r="CD20" s="69"/>
      <c r="CE20" s="69"/>
      <c r="CF20" s="69"/>
      <c r="CG20" s="69"/>
    </row>
    <row r="21" spans="1:85">
      <c r="A21" s="61" t="s">
        <v>301</v>
      </c>
      <c r="B21" s="65">
        <v>51.545251150677586</v>
      </c>
      <c r="C21" s="65">
        <v>5.0560039909223855</v>
      </c>
      <c r="D21" s="65">
        <v>0.13698095924469342</v>
      </c>
      <c r="E21" s="65">
        <v>17.652317089492009</v>
      </c>
      <c r="F21" s="65">
        <v>21.79673350161735</v>
      </c>
      <c r="G21" s="65">
        <v>0.39235655721317175</v>
      </c>
      <c r="H21" s="65">
        <v>0.37325874525391334</v>
      </c>
      <c r="I21" s="66">
        <v>100.00000000000001</v>
      </c>
      <c r="J21" s="67">
        <v>86.15852927260832</v>
      </c>
      <c r="K21" s="66"/>
      <c r="L21" s="65">
        <v>2.4436229414812938</v>
      </c>
      <c r="M21" s="65">
        <v>1.7876164950100943</v>
      </c>
      <c r="N21" s="66">
        <v>69.55817521615279</v>
      </c>
      <c r="O21" s="66">
        <v>191.76002473817192</v>
      </c>
      <c r="P21" s="66">
        <v>2556.5667483144748</v>
      </c>
      <c r="Q21" s="66">
        <v>1061.8679011216543</v>
      </c>
      <c r="R21" s="69">
        <v>34.758004126656317</v>
      </c>
      <c r="S21" s="66">
        <v>201.94544060619762</v>
      </c>
      <c r="T21" s="68" t="s">
        <v>133</v>
      </c>
      <c r="U21" s="69">
        <v>28.587603261618348</v>
      </c>
      <c r="V21" s="65">
        <v>4.0662119184168066</v>
      </c>
      <c r="W21" s="65">
        <v>1.4730301871012226</v>
      </c>
      <c r="X21" s="65">
        <v>34.513744022517237</v>
      </c>
      <c r="Y21" s="65">
        <v>7.5767956517988377</v>
      </c>
      <c r="Z21" s="65">
        <v>9.9057811237882767</v>
      </c>
      <c r="AA21" s="65">
        <v>0.12284324012416757</v>
      </c>
      <c r="AB21" s="68" t="s">
        <v>133</v>
      </c>
      <c r="AC21" s="65">
        <v>0.72077263983175588</v>
      </c>
      <c r="AD21" s="65">
        <v>2.5609536869986953</v>
      </c>
      <c r="AE21" s="65">
        <v>0.50730493872975835</v>
      </c>
      <c r="AF21" s="65">
        <v>3.1651582668074454</v>
      </c>
      <c r="AG21" s="65">
        <v>1.1471322449360251</v>
      </c>
      <c r="AH21" s="65">
        <v>0.40708962615156524</v>
      </c>
      <c r="AI21" s="65">
        <v>1.5144046956958717</v>
      </c>
      <c r="AJ21" s="65">
        <v>0.24820976655159949</v>
      </c>
      <c r="AK21" s="65">
        <v>1.5635905948626196</v>
      </c>
      <c r="AL21" s="65">
        <v>0.31642458549105212</v>
      </c>
      <c r="AM21" s="65">
        <v>0.83742691298202754</v>
      </c>
      <c r="AN21" s="65">
        <v>0.10746624112904117</v>
      </c>
      <c r="AO21" s="65">
        <v>0.74382524599337585</v>
      </c>
      <c r="AP21" s="65">
        <v>0.10298468219480178</v>
      </c>
      <c r="AQ21" s="65">
        <v>0.39081669804001862</v>
      </c>
      <c r="AR21" s="70">
        <v>8.873307033664582E-3</v>
      </c>
      <c r="AS21" s="70">
        <v>0.19970599623246277</v>
      </c>
      <c r="AT21" s="70">
        <v>5.1851194402404571E-2</v>
      </c>
      <c r="AU21" s="70">
        <v>3.2398266766706839E-2</v>
      </c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5"/>
      <c r="CB21" s="65"/>
      <c r="CC21" s="69"/>
      <c r="CD21" s="69"/>
      <c r="CE21" s="69"/>
      <c r="CF21" s="69"/>
      <c r="CG21" s="69"/>
    </row>
    <row r="22" spans="1:85">
      <c r="A22" s="61" t="s">
        <v>302</v>
      </c>
      <c r="B22" s="65">
        <v>51.534347542650117</v>
      </c>
      <c r="C22" s="65">
        <v>5.2967607111350521</v>
      </c>
      <c r="D22" s="65">
        <v>0.1453488803203396</v>
      </c>
      <c r="E22" s="65">
        <v>17.902644636986622</v>
      </c>
      <c r="F22" s="65">
        <v>21.640069484372443</v>
      </c>
      <c r="G22" s="65">
        <v>0.33759392136237515</v>
      </c>
      <c r="H22" s="65">
        <v>0.57043037173733058</v>
      </c>
      <c r="I22" s="66">
        <v>100.00000000000001</v>
      </c>
      <c r="J22" s="67">
        <v>85.767134747887425</v>
      </c>
      <c r="K22" s="66"/>
      <c r="L22" s="65">
        <v>1.7976062981130734</v>
      </c>
      <c r="M22" s="65">
        <v>0.67944387787752336</v>
      </c>
      <c r="N22" s="66">
        <v>63.173461954091401</v>
      </c>
      <c r="O22" s="66">
        <v>182.63523398170412</v>
      </c>
      <c r="P22" s="66">
        <v>3907.0573406666476</v>
      </c>
      <c r="Q22" s="66">
        <v>1126.7355063592217</v>
      </c>
      <c r="R22" s="69">
        <v>36.04420180663773</v>
      </c>
      <c r="S22" s="66">
        <v>242.92214479375846</v>
      </c>
      <c r="T22" s="65">
        <v>4.6499845000342237</v>
      </c>
      <c r="U22" s="69">
        <v>29.847143436370906</v>
      </c>
      <c r="V22" s="65">
        <v>3.7763272573070914</v>
      </c>
      <c r="W22" s="68" t="s">
        <v>133</v>
      </c>
      <c r="X22" s="65">
        <v>24.651098209924271</v>
      </c>
      <c r="Y22" s="65">
        <v>8.3351057305957514</v>
      </c>
      <c r="Z22" s="65">
        <v>6.5639016135075572</v>
      </c>
      <c r="AA22" s="68" t="s">
        <v>133</v>
      </c>
      <c r="AB22" s="68" t="s">
        <v>133</v>
      </c>
      <c r="AC22" s="65">
        <v>0.46489147639542772</v>
      </c>
      <c r="AD22" s="65">
        <v>2.1231680255571019</v>
      </c>
      <c r="AE22" s="65">
        <v>0.49492864951711096</v>
      </c>
      <c r="AF22" s="65">
        <v>3.3064392805384331</v>
      </c>
      <c r="AG22" s="65">
        <v>1.2616956237271075</v>
      </c>
      <c r="AH22" s="65">
        <v>0.39812285350420601</v>
      </c>
      <c r="AI22" s="65">
        <v>1.5971974068883072</v>
      </c>
      <c r="AJ22" s="65">
        <v>0.25771881209042663</v>
      </c>
      <c r="AK22" s="65">
        <v>1.7853416847089845</v>
      </c>
      <c r="AL22" s="65">
        <v>0.33962075955953319</v>
      </c>
      <c r="AM22" s="65">
        <v>0.9492351532153267</v>
      </c>
      <c r="AN22" s="65">
        <v>0.11487757761690959</v>
      </c>
      <c r="AO22" s="65">
        <v>0.81234543900535405</v>
      </c>
      <c r="AP22" s="65">
        <v>0.10880766852223273</v>
      </c>
      <c r="AQ22" s="65">
        <v>0.32545643351067821</v>
      </c>
      <c r="AR22" s="70">
        <v>6.5992527269215792E-4</v>
      </c>
      <c r="AS22" s="70">
        <v>2.9165857492222308E-2</v>
      </c>
      <c r="AT22" s="70">
        <v>4.7378409988524071E-3</v>
      </c>
      <c r="AU22" s="70">
        <v>3.3825813431579209E-3</v>
      </c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5"/>
      <c r="CB22" s="65"/>
      <c r="CC22" s="69"/>
      <c r="CD22" s="69"/>
      <c r="CE22" s="69"/>
      <c r="CF22" s="69"/>
      <c r="CG22" s="69"/>
    </row>
    <row r="23" spans="1:85">
      <c r="A23" s="61" t="s">
        <v>303</v>
      </c>
      <c r="B23" s="65">
        <v>51.31820157842742</v>
      </c>
      <c r="C23" s="65">
        <v>5.4432842789641862</v>
      </c>
      <c r="D23" s="65">
        <v>0.14950069078531858</v>
      </c>
      <c r="E23" s="65">
        <v>17.931802036731337</v>
      </c>
      <c r="F23" s="65">
        <v>21.048284672037035</v>
      </c>
      <c r="G23" s="65">
        <v>0.37753635817010922</v>
      </c>
      <c r="H23" s="65">
        <v>0.55389420764886255</v>
      </c>
      <c r="I23" s="66">
        <v>100.00000000000001</v>
      </c>
      <c r="J23" s="67">
        <v>85.45101832740724</v>
      </c>
      <c r="K23" s="66"/>
      <c r="L23" s="65">
        <v>2.2602526310139317</v>
      </c>
      <c r="M23" s="65">
        <v>0.89657564409338453</v>
      </c>
      <c r="N23" s="66">
        <v>66.672580208534711</v>
      </c>
      <c r="O23" s="66">
        <v>209.70413570545176</v>
      </c>
      <c r="P23" s="66">
        <v>3793.7959428004283</v>
      </c>
      <c r="Q23" s="66">
        <v>1158.9200836071207</v>
      </c>
      <c r="R23" s="69">
        <v>35.676547808809502</v>
      </c>
      <c r="S23" s="66">
        <v>245.36465470824226</v>
      </c>
      <c r="T23" s="65">
        <v>7.0357975094049348</v>
      </c>
      <c r="U23" s="69">
        <v>30.883921381373646</v>
      </c>
      <c r="V23" s="65">
        <v>4.4558565620268737</v>
      </c>
      <c r="W23" s="68" t="s">
        <v>133</v>
      </c>
      <c r="X23" s="65">
        <v>25.897655716970569</v>
      </c>
      <c r="Y23" s="65">
        <v>10.356101431515473</v>
      </c>
      <c r="Z23" s="65">
        <v>9.5305588885979233</v>
      </c>
      <c r="AA23" s="68" t="s">
        <v>133</v>
      </c>
      <c r="AB23" s="65">
        <v>1.9804158046687337E-2</v>
      </c>
      <c r="AC23" s="65">
        <v>0.56453466185836265</v>
      </c>
      <c r="AD23" s="65">
        <v>2.6966607330441588</v>
      </c>
      <c r="AE23" s="65">
        <v>0.63931078049878798</v>
      </c>
      <c r="AF23" s="65">
        <v>4.0188143729278938</v>
      </c>
      <c r="AG23" s="65">
        <v>1.6895130117499644</v>
      </c>
      <c r="AH23" s="65">
        <v>0.49323918142688611</v>
      </c>
      <c r="AI23" s="65">
        <v>1.9706519325431175</v>
      </c>
      <c r="AJ23" s="65">
        <v>0.33144411809731805</v>
      </c>
      <c r="AK23" s="65">
        <v>2.0880801144883598</v>
      </c>
      <c r="AL23" s="65">
        <v>0.42241041144595221</v>
      </c>
      <c r="AM23" s="65">
        <v>1.0966928780136207</v>
      </c>
      <c r="AN23" s="65">
        <v>0.15701728876537877</v>
      </c>
      <c r="AO23" s="65">
        <v>1.0274605658724718</v>
      </c>
      <c r="AP23" s="65">
        <v>0.12647212193204485</v>
      </c>
      <c r="AQ23" s="65">
        <v>0.43607125598532709</v>
      </c>
      <c r="AR23" s="73" t="s">
        <v>133</v>
      </c>
      <c r="AS23" s="70">
        <v>3.1921838278233521E-2</v>
      </c>
      <c r="AT23" s="70">
        <v>3.7856212516822496E-3</v>
      </c>
      <c r="AU23" s="70">
        <v>1.101006365621393E-3</v>
      </c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5"/>
      <c r="CB23" s="65"/>
      <c r="CC23" s="69"/>
      <c r="CD23" s="69"/>
      <c r="CE23" s="69"/>
      <c r="CF23" s="69"/>
      <c r="CG23" s="69"/>
    </row>
    <row r="24" spans="1:85">
      <c r="A24" s="61" t="s">
        <v>304</v>
      </c>
      <c r="B24" s="65">
        <v>51.006026464889452</v>
      </c>
      <c r="C24" s="65">
        <v>5.5347188750694913</v>
      </c>
      <c r="D24" s="65">
        <v>0.15417244843590014</v>
      </c>
      <c r="E24" s="65">
        <v>17.806706182159527</v>
      </c>
      <c r="F24" s="65">
        <v>21.249469897064397</v>
      </c>
      <c r="G24" s="65">
        <v>0.37925073804154419</v>
      </c>
      <c r="H24" s="65">
        <v>0.79600190444829177</v>
      </c>
      <c r="I24" s="66">
        <v>100.00000000000001</v>
      </c>
      <c r="J24" s="67">
        <v>85.154412047800491</v>
      </c>
      <c r="K24" s="66"/>
      <c r="L24" s="65">
        <v>1.9188966106573293</v>
      </c>
      <c r="M24" s="65">
        <v>0.89505094945922214</v>
      </c>
      <c r="N24" s="66">
        <v>62.813317877672176</v>
      </c>
      <c r="O24" s="66">
        <v>211.35413383256636</v>
      </c>
      <c r="P24" s="66">
        <v>5452.0678386869304</v>
      </c>
      <c r="Q24" s="66">
        <v>1195.1352591930242</v>
      </c>
      <c r="R24" s="69">
        <v>34.95506457614399</v>
      </c>
      <c r="S24" s="66">
        <v>250.61160121271885</v>
      </c>
      <c r="T24" s="65">
        <v>4.4821123187553962</v>
      </c>
      <c r="U24" s="69">
        <v>31.872408752021492</v>
      </c>
      <c r="V24" s="65">
        <v>4.5162747449798095</v>
      </c>
      <c r="W24" s="68" t="s">
        <v>133</v>
      </c>
      <c r="X24" s="65">
        <v>24.238039850011457</v>
      </c>
      <c r="Y24" s="65">
        <v>11.089741688177471</v>
      </c>
      <c r="Z24" s="65">
        <v>9.3840853670504956</v>
      </c>
      <c r="AA24" s="68" t="s">
        <v>133</v>
      </c>
      <c r="AB24" s="65">
        <v>1.5263442314136975E-2</v>
      </c>
      <c r="AC24" s="65">
        <v>0.55467416732866914</v>
      </c>
      <c r="AD24" s="65">
        <v>2.5626122165385126</v>
      </c>
      <c r="AE24" s="65">
        <v>0.60133124211599054</v>
      </c>
      <c r="AF24" s="65">
        <v>4.1582106972168669</v>
      </c>
      <c r="AG24" s="65">
        <v>1.7075700337808857</v>
      </c>
      <c r="AH24" s="65">
        <v>0.51175341691004428</v>
      </c>
      <c r="AI24" s="65">
        <v>2.0858549301094764</v>
      </c>
      <c r="AJ24" s="65">
        <v>0.34115111058306424</v>
      </c>
      <c r="AK24" s="65">
        <v>2.2162715464386484</v>
      </c>
      <c r="AL24" s="65">
        <v>0.44828963011375328</v>
      </c>
      <c r="AM24" s="65">
        <v>1.2279247890995129</v>
      </c>
      <c r="AN24" s="65">
        <v>0.15900996221847694</v>
      </c>
      <c r="AO24" s="65">
        <v>1.0437821604554192</v>
      </c>
      <c r="AP24" s="65">
        <v>0.15195325725638531</v>
      </c>
      <c r="AQ24" s="65">
        <v>0.44333386628541205</v>
      </c>
      <c r="AR24" s="70">
        <v>5.2296184732550529E-4</v>
      </c>
      <c r="AS24" s="70">
        <v>3.6177516506441749E-2</v>
      </c>
      <c r="AT24" s="70">
        <v>3.1020140100059177E-3</v>
      </c>
      <c r="AU24" s="70">
        <v>1.2693060820545754E-3</v>
      </c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5"/>
      <c r="CB24" s="65"/>
      <c r="CC24" s="69"/>
      <c r="CD24" s="69"/>
      <c r="CE24" s="69"/>
      <c r="CF24" s="69"/>
      <c r="CG24" s="69"/>
    </row>
    <row r="25" spans="1:85">
      <c r="A25" s="61" t="s">
        <v>305</v>
      </c>
      <c r="B25" s="65">
        <v>51.460571729107137</v>
      </c>
      <c r="C25" s="65">
        <v>5.5804940277356572</v>
      </c>
      <c r="D25" s="65">
        <v>0.15173401288400371</v>
      </c>
      <c r="E25" s="65">
        <v>17.89175629010737</v>
      </c>
      <c r="F25" s="65">
        <v>20.995132099243456</v>
      </c>
      <c r="G25" s="65">
        <v>0.38116333481399572</v>
      </c>
      <c r="H25" s="65">
        <v>0.53487174398985426</v>
      </c>
      <c r="I25" s="66">
        <v>100.00000000000001</v>
      </c>
      <c r="J25" s="67">
        <v>85.11047154128967</v>
      </c>
      <c r="K25" s="66"/>
      <c r="L25" s="65">
        <v>1.9744609992487638</v>
      </c>
      <c r="M25" s="65">
        <v>0.86588652617292661</v>
      </c>
      <c r="N25" s="66">
        <v>62.730033572105242</v>
      </c>
      <c r="O25" s="66">
        <v>205.408388755662</v>
      </c>
      <c r="P25" s="66">
        <v>3663.5050958209195</v>
      </c>
      <c r="Q25" s="66">
        <v>1176.2326580155327</v>
      </c>
      <c r="R25" s="69">
        <v>35.932770039771519</v>
      </c>
      <c r="S25" s="66">
        <v>257.67499532212372</v>
      </c>
      <c r="T25" s="65">
        <v>4.7455126753244645</v>
      </c>
      <c r="U25" s="69">
        <v>33.243963043336855</v>
      </c>
      <c r="V25" s="65">
        <v>4.4557713117359219</v>
      </c>
      <c r="W25" s="65">
        <v>2.414937155349859E-2</v>
      </c>
      <c r="X25" s="65">
        <v>26.282862352800169</v>
      </c>
      <c r="Y25" s="65">
        <v>11.109906029570233</v>
      </c>
      <c r="Z25" s="65">
        <v>10.427266720860068</v>
      </c>
      <c r="AA25" s="68" t="s">
        <v>133</v>
      </c>
      <c r="AB25" s="65">
        <v>3.2228891538020589E-2</v>
      </c>
      <c r="AC25" s="65">
        <v>0.67281056299202091</v>
      </c>
      <c r="AD25" s="65">
        <v>2.9938502265567482</v>
      </c>
      <c r="AE25" s="65">
        <v>0.69587940407556759</v>
      </c>
      <c r="AF25" s="65">
        <v>4.4654979416706588</v>
      </c>
      <c r="AG25" s="65">
        <v>1.7157154910825094</v>
      </c>
      <c r="AH25" s="65">
        <v>0.54141568712269939</v>
      </c>
      <c r="AI25" s="65">
        <v>2.0750839919684143</v>
      </c>
      <c r="AJ25" s="65">
        <v>0.35445365026592401</v>
      </c>
      <c r="AK25" s="65">
        <v>2.2212680807718979</v>
      </c>
      <c r="AL25" s="65">
        <v>0.44444746113678824</v>
      </c>
      <c r="AM25" s="65">
        <v>1.2296819743173277</v>
      </c>
      <c r="AN25" s="65">
        <v>0.16358679979501417</v>
      </c>
      <c r="AO25" s="65">
        <v>1.0416397604641869</v>
      </c>
      <c r="AP25" s="65">
        <v>0.14931709388013698</v>
      </c>
      <c r="AQ25" s="65">
        <v>0.48833968581032211</v>
      </c>
      <c r="AR25" s="70">
        <v>1.163745720256439E-3</v>
      </c>
      <c r="AS25" s="70">
        <v>4.040039560973073E-2</v>
      </c>
      <c r="AT25" s="70">
        <v>4.1786128948843627E-3</v>
      </c>
      <c r="AU25" s="70">
        <v>1.6487637275240967E-3</v>
      </c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5"/>
      <c r="CB25" s="65"/>
      <c r="CC25" s="69"/>
      <c r="CD25" s="69"/>
      <c r="CE25" s="69"/>
      <c r="CF25" s="69"/>
      <c r="CG25" s="69"/>
    </row>
    <row r="26" spans="1:85">
      <c r="A26" s="61" t="s">
        <v>306</v>
      </c>
      <c r="B26" s="65">
        <v>51.60875785675654</v>
      </c>
      <c r="C26" s="65">
        <v>5.5410421579250615</v>
      </c>
      <c r="D26" s="65">
        <v>0.15145193726376555</v>
      </c>
      <c r="E26" s="65">
        <v>17.525645691249942</v>
      </c>
      <c r="F26" s="65">
        <v>21.934765421143197</v>
      </c>
      <c r="G26" s="65">
        <v>0.28201723453408789</v>
      </c>
      <c r="H26" s="65">
        <v>0.10389940199258749</v>
      </c>
      <c r="I26" s="66">
        <v>100.00000000000001</v>
      </c>
      <c r="J26" s="67">
        <v>84.937555536720367</v>
      </c>
      <c r="K26" s="66"/>
      <c r="L26" s="65">
        <v>1.1902914295709577</v>
      </c>
      <c r="M26" s="65">
        <v>0.64625712187107864</v>
      </c>
      <c r="N26" s="66">
        <v>90.701289352715989</v>
      </c>
      <c r="O26" s="66">
        <v>232.71075182507641</v>
      </c>
      <c r="P26" s="66">
        <v>711.63973967525681</v>
      </c>
      <c r="Q26" s="66">
        <v>1174.0460253005081</v>
      </c>
      <c r="R26" s="69">
        <v>38.306088395777159</v>
      </c>
      <c r="S26" s="66">
        <v>184.83156340576051</v>
      </c>
      <c r="T26" s="65">
        <v>3.0740334132426472</v>
      </c>
      <c r="U26" s="69">
        <v>25.358970963479521</v>
      </c>
      <c r="V26" s="65">
        <v>4.0210641898766575</v>
      </c>
      <c r="W26" s="68" t="s">
        <v>133</v>
      </c>
      <c r="X26" s="65">
        <v>24.283515721007777</v>
      </c>
      <c r="Y26" s="65">
        <v>7.9364055545405687</v>
      </c>
      <c r="Z26" s="65">
        <v>5.4456107466182964</v>
      </c>
      <c r="AA26" s="68" t="s">
        <v>133</v>
      </c>
      <c r="AB26" s="65">
        <v>4.7743338339271959E-3</v>
      </c>
      <c r="AC26" s="65">
        <v>0.30065520443686572</v>
      </c>
      <c r="AD26" s="65">
        <v>1.5094633838278975</v>
      </c>
      <c r="AE26" s="65">
        <v>0.35002114919649624</v>
      </c>
      <c r="AF26" s="65">
        <v>2.5378683614089805</v>
      </c>
      <c r="AG26" s="65">
        <v>1.098542927387864</v>
      </c>
      <c r="AH26" s="65">
        <v>0.38728317809306201</v>
      </c>
      <c r="AI26" s="65">
        <v>1.505548696632778</v>
      </c>
      <c r="AJ26" s="65">
        <v>0.24066605566911983</v>
      </c>
      <c r="AK26" s="65">
        <v>1.620926219565231</v>
      </c>
      <c r="AL26" s="65">
        <v>0.31914697465235137</v>
      </c>
      <c r="AM26" s="65">
        <v>0.88056989626139426</v>
      </c>
      <c r="AN26" s="65">
        <v>0.11731680211001108</v>
      </c>
      <c r="AO26" s="65">
        <v>0.72874157718265253</v>
      </c>
      <c r="AP26" s="65">
        <v>9.68795043546678E-2</v>
      </c>
      <c r="AQ26" s="65">
        <v>0.28427186010032163</v>
      </c>
      <c r="AR26" s="70">
        <v>4.0922430612825043E-4</v>
      </c>
      <c r="AS26" s="70">
        <v>1.5672267282226478E-2</v>
      </c>
      <c r="AT26" s="70">
        <v>2.570854099118797E-3</v>
      </c>
      <c r="AU26" s="70">
        <v>1.9383294343168427E-2</v>
      </c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5"/>
      <c r="CB26" s="65"/>
      <c r="CC26" s="69"/>
      <c r="CD26" s="69"/>
      <c r="CE26" s="69"/>
      <c r="CF26" s="69"/>
      <c r="CG26" s="69"/>
    </row>
    <row r="27" spans="1:85">
      <c r="A27" s="61" t="s">
        <v>307</v>
      </c>
      <c r="B27" s="65">
        <v>51.436639619360889</v>
      </c>
      <c r="C27" s="65">
        <v>6.078528404025632</v>
      </c>
      <c r="D27" s="65">
        <v>0.16809649707288385</v>
      </c>
      <c r="E27" s="65">
        <v>17.57845774609126</v>
      </c>
      <c r="F27" s="65">
        <v>20.669024329863451</v>
      </c>
      <c r="G27" s="65">
        <v>0.34445510920655487</v>
      </c>
      <c r="H27" s="65">
        <v>0.36776651559909751</v>
      </c>
      <c r="I27" s="66">
        <v>100.00000000000001</v>
      </c>
      <c r="J27" s="67">
        <v>83.755407836566718</v>
      </c>
      <c r="K27" s="66"/>
      <c r="L27" s="65">
        <v>1.5835822076445716</v>
      </c>
      <c r="M27" s="65">
        <v>0.67982402180926804</v>
      </c>
      <c r="N27" s="66">
        <v>72.172946173127954</v>
      </c>
      <c r="O27" s="66">
        <v>216.72293948310829</v>
      </c>
      <c r="P27" s="66">
        <v>2518.94873698012</v>
      </c>
      <c r="Q27" s="66">
        <v>1303.0736207200298</v>
      </c>
      <c r="R27" s="69">
        <v>40.098678059129725</v>
      </c>
      <c r="S27" s="66">
        <v>206.51562402288167</v>
      </c>
      <c r="T27" s="65">
        <v>3.9358795979325674</v>
      </c>
      <c r="U27" s="69">
        <v>32.081484337692622</v>
      </c>
      <c r="V27" s="65">
        <v>4.6781140869071818</v>
      </c>
      <c r="W27" s="68" t="s">
        <v>133</v>
      </c>
      <c r="X27" s="65">
        <v>26.303956388389583</v>
      </c>
      <c r="Y27" s="65">
        <v>9.0880742985566005</v>
      </c>
      <c r="Z27" s="65">
        <v>7.1415952212669902</v>
      </c>
      <c r="AA27" s="68" t="s">
        <v>133</v>
      </c>
      <c r="AB27" s="65">
        <v>1.3305799096086932E-2</v>
      </c>
      <c r="AC27" s="65">
        <v>0.35131520285047096</v>
      </c>
      <c r="AD27" s="65">
        <v>1.7932551705640991</v>
      </c>
      <c r="AE27" s="65">
        <v>0.43277428822407393</v>
      </c>
      <c r="AF27" s="65">
        <v>2.9993356736203967</v>
      </c>
      <c r="AG27" s="65">
        <v>1.2782708679141648</v>
      </c>
      <c r="AH27" s="65">
        <v>0.3990560893151926</v>
      </c>
      <c r="AI27" s="65">
        <v>1.6310158651424942</v>
      </c>
      <c r="AJ27" s="65">
        <v>0.28079693543679346</v>
      </c>
      <c r="AK27" s="65">
        <v>1.7569363996005518</v>
      </c>
      <c r="AL27" s="65">
        <v>0.35841602526979172</v>
      </c>
      <c r="AM27" s="65">
        <v>0.98158131049738773</v>
      </c>
      <c r="AN27" s="65">
        <v>0.14675573272481329</v>
      </c>
      <c r="AO27" s="65">
        <v>0.89583319025700825</v>
      </c>
      <c r="AP27" s="65">
        <v>0.1381239528300208</v>
      </c>
      <c r="AQ27" s="65">
        <v>0.32937379376241288</v>
      </c>
      <c r="AR27" s="70">
        <v>8.5502004868363271E-4</v>
      </c>
      <c r="AS27" s="70">
        <v>1.7777418231782093E-2</v>
      </c>
      <c r="AT27" s="70">
        <v>2.5574128926036609E-3</v>
      </c>
      <c r="AU27" s="70">
        <v>6.9185534592818704E-4</v>
      </c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5"/>
      <c r="CB27" s="65"/>
      <c r="CC27" s="69"/>
      <c r="CD27" s="69"/>
      <c r="CE27" s="69"/>
      <c r="CF27" s="69"/>
      <c r="CG27" s="69"/>
    </row>
    <row r="28" spans="1:85">
      <c r="A28" s="61" t="s">
        <v>308</v>
      </c>
      <c r="B28" s="65">
        <v>50.887885223422209</v>
      </c>
      <c r="C28" s="65">
        <v>6.3402942490449359</v>
      </c>
      <c r="D28" s="65">
        <v>0.1770704129981259</v>
      </c>
      <c r="E28" s="65">
        <v>17.587850592069003</v>
      </c>
      <c r="F28" s="65">
        <v>20.731332166194701</v>
      </c>
      <c r="G28" s="65">
        <v>0.34080792927483011</v>
      </c>
      <c r="H28" s="65">
        <v>0.28668500528336011</v>
      </c>
      <c r="I28" s="66">
        <v>100.00000000000001</v>
      </c>
      <c r="J28" s="67">
        <v>83.18103587737366</v>
      </c>
      <c r="K28" s="66"/>
      <c r="L28" s="65">
        <v>1.7187826188286763</v>
      </c>
      <c r="M28" s="65">
        <v>0.84568164898124942</v>
      </c>
      <c r="N28" s="66">
        <v>77.490218190782272</v>
      </c>
      <c r="O28" s="66">
        <v>240.37781317547527</v>
      </c>
      <c r="P28" s="66">
        <v>1963.595926598357</v>
      </c>
      <c r="Q28" s="66">
        <v>1372.6388604505883</v>
      </c>
      <c r="R28" s="69">
        <v>39.432805437943436</v>
      </c>
      <c r="S28" s="66">
        <v>186.55402937777532</v>
      </c>
      <c r="T28" s="65">
        <v>4.1356424491597652</v>
      </c>
      <c r="U28" s="69">
        <v>34.156613188642673</v>
      </c>
      <c r="V28" s="65">
        <v>4.963605904182014</v>
      </c>
      <c r="W28" s="68" t="s">
        <v>133</v>
      </c>
      <c r="X28" s="65">
        <v>24.761917304901516</v>
      </c>
      <c r="Y28" s="65">
        <v>9.9924587070800861</v>
      </c>
      <c r="Z28" s="65">
        <v>7.573625869878521</v>
      </c>
      <c r="AA28" s="68" t="s">
        <v>133</v>
      </c>
      <c r="AB28" s="65">
        <v>6.0287733476767857E-2</v>
      </c>
      <c r="AC28" s="65">
        <v>0.36335444997429778</v>
      </c>
      <c r="AD28" s="65">
        <v>1.7927119814874473</v>
      </c>
      <c r="AE28" s="65">
        <v>0.44277652278538659</v>
      </c>
      <c r="AF28" s="65">
        <v>3.12218370678726</v>
      </c>
      <c r="AG28" s="65">
        <v>1.3578499803531057</v>
      </c>
      <c r="AH28" s="65">
        <v>0.43364217186015652</v>
      </c>
      <c r="AI28" s="65">
        <v>1.7717419958319534</v>
      </c>
      <c r="AJ28" s="65">
        <v>0.30499891056555967</v>
      </c>
      <c r="AK28" s="65">
        <v>2.0026778061558996</v>
      </c>
      <c r="AL28" s="65">
        <v>0.40689128226763249</v>
      </c>
      <c r="AM28" s="65">
        <v>1.1220910633507883</v>
      </c>
      <c r="AN28" s="65">
        <v>0.14267257128183125</v>
      </c>
      <c r="AO28" s="65">
        <v>0.97459993553389423</v>
      </c>
      <c r="AP28" s="65">
        <v>0.14178030092495131</v>
      </c>
      <c r="AQ28" s="65">
        <v>0.37003515602388387</v>
      </c>
      <c r="AR28" s="70">
        <v>1.3569361407142937E-3</v>
      </c>
      <c r="AS28" s="70">
        <v>2.6516911485754188E-2</v>
      </c>
      <c r="AT28" s="70">
        <v>2.7984615692278414E-3</v>
      </c>
      <c r="AU28" s="70">
        <v>1.8647949962519996E-3</v>
      </c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5"/>
      <c r="CB28" s="65"/>
      <c r="CC28" s="71"/>
      <c r="CD28" s="72"/>
      <c r="CE28" s="69"/>
      <c r="CF28" s="69"/>
      <c r="CG28" s="69"/>
    </row>
    <row r="29" spans="1:85">
      <c r="A29" s="61" t="s">
        <v>309</v>
      </c>
      <c r="B29" s="65">
        <v>51.20203435715284</v>
      </c>
      <c r="C29" s="65">
        <v>5.970520194676161</v>
      </c>
      <c r="D29" s="65">
        <v>0.15220257885197711</v>
      </c>
      <c r="E29" s="65">
        <v>16.216616414732549</v>
      </c>
      <c r="F29" s="65">
        <v>20.611506896694994</v>
      </c>
      <c r="G29" s="65">
        <v>0.62409171103514038</v>
      </c>
      <c r="H29" s="65">
        <v>0.28423807308792992</v>
      </c>
      <c r="I29" s="66">
        <v>100.00000000000001</v>
      </c>
      <c r="J29" s="67">
        <v>82.884044900173052</v>
      </c>
      <c r="K29" s="66"/>
      <c r="L29" s="65">
        <v>3.1560382425810625</v>
      </c>
      <c r="M29" s="65">
        <v>3.8996694312068456</v>
      </c>
      <c r="N29" s="66">
        <v>84.61513796142232</v>
      </c>
      <c r="O29" s="66">
        <v>248.2093183745184</v>
      </c>
      <c r="P29" s="66">
        <v>1946.836117040616</v>
      </c>
      <c r="Q29" s="66">
        <v>1179.8649523409078</v>
      </c>
      <c r="R29" s="69">
        <v>34.70669785955706</v>
      </c>
      <c r="S29" s="66">
        <v>167.5030466669221</v>
      </c>
      <c r="T29" s="68" t="s">
        <v>133</v>
      </c>
      <c r="U29" s="69">
        <v>37.911167411961749</v>
      </c>
      <c r="V29" s="65">
        <v>6.3272317188338549</v>
      </c>
      <c r="W29" s="68" t="s">
        <v>133</v>
      </c>
      <c r="X29" s="68" t="s">
        <v>133</v>
      </c>
      <c r="Y29" s="65">
        <v>12.586286400547756</v>
      </c>
      <c r="Z29" s="65">
        <v>20.366654356715102</v>
      </c>
      <c r="AA29" s="65">
        <v>0.36967178924952143</v>
      </c>
      <c r="AB29" s="68" t="s">
        <v>133</v>
      </c>
      <c r="AC29" s="68" t="s">
        <v>133</v>
      </c>
      <c r="AD29" s="68" t="s">
        <v>133</v>
      </c>
      <c r="AE29" s="65">
        <v>0.96499577539693937</v>
      </c>
      <c r="AF29" s="65">
        <v>5.7012412863339641</v>
      </c>
      <c r="AG29" s="65">
        <v>1.9613825174295159</v>
      </c>
      <c r="AH29" s="65">
        <v>0.6548414264515976</v>
      </c>
      <c r="AI29" s="65">
        <v>2.3729918540862616</v>
      </c>
      <c r="AJ29" s="65">
        <v>0.40096564243420629</v>
      </c>
      <c r="AK29" s="65">
        <v>2.5103645443975653</v>
      </c>
      <c r="AL29" s="65">
        <v>0.50505857720787095</v>
      </c>
      <c r="AM29" s="65">
        <v>1.4153835151081591</v>
      </c>
      <c r="AN29" s="65">
        <v>0.19330033955697107</v>
      </c>
      <c r="AO29" s="65">
        <v>1.2758986988377181</v>
      </c>
      <c r="AP29" s="65">
        <v>0.17769946699804928</v>
      </c>
      <c r="AQ29" s="65">
        <v>0.7466655391194702</v>
      </c>
      <c r="AR29" s="70">
        <v>1.6836560132764987E-2</v>
      </c>
      <c r="AS29" s="70">
        <v>0.54570737671286718</v>
      </c>
      <c r="AT29" s="70">
        <v>0.12518506040991353</v>
      </c>
      <c r="AU29" s="70">
        <v>8.0400014212253179E-2</v>
      </c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5"/>
      <c r="CB29" s="65"/>
      <c r="CC29" s="69"/>
      <c r="CD29" s="69"/>
      <c r="CE29" s="69"/>
      <c r="CF29" s="69"/>
      <c r="CG29" s="69"/>
    </row>
    <row r="30" spans="1:85">
      <c r="A30" s="61" t="s">
        <v>310</v>
      </c>
      <c r="B30" s="65">
        <v>50.608128194460782</v>
      </c>
      <c r="C30" s="65">
        <v>6.3652549668017819</v>
      </c>
      <c r="D30" s="65">
        <v>0.16580327142105647</v>
      </c>
      <c r="E30" s="65">
        <v>17.165940428760621</v>
      </c>
      <c r="F30" s="65">
        <v>20.818166620723296</v>
      </c>
      <c r="G30" s="65">
        <v>0.4395678367561362</v>
      </c>
      <c r="H30" s="65">
        <v>0.50885595541375228</v>
      </c>
      <c r="I30" s="66">
        <v>100.00000000000001</v>
      </c>
      <c r="J30" s="67">
        <v>82.782666614466621</v>
      </c>
      <c r="K30" s="66"/>
      <c r="L30" s="65">
        <v>3.575415595404571</v>
      </c>
      <c r="M30" s="65">
        <v>2.0958573986637927</v>
      </c>
      <c r="N30" s="66">
        <v>69.619459147359052</v>
      </c>
      <c r="O30" s="66">
        <v>248.70568290217076</v>
      </c>
      <c r="P30" s="66">
        <v>3485.3147631078928</v>
      </c>
      <c r="Q30" s="66">
        <v>1285.2966776826083</v>
      </c>
      <c r="R30" s="69">
        <v>38.433943814443246</v>
      </c>
      <c r="S30" s="66">
        <v>224.26168359226415</v>
      </c>
      <c r="T30" s="65">
        <v>10.925534917387436</v>
      </c>
      <c r="U30" s="69">
        <v>38.24157479008575</v>
      </c>
      <c r="V30" s="65">
        <v>5.6314306989511218</v>
      </c>
      <c r="W30" s="65">
        <v>0.94479067575583597</v>
      </c>
      <c r="X30" s="65">
        <v>31.5658095721158</v>
      </c>
      <c r="Y30" s="65">
        <v>12.061096300032936</v>
      </c>
      <c r="Z30" s="65">
        <v>14.706768103748978</v>
      </c>
      <c r="AA30" s="65">
        <v>0.12567597280794904</v>
      </c>
      <c r="AB30" s="68" t="s">
        <v>133</v>
      </c>
      <c r="AC30" s="65">
        <v>0.85870850106722685</v>
      </c>
      <c r="AD30" s="65">
        <v>3.6058208177304119</v>
      </c>
      <c r="AE30" s="65">
        <v>0.90993037748585559</v>
      </c>
      <c r="AF30" s="65">
        <v>4.8982047141270391</v>
      </c>
      <c r="AG30" s="65">
        <v>1.844566104624217</v>
      </c>
      <c r="AH30" s="65">
        <v>0.58660908049985527</v>
      </c>
      <c r="AI30" s="65">
        <v>2.2758839308034622</v>
      </c>
      <c r="AJ30" s="65">
        <v>0.38449520016069755</v>
      </c>
      <c r="AK30" s="65">
        <v>2.4194644009485997</v>
      </c>
      <c r="AL30" s="65">
        <v>0.48644129008373294</v>
      </c>
      <c r="AM30" s="65">
        <v>1.3012904577623379</v>
      </c>
      <c r="AN30" s="65">
        <v>0.1830080920303965</v>
      </c>
      <c r="AO30" s="65">
        <v>1.19259786793477</v>
      </c>
      <c r="AP30" s="65">
        <v>0.16058744158488927</v>
      </c>
      <c r="AQ30" s="65">
        <v>0.64065860971227273</v>
      </c>
      <c r="AR30" s="70">
        <v>7.4193754799326194E-3</v>
      </c>
      <c r="AS30" s="70">
        <v>0.22731731619678761</v>
      </c>
      <c r="AT30" s="70">
        <v>3.5436265273442839E-2</v>
      </c>
      <c r="AU30" s="70">
        <v>2.0160906489999887E-2</v>
      </c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5"/>
      <c r="CB30" s="65"/>
      <c r="CC30" s="69"/>
      <c r="CD30" s="69"/>
      <c r="CE30" s="69"/>
      <c r="CF30" s="69"/>
      <c r="CG30" s="69"/>
    </row>
    <row r="31" spans="1:85">
      <c r="A31" s="61" t="s">
        <v>311</v>
      </c>
      <c r="B31" s="65">
        <v>51.316473585722214</v>
      </c>
      <c r="C31" s="65">
        <v>6.530444147376679</v>
      </c>
      <c r="D31" s="65">
        <v>0.17655989423794302</v>
      </c>
      <c r="E31" s="65">
        <v>17.3142199417623</v>
      </c>
      <c r="F31" s="65">
        <v>20.756149808844508</v>
      </c>
      <c r="G31" s="65">
        <v>0.2621423925812339</v>
      </c>
      <c r="H31" s="65">
        <v>0.39435932802097046</v>
      </c>
      <c r="I31" s="66">
        <v>100.00000000000001</v>
      </c>
      <c r="J31" s="67">
        <v>82.538729419308069</v>
      </c>
      <c r="K31" s="66"/>
      <c r="L31" s="65">
        <v>2.4358541203279174</v>
      </c>
      <c r="M31" s="65">
        <v>0.89510857471384819</v>
      </c>
      <c r="N31" s="66">
        <v>105.46357493830571</v>
      </c>
      <c r="O31" s="66">
        <v>229.056357679445</v>
      </c>
      <c r="P31" s="66">
        <v>2701.0912878148661</v>
      </c>
      <c r="Q31" s="66">
        <v>1368.6813506817286</v>
      </c>
      <c r="R31" s="69">
        <v>38.437271026432754</v>
      </c>
      <c r="S31" s="66">
        <v>183.08907891931409</v>
      </c>
      <c r="T31" s="65">
        <v>5.2175521686944384</v>
      </c>
      <c r="U31" s="69">
        <v>34.273187536146644</v>
      </c>
      <c r="V31" s="65">
        <v>5.0275047527416978</v>
      </c>
      <c r="W31" s="65">
        <v>4.4387331074305668E-2</v>
      </c>
      <c r="X31" s="65">
        <v>21.342573614336413</v>
      </c>
      <c r="Y31" s="65">
        <v>14.611197484522688</v>
      </c>
      <c r="Z31" s="65">
        <v>19.179928508851489</v>
      </c>
      <c r="AA31" s="65">
        <v>1.6554273396235209E-2</v>
      </c>
      <c r="AB31" s="68" t="s">
        <v>133</v>
      </c>
      <c r="AC31" s="65">
        <v>0.69852561975871108</v>
      </c>
      <c r="AD31" s="65">
        <v>3.3978447402940644</v>
      </c>
      <c r="AE31" s="65">
        <v>0.8137523852639571</v>
      </c>
      <c r="AF31" s="65">
        <v>5.2584710214783392</v>
      </c>
      <c r="AG31" s="65">
        <v>2.3487243471866623</v>
      </c>
      <c r="AH31" s="65">
        <v>0.66501079599876245</v>
      </c>
      <c r="AI31" s="65">
        <v>3.0088663782530993</v>
      </c>
      <c r="AJ31" s="65">
        <v>0.47585703670409824</v>
      </c>
      <c r="AK31" s="65">
        <v>3.0408998865708607</v>
      </c>
      <c r="AL31" s="65">
        <v>0.60731933073425137</v>
      </c>
      <c r="AM31" s="65">
        <v>1.6485850989744963</v>
      </c>
      <c r="AN31" s="65">
        <v>0.21482379156044287</v>
      </c>
      <c r="AO31" s="65">
        <v>1.4443477495191428</v>
      </c>
      <c r="AP31" s="65">
        <v>0.1872068233910445</v>
      </c>
      <c r="AQ31" s="65">
        <v>1.0327553736456794</v>
      </c>
      <c r="AR31" s="73" t="s">
        <v>133</v>
      </c>
      <c r="AS31" s="70">
        <v>2.9306838365343792E-2</v>
      </c>
      <c r="AT31" s="70">
        <v>1.237040299765182E-2</v>
      </c>
      <c r="AU31" s="70">
        <v>3.3801465746042631E-3</v>
      </c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5"/>
      <c r="CB31" s="65"/>
      <c r="CC31" s="69"/>
      <c r="CD31" s="69"/>
      <c r="CE31" s="69"/>
      <c r="CF31" s="69"/>
      <c r="CG31" s="69"/>
    </row>
    <row r="32" spans="1:85">
      <c r="A32" s="61" t="s">
        <v>312</v>
      </c>
      <c r="B32" s="65">
        <v>50.531043220328392</v>
      </c>
      <c r="C32" s="65">
        <v>6.7761687728920315</v>
      </c>
      <c r="D32" s="65">
        <v>0.18719552174806761</v>
      </c>
      <c r="E32" s="65">
        <v>17.336290373955531</v>
      </c>
      <c r="F32" s="65">
        <v>20.506153762963937</v>
      </c>
      <c r="G32" s="65">
        <v>0.35983356062831617</v>
      </c>
      <c r="H32" s="65">
        <v>0.27816753123431592</v>
      </c>
      <c r="I32" s="66">
        <v>100.00000000000001</v>
      </c>
      <c r="J32" s="67">
        <v>82.01876418162442</v>
      </c>
      <c r="K32" s="66"/>
      <c r="L32" s="65">
        <v>1.8142888397526864</v>
      </c>
      <c r="M32" s="65">
        <v>0.76001268937940025</v>
      </c>
      <c r="N32" s="66">
        <v>78.387683621089664</v>
      </c>
      <c r="O32" s="66">
        <v>253.19012390684716</v>
      </c>
      <c r="P32" s="66">
        <v>1905.2570632487391</v>
      </c>
      <c r="Q32" s="66">
        <v>1451.1280755664154</v>
      </c>
      <c r="R32" s="69">
        <v>41.304178900004331</v>
      </c>
      <c r="S32" s="66">
        <v>188.25990065415161</v>
      </c>
      <c r="T32" s="65">
        <v>3.7769635284225784</v>
      </c>
      <c r="U32" s="69">
        <v>37.037246389389992</v>
      </c>
      <c r="V32" s="65">
        <v>5.3585201525721216</v>
      </c>
      <c r="W32" s="68" t="s">
        <v>133</v>
      </c>
      <c r="X32" s="65">
        <v>25.068833310085203</v>
      </c>
      <c r="Y32" s="65">
        <v>11.242636693057294</v>
      </c>
      <c r="Z32" s="65">
        <v>9.9024186813902997</v>
      </c>
      <c r="AA32" s="68" t="s">
        <v>133</v>
      </c>
      <c r="AB32" s="65">
        <v>1.2774755322339047E-2</v>
      </c>
      <c r="AC32" s="65">
        <v>0.43862807892247407</v>
      </c>
      <c r="AD32" s="65">
        <v>2.1063432736863335</v>
      </c>
      <c r="AE32" s="65">
        <v>0.51741336459312803</v>
      </c>
      <c r="AF32" s="65">
        <v>3.5309172718911888</v>
      </c>
      <c r="AG32" s="65">
        <v>1.4085092562739279</v>
      </c>
      <c r="AH32" s="65">
        <v>0.51648060256516348</v>
      </c>
      <c r="AI32" s="65">
        <v>1.9775384555527256</v>
      </c>
      <c r="AJ32" s="65">
        <v>0.33063930503769445</v>
      </c>
      <c r="AK32" s="65">
        <v>2.1621417478938731</v>
      </c>
      <c r="AL32" s="65">
        <v>0.45351761221420894</v>
      </c>
      <c r="AM32" s="65">
        <v>1.2322945972986485</v>
      </c>
      <c r="AN32" s="65">
        <v>0.17520814004239862</v>
      </c>
      <c r="AO32" s="65">
        <v>1.0911944712886161</v>
      </c>
      <c r="AP32" s="65">
        <v>0.15958575650550219</v>
      </c>
      <c r="AQ32" s="65">
        <v>0.46593111299259438</v>
      </c>
      <c r="AR32" s="70">
        <v>6.8371238634650389E-4</v>
      </c>
      <c r="AS32" s="70">
        <v>2.6372283563523197E-2</v>
      </c>
      <c r="AT32" s="70">
        <v>5.5203592690721056E-3</v>
      </c>
      <c r="AU32" s="70">
        <v>1.9910726076047677E-3</v>
      </c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5"/>
      <c r="CB32" s="65"/>
      <c r="CC32" s="69"/>
      <c r="CD32" s="69"/>
      <c r="CE32" s="69"/>
      <c r="CF32" s="69"/>
      <c r="CG32" s="69"/>
    </row>
    <row r="33" spans="1:85">
      <c r="A33" s="61" t="s">
        <v>313</v>
      </c>
      <c r="B33" s="65">
        <v>50.296502336437968</v>
      </c>
      <c r="C33" s="65">
        <v>6.5361227725467153</v>
      </c>
      <c r="D33" s="65">
        <v>0.15438083121520732</v>
      </c>
      <c r="E33" s="65">
        <v>16.048043277099488</v>
      </c>
      <c r="F33" s="65">
        <v>22.157803576963556</v>
      </c>
      <c r="G33" s="65">
        <v>0.26086395920929534</v>
      </c>
      <c r="H33" s="65">
        <v>0.32102379470807441</v>
      </c>
      <c r="I33" s="66">
        <v>100.00000000000001</v>
      </c>
      <c r="J33" s="67">
        <v>81.403909506509237</v>
      </c>
      <c r="K33" s="66"/>
      <c r="L33" s="65">
        <v>1.4201841243318667</v>
      </c>
      <c r="M33" s="65">
        <v>0.60642813322394218</v>
      </c>
      <c r="N33" s="66">
        <v>121.27035256637839</v>
      </c>
      <c r="O33" s="66">
        <v>292.57034980040561</v>
      </c>
      <c r="P33" s="66">
        <v>2198.7931144388658</v>
      </c>
      <c r="Q33" s="66">
        <v>1196.7506295752505</v>
      </c>
      <c r="R33" s="69">
        <v>37.352297775741917</v>
      </c>
      <c r="S33" s="66">
        <v>141.58585492360916</v>
      </c>
      <c r="T33" s="65">
        <v>2.9416721396702439</v>
      </c>
      <c r="U33" s="69">
        <v>27.962463355777576</v>
      </c>
      <c r="V33" s="65">
        <v>6.0229016115056302</v>
      </c>
      <c r="W33" s="65">
        <v>1.258248997543111E-2</v>
      </c>
      <c r="X33" s="65">
        <v>27.354600438777222</v>
      </c>
      <c r="Y33" s="65">
        <v>16.615916420088283</v>
      </c>
      <c r="Z33" s="65">
        <v>21.949185887046394</v>
      </c>
      <c r="AA33" s="68" t="s">
        <v>133</v>
      </c>
      <c r="AB33" s="68" t="s">
        <v>133</v>
      </c>
      <c r="AC33" s="65">
        <v>0.9685681646762837</v>
      </c>
      <c r="AD33" s="65">
        <v>4.2639780815050647</v>
      </c>
      <c r="AE33" s="65">
        <v>1.0480688067883899</v>
      </c>
      <c r="AF33" s="65">
        <v>6.8115036518510266</v>
      </c>
      <c r="AG33" s="65">
        <v>2.9209459420662998</v>
      </c>
      <c r="AH33" s="65">
        <v>0.92480284939364776</v>
      </c>
      <c r="AI33" s="65">
        <v>3.3811523418846368</v>
      </c>
      <c r="AJ33" s="65">
        <v>0.55205701553960529</v>
      </c>
      <c r="AK33" s="65">
        <v>3.5246434695269806</v>
      </c>
      <c r="AL33" s="65">
        <v>0.70508124583032039</v>
      </c>
      <c r="AM33" s="65">
        <v>1.8163266123390682</v>
      </c>
      <c r="AN33" s="65">
        <v>0.2438433228818008</v>
      </c>
      <c r="AO33" s="65">
        <v>1.5763343230327145</v>
      </c>
      <c r="AP33" s="65">
        <v>0.20328226195380159</v>
      </c>
      <c r="AQ33" s="65">
        <v>1.1251089980284721</v>
      </c>
      <c r="AR33" s="70">
        <v>3.0991011236437913E-3</v>
      </c>
      <c r="AS33" s="70">
        <v>3.0986621995113907E-2</v>
      </c>
      <c r="AT33" s="70">
        <v>1.0779507050963425E-2</v>
      </c>
      <c r="AU33" s="70">
        <v>4.7040013565170591E-3</v>
      </c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5"/>
      <c r="CB33" s="65"/>
      <c r="CC33" s="69"/>
      <c r="CD33" s="69"/>
      <c r="CE33" s="69"/>
      <c r="CF33" s="69"/>
      <c r="CG33" s="69"/>
    </row>
    <row r="34" spans="1:85">
      <c r="A34" s="61" t="s">
        <v>314</v>
      </c>
      <c r="B34" s="65">
        <v>50.347272348291611</v>
      </c>
      <c r="C34" s="65">
        <v>7.1550614189962456</v>
      </c>
      <c r="D34" s="65">
        <v>0.19418607732904297</v>
      </c>
      <c r="E34" s="65">
        <v>17.24864020897553</v>
      </c>
      <c r="F34" s="65">
        <v>19.821401084736248</v>
      </c>
      <c r="G34" s="65">
        <v>0.39317378071221015</v>
      </c>
      <c r="H34" s="65">
        <v>0.26458811655461739</v>
      </c>
      <c r="I34" s="66">
        <v>100.00000000000001</v>
      </c>
      <c r="J34" s="67">
        <v>81.124840422659943</v>
      </c>
      <c r="K34" s="66"/>
      <c r="L34" s="65">
        <v>2.101131853113031</v>
      </c>
      <c r="M34" s="65">
        <v>0.84690312852320104</v>
      </c>
      <c r="N34" s="66">
        <v>76.860049445383567</v>
      </c>
      <c r="O34" s="66">
        <v>272.30785853309555</v>
      </c>
      <c r="P34" s="66">
        <v>1812.247373661763</v>
      </c>
      <c r="Q34" s="66">
        <v>1505.3184289073099</v>
      </c>
      <c r="R34" s="69">
        <v>42.618396049251771</v>
      </c>
      <c r="S34" s="66">
        <v>188.07910315998504</v>
      </c>
      <c r="T34" s="65">
        <v>4.1640907410482839</v>
      </c>
      <c r="U34" s="69">
        <v>40.079352441615939</v>
      </c>
      <c r="V34" s="65">
        <v>6.3471313358330246</v>
      </c>
      <c r="W34" s="68" t="s">
        <v>133</v>
      </c>
      <c r="X34" s="65">
        <v>25.501792076696891</v>
      </c>
      <c r="Y34" s="65">
        <v>12.733530991874682</v>
      </c>
      <c r="Z34" s="65">
        <v>11.942325537185088</v>
      </c>
      <c r="AA34" s="68" t="s">
        <v>133</v>
      </c>
      <c r="AB34" s="65">
        <v>8.331299121912189E-3</v>
      </c>
      <c r="AC34" s="65">
        <v>0.49804440896429436</v>
      </c>
      <c r="AD34" s="65">
        <v>2.3697615525600013</v>
      </c>
      <c r="AE34" s="65">
        <v>0.58400974912350478</v>
      </c>
      <c r="AF34" s="65">
        <v>3.898244357177215</v>
      </c>
      <c r="AG34" s="65">
        <v>1.6947791749802243</v>
      </c>
      <c r="AH34" s="65">
        <v>0.56747329223458021</v>
      </c>
      <c r="AI34" s="65">
        <v>2.2524335820872348</v>
      </c>
      <c r="AJ34" s="65">
        <v>0.37417297385529152</v>
      </c>
      <c r="AK34" s="65">
        <v>2.4803982063602117</v>
      </c>
      <c r="AL34" s="65">
        <v>0.50657539001296714</v>
      </c>
      <c r="AM34" s="65">
        <v>1.4531233650515945</v>
      </c>
      <c r="AN34" s="65">
        <v>0.19734080368416512</v>
      </c>
      <c r="AO34" s="65">
        <v>1.2894676652603867</v>
      </c>
      <c r="AP34" s="65">
        <v>0.18392630151539202</v>
      </c>
      <c r="AQ34" s="65">
        <v>0.55351619120351958</v>
      </c>
      <c r="AR34" s="70">
        <v>1.4262914429306031E-3</v>
      </c>
      <c r="AS34" s="70">
        <v>2.4008445407823185E-2</v>
      </c>
      <c r="AT34" s="70">
        <v>5.2452994116712476E-3</v>
      </c>
      <c r="AU34" s="70">
        <v>2.7684370262820164E-3</v>
      </c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5"/>
      <c r="CB34" s="65"/>
      <c r="CC34" s="69"/>
      <c r="CD34" s="69"/>
      <c r="CE34" s="69"/>
      <c r="CF34" s="69"/>
      <c r="CG34" s="69"/>
    </row>
    <row r="35" spans="1:85">
      <c r="A35" s="61" t="s">
        <v>315</v>
      </c>
      <c r="B35" s="65">
        <v>49.571847100864197</v>
      </c>
      <c r="C35" s="65">
        <v>7.2761544006596752</v>
      </c>
      <c r="D35" s="65">
        <v>0.17205997983673266</v>
      </c>
      <c r="E35" s="65">
        <v>15.823546576978421</v>
      </c>
      <c r="F35" s="65">
        <v>23.108033859300619</v>
      </c>
      <c r="G35" s="65">
        <v>0.28814050686162501</v>
      </c>
      <c r="H35" s="65">
        <v>6.5661453285691992E-2</v>
      </c>
      <c r="I35" s="66">
        <v>100.00000000000001</v>
      </c>
      <c r="J35" s="67">
        <v>79.496636764102149</v>
      </c>
      <c r="K35" s="66"/>
      <c r="L35" s="65">
        <v>3.6037736962533429</v>
      </c>
      <c r="M35" s="65">
        <v>1.68025803474723</v>
      </c>
      <c r="N35" s="66">
        <v>79.248281656683162</v>
      </c>
      <c r="O35" s="66">
        <v>132.49209148486949</v>
      </c>
      <c r="P35" s="66">
        <v>449.73598140884928</v>
      </c>
      <c r="Q35" s="66">
        <v>1333.7982933080052</v>
      </c>
      <c r="R35" s="69">
        <v>36.879835861141508</v>
      </c>
      <c r="S35" s="66">
        <v>149.42223135537702</v>
      </c>
      <c r="T35" s="65">
        <v>4.4000668102562424</v>
      </c>
      <c r="U35" s="69">
        <v>34.122537520651967</v>
      </c>
      <c r="V35" s="65">
        <v>5.9060972771376834</v>
      </c>
      <c r="W35" s="68" t="s">
        <v>133</v>
      </c>
      <c r="X35" s="68" t="s">
        <v>133</v>
      </c>
      <c r="Y35" s="65">
        <v>11.313367386137838</v>
      </c>
      <c r="Z35" s="65">
        <v>7.9517316798981668</v>
      </c>
      <c r="AA35" s="65">
        <v>5.0160943708790623E-3</v>
      </c>
      <c r="AB35" s="65">
        <v>7.1758052893702573E-2</v>
      </c>
      <c r="AC35" s="65">
        <v>0.45484512829500628</v>
      </c>
      <c r="AD35" s="65">
        <v>1.9746728619044809</v>
      </c>
      <c r="AE35" s="65">
        <v>0.45380029155175178</v>
      </c>
      <c r="AF35" s="65">
        <v>3.3472122490994578</v>
      </c>
      <c r="AG35" s="65">
        <v>1.5279006538899464</v>
      </c>
      <c r="AH35" s="65">
        <v>0.54736910081220247</v>
      </c>
      <c r="AI35" s="65">
        <v>1.9961068909151944</v>
      </c>
      <c r="AJ35" s="65">
        <v>0.3543670317001536</v>
      </c>
      <c r="AK35" s="65">
        <v>2.2262390137610084</v>
      </c>
      <c r="AL35" s="65">
        <v>0.4711231439696118</v>
      </c>
      <c r="AM35" s="65">
        <v>1.2716273044835198</v>
      </c>
      <c r="AN35" s="65">
        <v>0.17025363899417043</v>
      </c>
      <c r="AO35" s="65">
        <v>1.0857767215395135</v>
      </c>
      <c r="AP35" s="65">
        <v>0.15972827137480555</v>
      </c>
      <c r="AQ35" s="65">
        <v>0.43196524850018764</v>
      </c>
      <c r="AR35" s="70">
        <v>9.1629380011221573E-4</v>
      </c>
      <c r="AS35" s="70">
        <v>0.104890997544471</v>
      </c>
      <c r="AT35" s="70">
        <v>5.4045745718370765E-3</v>
      </c>
      <c r="AU35" s="70">
        <v>1.059583665077059E-3</v>
      </c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5"/>
      <c r="CB35" s="65"/>
      <c r="CC35" s="69"/>
      <c r="CD35" s="69"/>
      <c r="CE35" s="69"/>
      <c r="CF35" s="69"/>
      <c r="CG35" s="69"/>
    </row>
    <row r="36" spans="1:85">
      <c r="A36" s="61" t="s">
        <v>316</v>
      </c>
      <c r="B36" s="65">
        <v>49.307083205197195</v>
      </c>
      <c r="C36" s="65">
        <v>8.1453666780682408</v>
      </c>
      <c r="D36" s="65">
        <v>0.21236698520325653</v>
      </c>
      <c r="E36" s="65">
        <v>16.906876722370122</v>
      </c>
      <c r="F36" s="65">
        <v>20.229833758194381</v>
      </c>
      <c r="G36" s="65">
        <v>0.42747632495821203</v>
      </c>
      <c r="H36" s="65">
        <v>0.12779895704652941</v>
      </c>
      <c r="I36" s="66">
        <v>100.00000000000001</v>
      </c>
      <c r="J36" s="67">
        <v>78.726209854319762</v>
      </c>
      <c r="K36" s="66"/>
      <c r="L36" s="65">
        <v>2.7026176591018429</v>
      </c>
      <c r="M36" s="65">
        <v>1.1553064931546728</v>
      </c>
      <c r="N36" s="66">
        <v>101.01054509322951</v>
      </c>
      <c r="O36" s="66">
        <v>345.11193179395798</v>
      </c>
      <c r="P36" s="66">
        <v>875.33532223650275</v>
      </c>
      <c r="Q36" s="66">
        <v>1646.2556992500506</v>
      </c>
      <c r="R36" s="69">
        <v>43.159607415543434</v>
      </c>
      <c r="S36" s="66">
        <v>178.44244034652939</v>
      </c>
      <c r="T36" s="65">
        <v>6.8323244196603383</v>
      </c>
      <c r="U36" s="69">
        <v>54.572589466624855</v>
      </c>
      <c r="V36" s="65">
        <v>6.7696153949860509</v>
      </c>
      <c r="W36" s="65">
        <v>0.15417527128562031</v>
      </c>
      <c r="X36" s="65">
        <v>26.844257122567885</v>
      </c>
      <c r="Y36" s="65">
        <v>18.530667728106188</v>
      </c>
      <c r="Z36" s="65">
        <v>18.909145115844602</v>
      </c>
      <c r="AA36" s="65">
        <v>1.3790567732834156E-2</v>
      </c>
      <c r="AB36" s="65">
        <v>5.3203646721144991E-2</v>
      </c>
      <c r="AC36" s="65">
        <v>0.76169342776335847</v>
      </c>
      <c r="AD36" s="65">
        <v>3.9945949063429365</v>
      </c>
      <c r="AE36" s="65">
        <v>0.93366047894874193</v>
      </c>
      <c r="AF36" s="65">
        <v>6.0665360413229674</v>
      </c>
      <c r="AG36" s="65">
        <v>2.5422572356870083</v>
      </c>
      <c r="AH36" s="65">
        <v>0.81289170088606422</v>
      </c>
      <c r="AI36" s="65">
        <v>3.3148024466935668</v>
      </c>
      <c r="AJ36" s="65">
        <v>0.57442798977546194</v>
      </c>
      <c r="AK36" s="65">
        <v>3.4590351827617143</v>
      </c>
      <c r="AL36" s="65">
        <v>0.69997966392537636</v>
      </c>
      <c r="AM36" s="65">
        <v>2.075989770086025</v>
      </c>
      <c r="AN36" s="65">
        <v>0.29073609633557052</v>
      </c>
      <c r="AO36" s="65">
        <v>1.9668274522929867</v>
      </c>
      <c r="AP36" s="65">
        <v>0.26431120983256223</v>
      </c>
      <c r="AQ36" s="65">
        <v>1.0470740237508587</v>
      </c>
      <c r="AR36" s="70">
        <v>3.6407882607726906E-3</v>
      </c>
      <c r="AS36" s="70">
        <v>3.1879613067960631E-2</v>
      </c>
      <c r="AT36" s="70">
        <v>7.7538538789892553E-3</v>
      </c>
      <c r="AU36" s="70">
        <v>4.7830359305043356E-3</v>
      </c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5"/>
      <c r="CB36" s="65"/>
      <c r="CC36" s="71"/>
      <c r="CD36" s="72"/>
      <c r="CE36" s="69"/>
      <c r="CF36" s="69"/>
      <c r="CG36" s="69"/>
    </row>
    <row r="37" spans="1:85">
      <c r="A37" s="61" t="s">
        <v>317</v>
      </c>
      <c r="B37" s="65">
        <v>48.907215708976821</v>
      </c>
      <c r="C37" s="65">
        <v>7.6588316251058917</v>
      </c>
      <c r="D37" s="65">
        <v>0.16670331551610917</v>
      </c>
      <c r="E37" s="65">
        <v>15.357490410841296</v>
      </c>
      <c r="F37" s="65">
        <v>23.014186629649341</v>
      </c>
      <c r="G37" s="65">
        <v>0.29534948396266786</v>
      </c>
      <c r="H37" s="65">
        <v>0.10490203453168324</v>
      </c>
      <c r="I37" s="66">
        <v>100.00000000000001</v>
      </c>
      <c r="J37" s="67">
        <v>78.142210656192304</v>
      </c>
      <c r="K37" s="66"/>
      <c r="L37" s="65">
        <v>5.1857960047681528</v>
      </c>
      <c r="M37" s="65">
        <v>1.6188776541042265</v>
      </c>
      <c r="N37" s="66">
        <v>87.768170250826699</v>
      </c>
      <c r="O37" s="66">
        <v>153.40053295836168</v>
      </c>
      <c r="P37" s="66">
        <v>718.50708583344681</v>
      </c>
      <c r="Q37" s="66">
        <v>1292.2737636907689</v>
      </c>
      <c r="R37" s="69">
        <v>35.474508567987975</v>
      </c>
      <c r="S37" s="66">
        <v>150.24087857167549</v>
      </c>
      <c r="T37" s="65">
        <v>5.2304329388409352</v>
      </c>
      <c r="U37" s="69">
        <v>33.725193494341809</v>
      </c>
      <c r="V37" s="65">
        <v>7.2202379479777132</v>
      </c>
      <c r="W37" s="68" t="s">
        <v>133</v>
      </c>
      <c r="X37" s="68" t="s">
        <v>133</v>
      </c>
      <c r="Y37" s="65">
        <v>13.841988727528662</v>
      </c>
      <c r="Z37" s="65">
        <v>10.174856547923557</v>
      </c>
      <c r="AA37" s="65">
        <v>8.0992644137289696E-3</v>
      </c>
      <c r="AB37" s="65">
        <v>6.058544122375762E-2</v>
      </c>
      <c r="AC37" s="65">
        <v>0.56942667765328603</v>
      </c>
      <c r="AD37" s="65">
        <v>2.5400014372399418</v>
      </c>
      <c r="AE37" s="65">
        <v>0.58762950611428688</v>
      </c>
      <c r="AF37" s="65">
        <v>4.0160603596490239</v>
      </c>
      <c r="AG37" s="65">
        <v>1.8123464578664965</v>
      </c>
      <c r="AH37" s="65">
        <v>0.66340037625374548</v>
      </c>
      <c r="AI37" s="65">
        <v>2.5039121676598985</v>
      </c>
      <c r="AJ37" s="65">
        <v>0.42206806084720605</v>
      </c>
      <c r="AK37" s="65">
        <v>2.6588459222017127</v>
      </c>
      <c r="AL37" s="65">
        <v>0.54797992552498032</v>
      </c>
      <c r="AM37" s="65">
        <v>1.5535814429027395</v>
      </c>
      <c r="AN37" s="65">
        <v>0.19469637027846451</v>
      </c>
      <c r="AO37" s="65">
        <v>1.3013505896364468</v>
      </c>
      <c r="AP37" s="65">
        <v>0.20023650183558062</v>
      </c>
      <c r="AQ37" s="65">
        <v>0.55121491840067904</v>
      </c>
      <c r="AR37" s="70">
        <v>1.6997146119109002E-3</v>
      </c>
      <c r="AS37" s="70">
        <v>0.13789497277823151</v>
      </c>
      <c r="AT37" s="70">
        <v>7.8433977219919734E-3</v>
      </c>
      <c r="AU37" s="70">
        <v>6.6306911992995482E-4</v>
      </c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5"/>
      <c r="CB37" s="65"/>
      <c r="CC37" s="69"/>
      <c r="CD37" s="69"/>
      <c r="CE37" s="69"/>
      <c r="CF37" s="69"/>
      <c r="CG37" s="69"/>
    </row>
    <row r="38" spans="1:85">
      <c r="A38" s="61" t="s">
        <v>318</v>
      </c>
      <c r="B38" s="65">
        <v>48.718137370701058</v>
      </c>
      <c r="C38" s="65">
        <v>7.8135918624809086</v>
      </c>
      <c r="D38" s="65">
        <v>0.17513422235817264</v>
      </c>
      <c r="E38" s="65">
        <v>15.661779499797824</v>
      </c>
      <c r="F38" s="65">
        <v>22.239952903003964</v>
      </c>
      <c r="G38" s="65">
        <v>0.31968285579895261</v>
      </c>
      <c r="H38" s="65">
        <v>0.14258903612433585</v>
      </c>
      <c r="I38" s="66">
        <v>100.00000000000001</v>
      </c>
      <c r="J38" s="67">
        <v>78.135628392578582</v>
      </c>
      <c r="K38" s="66"/>
      <c r="L38" s="65">
        <v>2.2379965290454829</v>
      </c>
      <c r="M38" s="65">
        <v>2.5562101350961353</v>
      </c>
      <c r="N38" s="66">
        <v>88.865612809368812</v>
      </c>
      <c r="O38" s="66">
        <v>153.634573522626</v>
      </c>
      <c r="P38" s="66">
        <v>976.63723372832771</v>
      </c>
      <c r="Q38" s="66">
        <v>1357.6296306835088</v>
      </c>
      <c r="R38" s="69">
        <v>36.202726823375933</v>
      </c>
      <c r="S38" s="66">
        <v>161.72495624395992</v>
      </c>
      <c r="T38" s="65">
        <v>8.9056258542349962</v>
      </c>
      <c r="U38" s="69">
        <v>39.176803328548836</v>
      </c>
      <c r="V38" s="65">
        <v>7.7989638242180526</v>
      </c>
      <c r="W38" s="68" t="s">
        <v>133</v>
      </c>
      <c r="X38" s="68" t="s">
        <v>133</v>
      </c>
      <c r="Y38" s="65">
        <v>12.510809295042041</v>
      </c>
      <c r="Z38" s="65">
        <v>10.431433688291268</v>
      </c>
      <c r="AA38" s="65">
        <v>1.9253199846010798E-2</v>
      </c>
      <c r="AB38" s="68" t="s">
        <v>133</v>
      </c>
      <c r="AC38" s="65">
        <v>0.61581743162660707</v>
      </c>
      <c r="AD38" s="65">
        <v>2.3313966113429636</v>
      </c>
      <c r="AE38" s="65">
        <v>0.55284783874765808</v>
      </c>
      <c r="AF38" s="65">
        <v>4.5967681567410734</v>
      </c>
      <c r="AG38" s="65">
        <v>1.5654366768748966</v>
      </c>
      <c r="AH38" s="65">
        <v>0.60556453271355015</v>
      </c>
      <c r="AI38" s="65">
        <v>2.2153111216356542</v>
      </c>
      <c r="AJ38" s="65">
        <v>0.36655886305843061</v>
      </c>
      <c r="AK38" s="65">
        <v>2.4857145424098372</v>
      </c>
      <c r="AL38" s="65">
        <v>0.50258858317196664</v>
      </c>
      <c r="AM38" s="65">
        <v>1.4051443938027961</v>
      </c>
      <c r="AN38" s="65">
        <v>0.17941972750222129</v>
      </c>
      <c r="AO38" s="65">
        <v>1.2101021118565196</v>
      </c>
      <c r="AP38" s="65">
        <v>0.1682290553686028</v>
      </c>
      <c r="AQ38" s="65">
        <v>0.57857334155147422</v>
      </c>
      <c r="AR38" s="70">
        <v>1.8022600907209032E-3</v>
      </c>
      <c r="AS38" s="70">
        <v>0.33866434347161883</v>
      </c>
      <c r="AT38" s="70">
        <v>1.9056436289440513E-2</v>
      </c>
      <c r="AU38" s="70">
        <v>6.0728291269138476E-3</v>
      </c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5"/>
      <c r="CB38" s="65"/>
      <c r="CC38" s="69"/>
      <c r="CD38" s="69"/>
      <c r="CE38" s="69"/>
      <c r="CF38" s="69"/>
      <c r="CG38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abSelected="1" zoomScale="85" zoomScaleNormal="85" workbookViewId="0">
      <selection activeCell="P31" sqref="P31"/>
    </sheetView>
  </sheetViews>
  <sheetFormatPr defaultColWidth="9.109375" defaultRowHeight="14.4"/>
  <cols>
    <col min="1" max="1" width="8.33203125" style="2" customWidth="1"/>
    <col min="2" max="2" width="9.109375" style="74"/>
    <col min="3" max="14" width="7.6640625" style="2" customWidth="1"/>
    <col min="15" max="15" width="5.6640625" style="2" customWidth="1"/>
    <col min="16" max="26" width="9" style="2" customWidth="1"/>
    <col min="27" max="27" width="15.109375" style="2" customWidth="1"/>
    <col min="28" max="28" width="14.109375" style="2" bestFit="1" customWidth="1"/>
    <col min="29" max="29" width="15.6640625" style="2" bestFit="1" customWidth="1"/>
    <col min="30" max="30" width="14.109375" style="2" bestFit="1" customWidth="1"/>
    <col min="31" max="31" width="7.88671875" style="74" bestFit="1" customWidth="1"/>
    <col min="32" max="32" width="14.5546875" style="2" customWidth="1"/>
    <col min="33" max="16384" width="9.109375" style="2"/>
  </cols>
  <sheetData>
    <row r="1" spans="1:32" ht="26.25" customHeight="1">
      <c r="A1" s="89" t="s">
        <v>319</v>
      </c>
      <c r="C1" s="7"/>
      <c r="D1" s="7"/>
      <c r="E1" s="7"/>
    </row>
    <row r="2" spans="1:32" ht="26.25" customHeight="1">
      <c r="A2" s="89"/>
      <c r="C2" s="7"/>
      <c r="D2" s="7"/>
      <c r="E2" s="7"/>
      <c r="AA2" s="2" t="s">
        <v>320</v>
      </c>
    </row>
    <row r="3" spans="1:32">
      <c r="A3" s="5" t="s">
        <v>411</v>
      </c>
      <c r="P3" s="5" t="s">
        <v>321</v>
      </c>
      <c r="AA3" s="2" t="s">
        <v>322</v>
      </c>
      <c r="AB3" s="2" t="s">
        <v>323</v>
      </c>
      <c r="AC3" s="2" t="s">
        <v>324</v>
      </c>
      <c r="AD3" s="2" t="s">
        <v>325</v>
      </c>
      <c r="AE3" s="74" t="s">
        <v>326</v>
      </c>
    </row>
    <row r="4" spans="1:32" ht="15.6">
      <c r="A4" s="2" t="s">
        <v>327</v>
      </c>
      <c r="B4" s="74" t="s">
        <v>328</v>
      </c>
      <c r="C4" s="12" t="s">
        <v>3</v>
      </c>
      <c r="D4" s="12" t="s">
        <v>4</v>
      </c>
      <c r="E4" s="12" t="s">
        <v>5</v>
      </c>
      <c r="F4" s="2" t="s">
        <v>329</v>
      </c>
      <c r="G4" s="2" t="s">
        <v>330</v>
      </c>
      <c r="H4" s="2" t="s">
        <v>331</v>
      </c>
      <c r="I4" s="2" t="s">
        <v>332</v>
      </c>
      <c r="J4" s="12" t="s">
        <v>10</v>
      </c>
      <c r="K4" s="12" t="s">
        <v>11</v>
      </c>
      <c r="L4" s="12" t="s">
        <v>12</v>
      </c>
      <c r="M4" s="2" t="s">
        <v>333</v>
      </c>
      <c r="N4" s="2" t="s">
        <v>14</v>
      </c>
      <c r="P4" s="94" t="s">
        <v>334</v>
      </c>
      <c r="Q4" s="94" t="s">
        <v>335</v>
      </c>
      <c r="R4" s="94" t="s">
        <v>242</v>
      </c>
      <c r="S4" s="94" t="s">
        <v>245</v>
      </c>
      <c r="T4" s="94" t="s">
        <v>329</v>
      </c>
      <c r="U4" s="94" t="s">
        <v>330</v>
      </c>
      <c r="V4" s="94" t="s">
        <v>331</v>
      </c>
      <c r="W4" s="94" t="s">
        <v>332</v>
      </c>
      <c r="X4" s="94" t="s">
        <v>336</v>
      </c>
      <c r="Y4" s="94" t="s">
        <v>337</v>
      </c>
      <c r="Z4" s="94" t="s">
        <v>338</v>
      </c>
      <c r="AA4" s="74" t="s">
        <v>339</v>
      </c>
      <c r="AB4" s="74" t="s">
        <v>340</v>
      </c>
      <c r="AC4" s="74" t="s">
        <v>341</v>
      </c>
      <c r="AD4" s="74" t="s">
        <v>342</v>
      </c>
      <c r="AE4" s="95" t="s">
        <v>343</v>
      </c>
      <c r="AF4" s="74" t="s">
        <v>344</v>
      </c>
    </row>
    <row r="5" spans="1:32">
      <c r="A5" s="2" t="s">
        <v>345</v>
      </c>
      <c r="B5" s="75">
        <v>90</v>
      </c>
      <c r="C5" s="76">
        <v>47.826999999999998</v>
      </c>
      <c r="D5" s="93">
        <v>0.95099999999999996</v>
      </c>
      <c r="E5" s="93">
        <v>14.916</v>
      </c>
      <c r="F5" s="76">
        <v>7.6934905490549061</v>
      </c>
      <c r="G5" s="76">
        <v>0.14299999999999999</v>
      </c>
      <c r="H5" s="76">
        <v>7.335</v>
      </c>
      <c r="I5" s="76">
        <v>13.637</v>
      </c>
      <c r="J5" s="76">
        <v>2.5059999999999998</v>
      </c>
      <c r="K5" s="76">
        <v>0.9</v>
      </c>
      <c r="L5" s="76">
        <v>0.27600000000000002</v>
      </c>
      <c r="M5" s="76">
        <v>0.64500000000000002</v>
      </c>
      <c r="N5" s="76">
        <v>96.829490549054896</v>
      </c>
      <c r="P5" s="76">
        <v>48.506999999999998</v>
      </c>
      <c r="Q5" s="76">
        <v>0.88800000000000001</v>
      </c>
      <c r="R5" s="76">
        <v>13.943</v>
      </c>
      <c r="S5" s="76">
        <v>2.4729999999999999</v>
      </c>
      <c r="T5" s="76">
        <v>7.0819999999999999</v>
      </c>
      <c r="U5" s="76">
        <v>0.13100000000000001</v>
      </c>
      <c r="V5" s="76">
        <v>10.781000000000001</v>
      </c>
      <c r="W5" s="76">
        <v>12.746</v>
      </c>
      <c r="X5" s="76">
        <v>2.3460000000000001</v>
      </c>
      <c r="Y5" s="76">
        <v>0.84099999999999997</v>
      </c>
      <c r="Z5" s="76">
        <v>0.26200000000000001</v>
      </c>
      <c r="AA5" s="90">
        <f t="shared" ref="AA5:AA11" si="0">Q5*6.2</f>
        <v>5.5056000000000003</v>
      </c>
      <c r="AB5" s="90">
        <f t="shared" ref="AB5:AB11" si="1">Q5*0.33</f>
        <v>0.29304000000000002</v>
      </c>
      <c r="AC5" s="90">
        <f t="shared" ref="AC5:AC11" si="2">Q5*0.145</f>
        <v>0.12875999999999999</v>
      </c>
      <c r="AD5" s="90">
        <f t="shared" ref="AD5:AD11" si="3">Q5*0.07</f>
        <v>6.2160000000000007E-2</v>
      </c>
      <c r="AE5" s="74">
        <v>1266</v>
      </c>
      <c r="AF5" s="91">
        <f t="shared" ref="AF5:AF39" si="4">AE5-(39.69*AA5^0.73)+50</f>
        <v>1178.1304058147812</v>
      </c>
    </row>
    <row r="6" spans="1:32">
      <c r="A6" s="2" t="s">
        <v>346</v>
      </c>
      <c r="B6" s="75">
        <v>87.2</v>
      </c>
      <c r="C6" s="76">
        <v>48.362000000000002</v>
      </c>
      <c r="D6" s="93">
        <v>0.877</v>
      </c>
      <c r="E6" s="93">
        <v>14.316000000000001</v>
      </c>
      <c r="F6" s="76">
        <v>8.4683996399639963</v>
      </c>
      <c r="G6" s="76">
        <v>0.161</v>
      </c>
      <c r="H6" s="76">
        <v>7.319</v>
      </c>
      <c r="I6" s="76">
        <v>13.398999999999999</v>
      </c>
      <c r="J6" s="76">
        <v>2.3690000000000002</v>
      </c>
      <c r="K6" s="76">
        <v>0.78600000000000003</v>
      </c>
      <c r="L6" s="76">
        <v>0.21199999999999999</v>
      </c>
      <c r="M6" s="76">
        <v>0.59499999999999997</v>
      </c>
      <c r="N6" s="76">
        <v>96.864399639964006</v>
      </c>
      <c r="P6" s="93">
        <v>49.73</v>
      </c>
      <c r="Q6" s="93">
        <v>0.88400000000000001</v>
      </c>
      <c r="R6" s="93">
        <v>14.388999999999999</v>
      </c>
      <c r="S6" s="93">
        <v>2.476</v>
      </c>
      <c r="T6" s="93">
        <v>7.0720000000000001</v>
      </c>
      <c r="U6" s="93">
        <v>0.161</v>
      </c>
      <c r="V6" s="93">
        <v>8.4380000000000006</v>
      </c>
      <c r="W6" s="93">
        <v>13.464</v>
      </c>
      <c r="X6" s="93">
        <v>2.3809999999999998</v>
      </c>
      <c r="Y6" s="93">
        <v>0.79400000000000004</v>
      </c>
      <c r="Z6" s="93">
        <v>0.21099999999999999</v>
      </c>
      <c r="AA6" s="90">
        <f t="shared" si="0"/>
        <v>5.4808000000000003</v>
      </c>
      <c r="AB6" s="90">
        <f t="shared" si="1"/>
        <v>0.29172000000000003</v>
      </c>
      <c r="AC6" s="90">
        <f t="shared" si="2"/>
        <v>0.12817999999999999</v>
      </c>
      <c r="AD6" s="90">
        <f t="shared" si="3"/>
        <v>6.1880000000000004E-2</v>
      </c>
      <c r="AE6" s="95">
        <v>1199</v>
      </c>
      <c r="AF6" s="91">
        <f t="shared" si="4"/>
        <v>1111.5840370025464</v>
      </c>
    </row>
    <row r="7" spans="1:32">
      <c r="A7" s="2" t="s">
        <v>347</v>
      </c>
      <c r="B7" s="75">
        <v>88.3</v>
      </c>
      <c r="C7" s="76">
        <v>50.100999999999999</v>
      </c>
      <c r="D7" s="93">
        <v>0.98</v>
      </c>
      <c r="E7" s="93">
        <v>13.701000000000001</v>
      </c>
      <c r="F7" s="76">
        <v>8.2235967596759671</v>
      </c>
      <c r="G7" s="76">
        <v>0.17499999999999999</v>
      </c>
      <c r="H7" s="76">
        <v>6.335</v>
      </c>
      <c r="I7" s="76">
        <v>13.454000000000001</v>
      </c>
      <c r="J7" s="76">
        <v>2.2490000000000001</v>
      </c>
      <c r="K7" s="76">
        <v>0.73299999999999998</v>
      </c>
      <c r="L7" s="76">
        <v>0.20599999999999999</v>
      </c>
      <c r="M7" s="76">
        <v>0.64</v>
      </c>
      <c r="N7" s="76">
        <v>96.797596759675969</v>
      </c>
      <c r="P7" s="76">
        <v>50.920999999999999</v>
      </c>
      <c r="Q7" s="76">
        <v>0.93300000000000005</v>
      </c>
      <c r="R7" s="76">
        <v>13.037000000000001</v>
      </c>
      <c r="S7" s="76">
        <v>2.4449999999999998</v>
      </c>
      <c r="T7" s="76">
        <v>7.1</v>
      </c>
      <c r="U7" s="76">
        <v>0.17100000000000001</v>
      </c>
      <c r="V7" s="76">
        <v>9.5589999999999993</v>
      </c>
      <c r="W7" s="76">
        <v>12.798999999999999</v>
      </c>
      <c r="X7" s="76">
        <v>2.141</v>
      </c>
      <c r="Y7" s="76">
        <v>0.69499999999999995</v>
      </c>
      <c r="Z7" s="76">
        <v>0.2</v>
      </c>
      <c r="AA7" s="90">
        <f t="shared" si="0"/>
        <v>5.7846000000000002</v>
      </c>
      <c r="AB7" s="90">
        <f t="shared" si="1"/>
        <v>0.30789000000000005</v>
      </c>
      <c r="AC7" s="90">
        <f t="shared" si="2"/>
        <v>0.13528499999999999</v>
      </c>
      <c r="AD7" s="90">
        <f t="shared" si="3"/>
        <v>6.5310000000000007E-2</v>
      </c>
      <c r="AE7" s="74">
        <v>1229</v>
      </c>
      <c r="AF7" s="91">
        <f t="shared" si="4"/>
        <v>1136.0643265622225</v>
      </c>
    </row>
    <row r="8" spans="1:32">
      <c r="A8" s="2" t="s">
        <v>348</v>
      </c>
      <c r="B8" s="75">
        <v>89.1</v>
      </c>
      <c r="C8" s="76">
        <v>49.29</v>
      </c>
      <c r="D8" s="93">
        <v>0.96499999999999997</v>
      </c>
      <c r="E8" s="93">
        <v>13.792</v>
      </c>
      <c r="F8" s="76">
        <v>8.1899963996399645</v>
      </c>
      <c r="G8" s="76">
        <v>0.123</v>
      </c>
      <c r="H8" s="76">
        <v>6.6909999999999998</v>
      </c>
      <c r="I8" s="76">
        <v>13.987</v>
      </c>
      <c r="J8" s="76">
        <v>2.2879999999999998</v>
      </c>
      <c r="K8" s="76">
        <v>0.65700000000000003</v>
      </c>
      <c r="L8" s="76">
        <v>0.154</v>
      </c>
      <c r="M8" s="76">
        <v>0.67700000000000005</v>
      </c>
      <c r="N8" s="76">
        <v>96.813996399639962</v>
      </c>
      <c r="P8" s="76">
        <v>50.1</v>
      </c>
      <c r="Q8" s="76">
        <v>0.91800000000000004</v>
      </c>
      <c r="R8" s="76">
        <v>13.05</v>
      </c>
      <c r="S8" s="76">
        <v>2.4820000000000002</v>
      </c>
      <c r="T8" s="76">
        <v>7.07</v>
      </c>
      <c r="U8" s="76">
        <v>0.114</v>
      </c>
      <c r="V8" s="76">
        <v>10.093999999999999</v>
      </c>
      <c r="W8" s="76">
        <v>13.24</v>
      </c>
      <c r="X8" s="76">
        <v>2.1669999999999998</v>
      </c>
      <c r="Y8" s="76">
        <v>0.625</v>
      </c>
      <c r="Z8" s="76">
        <v>0.14199999999999999</v>
      </c>
      <c r="AA8" s="90">
        <f t="shared" si="0"/>
        <v>5.6916000000000002</v>
      </c>
      <c r="AB8" s="90">
        <f t="shared" si="1"/>
        <v>0.30294000000000004</v>
      </c>
      <c r="AC8" s="90">
        <f t="shared" si="2"/>
        <v>0.13311000000000001</v>
      </c>
      <c r="AD8" s="90">
        <f t="shared" si="3"/>
        <v>6.4260000000000012E-2</v>
      </c>
      <c r="AE8" s="74">
        <v>1243</v>
      </c>
      <c r="AF8" s="91">
        <f t="shared" si="4"/>
        <v>1151.7455333979171</v>
      </c>
    </row>
    <row r="9" spans="1:32">
      <c r="A9" s="2" t="s">
        <v>349</v>
      </c>
      <c r="B9" s="75">
        <v>89.2</v>
      </c>
      <c r="C9" s="76">
        <v>49.15</v>
      </c>
      <c r="D9" s="93">
        <v>0.89</v>
      </c>
      <c r="E9" s="93">
        <v>14.613</v>
      </c>
      <c r="F9" s="76">
        <v>7.9925940594059401</v>
      </c>
      <c r="G9" s="76">
        <v>0.153</v>
      </c>
      <c r="H9" s="76">
        <v>6.242</v>
      </c>
      <c r="I9" s="76">
        <v>13.343999999999999</v>
      </c>
      <c r="J9" s="76">
        <v>2.5579999999999998</v>
      </c>
      <c r="K9" s="76">
        <v>0.91100000000000003</v>
      </c>
      <c r="L9" s="76">
        <v>0.25600000000000001</v>
      </c>
      <c r="M9" s="76">
        <v>0.71599999999999997</v>
      </c>
      <c r="N9" s="76">
        <v>96.82559405940593</v>
      </c>
      <c r="P9" s="76">
        <v>49.804000000000002</v>
      </c>
      <c r="Q9" s="76">
        <v>0.82899999999999996</v>
      </c>
      <c r="R9" s="76">
        <v>13.606999999999999</v>
      </c>
      <c r="S9" s="76">
        <v>2.4620000000000002</v>
      </c>
      <c r="T9" s="76">
        <v>7.0949999999999998</v>
      </c>
      <c r="U9" s="76">
        <v>0.14000000000000001</v>
      </c>
      <c r="V9" s="76">
        <v>10.164999999999999</v>
      </c>
      <c r="W9" s="76">
        <v>12.425000000000001</v>
      </c>
      <c r="X9" s="76">
        <v>2.3839999999999999</v>
      </c>
      <c r="Y9" s="76">
        <v>0.84799999999999998</v>
      </c>
      <c r="Z9" s="76">
        <v>0.24199999999999999</v>
      </c>
      <c r="AA9" s="90">
        <f t="shared" si="0"/>
        <v>5.1398000000000001</v>
      </c>
      <c r="AB9" s="90">
        <f t="shared" si="1"/>
        <v>0.27356999999999998</v>
      </c>
      <c r="AC9" s="90">
        <f t="shared" si="2"/>
        <v>0.12020499999999999</v>
      </c>
      <c r="AD9" s="90">
        <f t="shared" si="3"/>
        <v>5.8030000000000005E-2</v>
      </c>
      <c r="AE9" s="74">
        <v>1251</v>
      </c>
      <c r="AF9" s="91">
        <f t="shared" si="4"/>
        <v>1169.8791247516117</v>
      </c>
    </row>
    <row r="10" spans="1:32">
      <c r="A10" s="2" t="s">
        <v>350</v>
      </c>
      <c r="B10" s="75">
        <v>88.5</v>
      </c>
      <c r="C10" s="76">
        <v>48.747999999999998</v>
      </c>
      <c r="D10" s="93">
        <v>1.0269999999999999</v>
      </c>
      <c r="E10" s="93">
        <v>14.113</v>
      </c>
      <c r="F10" s="76">
        <v>8.5256003600360035</v>
      </c>
      <c r="G10" s="76">
        <v>0.22600000000000001</v>
      </c>
      <c r="H10" s="76">
        <v>6.9130000000000003</v>
      </c>
      <c r="I10" s="76">
        <v>13.301</v>
      </c>
      <c r="J10" s="76">
        <v>2.3620000000000001</v>
      </c>
      <c r="K10" s="76">
        <v>0.70899999999999996</v>
      </c>
      <c r="L10" s="76">
        <v>0.185</v>
      </c>
      <c r="M10" s="76">
        <v>0.69799999999999995</v>
      </c>
      <c r="N10" s="76">
        <v>96.807600360035991</v>
      </c>
      <c r="P10" s="76">
        <v>49.889000000000003</v>
      </c>
      <c r="Q10" s="76">
        <v>1</v>
      </c>
      <c r="R10" s="76">
        <v>13.704000000000001</v>
      </c>
      <c r="S10" s="76">
        <v>2.452</v>
      </c>
      <c r="T10" s="76">
        <v>7.0979999999999999</v>
      </c>
      <c r="U10" s="76">
        <v>0.223</v>
      </c>
      <c r="V10" s="76">
        <v>9.5500000000000007</v>
      </c>
      <c r="W10" s="76">
        <v>12.917</v>
      </c>
      <c r="X10" s="76">
        <v>2.2919999999999998</v>
      </c>
      <c r="Y10" s="76">
        <v>0.69</v>
      </c>
      <c r="Z10" s="76">
        <v>0.185</v>
      </c>
      <c r="AA10" s="90">
        <f t="shared" si="0"/>
        <v>6.2</v>
      </c>
      <c r="AB10" s="90">
        <f t="shared" si="1"/>
        <v>0.33</v>
      </c>
      <c r="AC10" s="90">
        <f t="shared" si="2"/>
        <v>0.14499999999999999</v>
      </c>
      <c r="AD10" s="90">
        <f t="shared" si="3"/>
        <v>7.0000000000000007E-2</v>
      </c>
      <c r="AE10" s="74">
        <v>1230</v>
      </c>
      <c r="AF10" s="91">
        <f t="shared" si="4"/>
        <v>1129.6418296751619</v>
      </c>
    </row>
    <row r="11" spans="1:32">
      <c r="A11" s="2" t="s">
        <v>351</v>
      </c>
      <c r="B11" s="75">
        <v>90</v>
      </c>
      <c r="C11" s="76">
        <v>47.8</v>
      </c>
      <c r="D11" s="93">
        <v>0.91200000000000003</v>
      </c>
      <c r="E11" s="93">
        <v>15.366</v>
      </c>
      <c r="F11" s="76">
        <v>7.8237920792079203</v>
      </c>
      <c r="G11" s="76">
        <v>0.18</v>
      </c>
      <c r="H11" s="76">
        <v>7.1219999999999999</v>
      </c>
      <c r="I11" s="76">
        <v>13.242000000000001</v>
      </c>
      <c r="J11" s="76">
        <v>2.5539999999999998</v>
      </c>
      <c r="K11" s="76">
        <v>0.91200000000000003</v>
      </c>
      <c r="L11" s="76">
        <v>0.28000000000000003</v>
      </c>
      <c r="M11" s="76">
        <v>0.70099999999999996</v>
      </c>
      <c r="N11" s="76">
        <v>96.892792079207936</v>
      </c>
      <c r="P11" s="76">
        <v>48.481999999999999</v>
      </c>
      <c r="Q11" s="76">
        <v>0.84699999999999998</v>
      </c>
      <c r="R11" s="76">
        <v>14.304</v>
      </c>
      <c r="S11" s="76">
        <v>2.4319999999999999</v>
      </c>
      <c r="T11" s="76">
        <v>7.1139999999999999</v>
      </c>
      <c r="U11" s="76">
        <v>0.16800000000000001</v>
      </c>
      <c r="V11" s="76">
        <v>10.852</v>
      </c>
      <c r="W11" s="76">
        <v>12.321999999999999</v>
      </c>
      <c r="X11" s="76">
        <v>2.3730000000000002</v>
      </c>
      <c r="Y11" s="76">
        <v>0.84699999999999998</v>
      </c>
      <c r="Z11" s="76">
        <v>0.26100000000000001</v>
      </c>
      <c r="AA11" s="90">
        <f t="shared" si="0"/>
        <v>5.2514000000000003</v>
      </c>
      <c r="AB11" s="90">
        <f t="shared" si="1"/>
        <v>0.27950999999999998</v>
      </c>
      <c r="AC11" s="90">
        <f t="shared" si="2"/>
        <v>0.12281499999999999</v>
      </c>
      <c r="AD11" s="90">
        <f t="shared" si="3"/>
        <v>5.9290000000000002E-2</v>
      </c>
      <c r="AE11" s="74">
        <v>1269</v>
      </c>
      <c r="AF11" s="91">
        <f t="shared" si="4"/>
        <v>1185.8068402670701</v>
      </c>
    </row>
    <row r="12" spans="1:32">
      <c r="A12" s="2" t="s">
        <v>352</v>
      </c>
      <c r="B12" s="75">
        <v>91</v>
      </c>
      <c r="C12" s="76">
        <v>49.534999999999997</v>
      </c>
      <c r="D12" s="93">
        <v>0.83</v>
      </c>
      <c r="E12" s="93">
        <v>14.069000000000001</v>
      </c>
      <c r="F12" s="76">
        <v>7.6036894689468948</v>
      </c>
      <c r="G12" s="76">
        <v>0.154</v>
      </c>
      <c r="H12" s="76">
        <v>8.0850000000000009</v>
      </c>
      <c r="I12" s="76">
        <v>12.932</v>
      </c>
      <c r="J12" s="76">
        <v>2.306</v>
      </c>
      <c r="K12" s="76">
        <v>0.51200000000000001</v>
      </c>
      <c r="L12" s="76">
        <v>0.19500000000000001</v>
      </c>
      <c r="M12" s="76">
        <v>0.60499999999999998</v>
      </c>
      <c r="N12" s="76">
        <v>96.826689468946896</v>
      </c>
      <c r="P12" s="76">
        <v>49.792999999999999</v>
      </c>
      <c r="Q12" s="76">
        <v>0.751</v>
      </c>
      <c r="R12" s="76">
        <v>12.734999999999999</v>
      </c>
      <c r="S12" s="76">
        <v>2.3809999999999998</v>
      </c>
      <c r="T12" s="76">
        <v>7.1580000000000004</v>
      </c>
      <c r="U12" s="76">
        <v>0.13600000000000001</v>
      </c>
      <c r="V12" s="76">
        <v>12.608000000000001</v>
      </c>
      <c r="W12" s="76">
        <v>11.704000000000001</v>
      </c>
      <c r="X12" s="76">
        <v>2.0910000000000002</v>
      </c>
      <c r="Y12" s="76">
        <v>0.46200000000000002</v>
      </c>
      <c r="Z12" s="76">
        <v>0.18099999999999999</v>
      </c>
      <c r="AA12" s="96">
        <f>Q12*6.2</f>
        <v>4.6562000000000001</v>
      </c>
      <c r="AB12" s="96">
        <f>Q12*0.33</f>
        <v>0.24783000000000002</v>
      </c>
      <c r="AC12" s="96">
        <f>Q12*0.145</f>
        <v>0.10889499999999999</v>
      </c>
      <c r="AD12" s="96">
        <f>Q12*0.07</f>
        <v>5.2570000000000006E-2</v>
      </c>
      <c r="AE12" s="27">
        <v>1304</v>
      </c>
      <c r="AF12" s="99">
        <f t="shared" si="4"/>
        <v>1232.0043946792853</v>
      </c>
    </row>
    <row r="13" spans="1:32">
      <c r="A13" s="2" t="s">
        <v>353</v>
      </c>
      <c r="B13" s="75">
        <v>88.7</v>
      </c>
      <c r="C13" s="76">
        <v>49.505000000000003</v>
      </c>
      <c r="D13" s="93">
        <v>0.86499999999999999</v>
      </c>
      <c r="E13" s="93">
        <v>13.182</v>
      </c>
      <c r="F13" s="76">
        <v>8.6816021602160216</v>
      </c>
      <c r="G13" s="76">
        <v>0.17499999999999999</v>
      </c>
      <c r="H13" s="76">
        <v>7.7140000000000004</v>
      </c>
      <c r="I13" s="76">
        <v>12.976000000000001</v>
      </c>
      <c r="J13" s="76">
        <v>2.1629999999999998</v>
      </c>
      <c r="K13" s="76">
        <v>0.72099999999999997</v>
      </c>
      <c r="L13" s="76">
        <v>0.216</v>
      </c>
      <c r="M13" s="76">
        <v>0.59699999999999998</v>
      </c>
      <c r="N13" s="76">
        <v>96.795602160216006</v>
      </c>
      <c r="P13" s="93">
        <v>50.738</v>
      </c>
      <c r="Q13" s="93">
        <v>0.85499999999999998</v>
      </c>
      <c r="R13" s="93">
        <v>12.959</v>
      </c>
      <c r="S13" s="93">
        <v>2.4500000000000002</v>
      </c>
      <c r="T13" s="93">
        <v>7.1020000000000003</v>
      </c>
      <c r="U13" s="93">
        <v>0.17699999999999999</v>
      </c>
      <c r="V13" s="93">
        <v>9.907</v>
      </c>
      <c r="W13" s="93">
        <v>12.763</v>
      </c>
      <c r="X13" s="93">
        <v>2.1240000000000001</v>
      </c>
      <c r="Y13" s="93">
        <v>0.70799999999999996</v>
      </c>
      <c r="Z13" s="93">
        <v>0.216</v>
      </c>
      <c r="AA13" s="96">
        <f t="shared" ref="AA13:AA70" si="5">Q13*6.2</f>
        <v>5.3010000000000002</v>
      </c>
      <c r="AB13" s="96">
        <f t="shared" ref="AB13:AB70" si="6">Q13*0.33</f>
        <v>0.28215000000000001</v>
      </c>
      <c r="AC13" s="96">
        <f t="shared" ref="AC13:AC70" si="7">Q13*0.145</f>
        <v>0.12397499999999999</v>
      </c>
      <c r="AD13" s="96">
        <f t="shared" ref="AD13:AD70" si="8">Q13*0.07</f>
        <v>5.9850000000000007E-2</v>
      </c>
      <c r="AE13" s="98">
        <v>1239</v>
      </c>
      <c r="AF13" s="99">
        <f t="shared" si="4"/>
        <v>1154.889649980991</v>
      </c>
    </row>
    <row r="14" spans="1:32">
      <c r="A14" s="2" t="s">
        <v>354</v>
      </c>
      <c r="B14" s="75">
        <v>89.1</v>
      </c>
      <c r="C14" s="76">
        <v>49.414999999999999</v>
      </c>
      <c r="D14" s="93">
        <v>1.1180000000000001</v>
      </c>
      <c r="E14" s="93">
        <v>15.374000000000001</v>
      </c>
      <c r="F14" s="76">
        <v>7.9481935193519355</v>
      </c>
      <c r="G14" s="76">
        <v>0.17399999999999999</v>
      </c>
      <c r="H14" s="76">
        <v>4.1130000000000004</v>
      </c>
      <c r="I14" s="76">
        <v>14.502000000000001</v>
      </c>
      <c r="J14" s="76">
        <v>2.4409999999999998</v>
      </c>
      <c r="K14" s="76">
        <v>0.86199999999999999</v>
      </c>
      <c r="L14" s="76">
        <v>0.246</v>
      </c>
      <c r="M14" s="76">
        <v>0.626</v>
      </c>
      <c r="N14" s="76">
        <v>96.819193519351927</v>
      </c>
      <c r="P14" s="76">
        <v>49.576000000000001</v>
      </c>
      <c r="Q14" s="76">
        <v>0.99299999999999999</v>
      </c>
      <c r="R14" s="76">
        <v>13.631</v>
      </c>
      <c r="S14" s="76">
        <v>2.4460000000000002</v>
      </c>
      <c r="T14" s="76">
        <v>7.1040000000000001</v>
      </c>
      <c r="U14" s="76">
        <v>0.151</v>
      </c>
      <c r="V14" s="76">
        <v>10.09</v>
      </c>
      <c r="W14" s="76">
        <v>12.86</v>
      </c>
      <c r="X14" s="76">
        <v>2.1640000000000001</v>
      </c>
      <c r="Y14" s="76">
        <v>0.76300000000000001</v>
      </c>
      <c r="Z14" s="76">
        <v>0.222</v>
      </c>
      <c r="AA14" s="90">
        <f t="shared" si="5"/>
        <v>6.1566000000000001</v>
      </c>
      <c r="AB14" s="90">
        <f t="shared" si="6"/>
        <v>0.32769000000000004</v>
      </c>
      <c r="AC14" s="90">
        <f t="shared" si="7"/>
        <v>0.143985</v>
      </c>
      <c r="AD14" s="90">
        <f t="shared" si="8"/>
        <v>6.9510000000000002E-2</v>
      </c>
      <c r="AE14" s="74">
        <v>1244</v>
      </c>
      <c r="AF14" s="91">
        <f t="shared" si="4"/>
        <v>1144.4108881577886</v>
      </c>
    </row>
    <row r="15" spans="1:32">
      <c r="A15" s="2" t="s">
        <v>355</v>
      </c>
      <c r="B15" s="75">
        <v>89</v>
      </c>
      <c r="C15" s="76">
        <v>48.8</v>
      </c>
      <c r="D15" s="93">
        <v>0.93500000000000005</v>
      </c>
      <c r="E15" s="93">
        <v>13.528</v>
      </c>
      <c r="F15" s="76">
        <v>8.2995976597659773</v>
      </c>
      <c r="G15" s="76">
        <v>0.154</v>
      </c>
      <c r="H15" s="76">
        <v>8.2889999999999997</v>
      </c>
      <c r="I15" s="76">
        <v>12.388</v>
      </c>
      <c r="J15" s="76">
        <v>2.4140000000000001</v>
      </c>
      <c r="K15" s="76">
        <v>0.68799999999999994</v>
      </c>
      <c r="L15" s="76">
        <v>0.22600000000000001</v>
      </c>
      <c r="M15" s="76">
        <v>1.089</v>
      </c>
      <c r="N15" s="76">
        <v>96.810597659765975</v>
      </c>
      <c r="P15" s="76">
        <v>50.258000000000003</v>
      </c>
      <c r="Q15" s="76">
        <v>0.93300000000000005</v>
      </c>
      <c r="R15" s="76">
        <v>13.427</v>
      </c>
      <c r="S15" s="76">
        <v>2.44</v>
      </c>
      <c r="T15" s="76">
        <v>7.1120000000000001</v>
      </c>
      <c r="U15" s="76">
        <v>0.14899999999999999</v>
      </c>
      <c r="V15" s="76">
        <v>10.081</v>
      </c>
      <c r="W15" s="76">
        <v>12.295</v>
      </c>
      <c r="X15" s="76">
        <v>2.3919999999999999</v>
      </c>
      <c r="Y15" s="76">
        <v>0.68500000000000005</v>
      </c>
      <c r="Z15" s="76">
        <v>0.22800000000000001</v>
      </c>
      <c r="AA15" s="90">
        <f t="shared" si="5"/>
        <v>5.7846000000000002</v>
      </c>
      <c r="AB15" s="90">
        <f t="shared" si="6"/>
        <v>0.30789000000000005</v>
      </c>
      <c r="AC15" s="90">
        <f t="shared" si="7"/>
        <v>0.13528499999999999</v>
      </c>
      <c r="AD15" s="90">
        <f t="shared" si="8"/>
        <v>6.5310000000000007E-2</v>
      </c>
      <c r="AE15" s="74">
        <v>1248</v>
      </c>
      <c r="AF15" s="91">
        <f t="shared" si="4"/>
        <v>1155.0643265622225</v>
      </c>
    </row>
    <row r="16" spans="1:32">
      <c r="A16" s="2" t="s">
        <v>356</v>
      </c>
      <c r="B16" s="75">
        <v>90.4</v>
      </c>
      <c r="C16" s="76">
        <v>47.125999999999998</v>
      </c>
      <c r="D16" s="93">
        <v>1.0329999999999999</v>
      </c>
      <c r="E16" s="93">
        <v>14.93</v>
      </c>
      <c r="F16" s="76">
        <v>8.0912952295229523</v>
      </c>
      <c r="G16" s="76">
        <v>0.14499999999999999</v>
      </c>
      <c r="H16" s="76">
        <v>6.6950000000000003</v>
      </c>
      <c r="I16" s="76">
        <v>14.073</v>
      </c>
      <c r="J16" s="76">
        <v>2.4180000000000001</v>
      </c>
      <c r="K16" s="76">
        <v>1.2709999999999999</v>
      </c>
      <c r="L16" s="76">
        <v>0.26900000000000002</v>
      </c>
      <c r="M16" s="76">
        <v>0.74399999999999999</v>
      </c>
      <c r="N16" s="76">
        <v>96.795295229522978</v>
      </c>
      <c r="P16" s="76">
        <v>47.896999999999998</v>
      </c>
      <c r="Q16" s="76">
        <v>0.95199999999999996</v>
      </c>
      <c r="R16" s="76">
        <v>13.792</v>
      </c>
      <c r="S16" s="76">
        <v>2.5190000000000001</v>
      </c>
      <c r="T16" s="76">
        <v>7.0339999999999998</v>
      </c>
      <c r="U16" s="76">
        <v>0.13900000000000001</v>
      </c>
      <c r="V16" s="76">
        <v>11.010999999999999</v>
      </c>
      <c r="W16" s="76">
        <v>12.997999999999999</v>
      </c>
      <c r="X16" s="76">
        <v>2.2360000000000002</v>
      </c>
      <c r="Y16" s="76">
        <v>1.173</v>
      </c>
      <c r="Z16" s="76">
        <v>0.249</v>
      </c>
      <c r="AA16" s="90">
        <f t="shared" si="5"/>
        <v>5.9024000000000001</v>
      </c>
      <c r="AB16" s="90">
        <f t="shared" si="6"/>
        <v>0.31415999999999999</v>
      </c>
      <c r="AC16" s="90">
        <f t="shared" si="7"/>
        <v>0.13804</v>
      </c>
      <c r="AD16" s="90">
        <f t="shared" si="8"/>
        <v>6.6640000000000005E-2</v>
      </c>
      <c r="AE16" s="74">
        <v>1274</v>
      </c>
      <c r="AF16" s="91">
        <f t="shared" si="4"/>
        <v>1178.9452334096179</v>
      </c>
    </row>
    <row r="17" spans="1:32">
      <c r="A17" s="2" t="s">
        <v>357</v>
      </c>
      <c r="B17" s="75">
        <v>88.5</v>
      </c>
      <c r="C17" s="76">
        <v>47.271000000000001</v>
      </c>
      <c r="D17" s="93">
        <v>1.0940000000000001</v>
      </c>
      <c r="E17" s="93">
        <v>15.657</v>
      </c>
      <c r="F17" s="76">
        <v>7.5671890189018898</v>
      </c>
      <c r="G17" s="76">
        <v>0.14099999999999999</v>
      </c>
      <c r="H17" s="76">
        <v>7.0659999999999998</v>
      </c>
      <c r="I17" s="76">
        <v>13.619</v>
      </c>
      <c r="J17" s="76">
        <v>2.69</v>
      </c>
      <c r="K17" s="76">
        <v>0.873</v>
      </c>
      <c r="L17" s="76">
        <v>0.24099999999999999</v>
      </c>
      <c r="M17" s="76">
        <v>0.67200000000000004</v>
      </c>
      <c r="N17" s="76">
        <v>96.891189018901898</v>
      </c>
      <c r="P17" s="76">
        <v>48.177999999999997</v>
      </c>
      <c r="Q17" s="76">
        <v>1.0509999999999999</v>
      </c>
      <c r="R17" s="76">
        <v>15.095000000000001</v>
      </c>
      <c r="S17" s="76">
        <v>2.4769999999999999</v>
      </c>
      <c r="T17" s="76">
        <v>7.0819999999999999</v>
      </c>
      <c r="U17" s="76">
        <v>0.13500000000000001</v>
      </c>
      <c r="V17" s="76">
        <v>9.1920000000000002</v>
      </c>
      <c r="W17" s="76">
        <v>13.128</v>
      </c>
      <c r="X17" s="76">
        <v>2.593</v>
      </c>
      <c r="Y17" s="76">
        <v>0.83899999999999997</v>
      </c>
      <c r="Z17" s="76">
        <v>0.23100000000000001</v>
      </c>
      <c r="AA17" s="90">
        <f t="shared" si="5"/>
        <v>6.5161999999999995</v>
      </c>
      <c r="AB17" s="90">
        <f t="shared" si="6"/>
        <v>0.34682999999999997</v>
      </c>
      <c r="AC17" s="90">
        <f t="shared" si="7"/>
        <v>0.15239499999999997</v>
      </c>
      <c r="AD17" s="90">
        <f t="shared" si="8"/>
        <v>7.3569999999999997E-2</v>
      </c>
      <c r="AE17" s="74">
        <v>1226</v>
      </c>
      <c r="AF17" s="91">
        <f t="shared" si="4"/>
        <v>1120.0817272915037</v>
      </c>
    </row>
    <row r="18" spans="1:32">
      <c r="A18" s="2" t="s">
        <v>358</v>
      </c>
      <c r="B18" s="75">
        <v>88.2</v>
      </c>
      <c r="C18" s="76">
        <v>50.091999999999999</v>
      </c>
      <c r="D18" s="93">
        <v>1.0820000000000001</v>
      </c>
      <c r="E18" s="93">
        <v>15.154999999999999</v>
      </c>
      <c r="F18" s="76">
        <v>7.9234932493249319</v>
      </c>
      <c r="G18" s="76">
        <v>0.155</v>
      </c>
      <c r="H18" s="76">
        <v>3.9870000000000001</v>
      </c>
      <c r="I18" s="76">
        <v>14.156000000000001</v>
      </c>
      <c r="J18" s="76">
        <v>2.4420000000000002</v>
      </c>
      <c r="K18" s="76">
        <v>0.78300000000000003</v>
      </c>
      <c r="L18" s="76">
        <v>0.23699999999999999</v>
      </c>
      <c r="M18" s="76">
        <v>0.79300000000000004</v>
      </c>
      <c r="N18" s="76">
        <v>96.805493249324925</v>
      </c>
      <c r="P18" s="76">
        <v>50.375999999999998</v>
      </c>
      <c r="Q18" s="76">
        <v>0.97299999999999998</v>
      </c>
      <c r="R18" s="76">
        <v>13.656000000000001</v>
      </c>
      <c r="S18" s="76">
        <v>2.4279999999999999</v>
      </c>
      <c r="T18" s="76">
        <v>7.1260000000000003</v>
      </c>
      <c r="U18" s="76">
        <v>0.14399999999999999</v>
      </c>
      <c r="V18" s="76">
        <v>9.4250000000000007</v>
      </c>
      <c r="W18" s="76">
        <v>12.755000000000001</v>
      </c>
      <c r="X18" s="76">
        <v>2.198</v>
      </c>
      <c r="Y18" s="76">
        <v>0.70299999999999996</v>
      </c>
      <c r="Z18" s="76">
        <v>0.216</v>
      </c>
      <c r="AA18" s="90">
        <f t="shared" si="5"/>
        <v>6.0326000000000004</v>
      </c>
      <c r="AB18" s="90">
        <f t="shared" si="6"/>
        <v>0.32108999999999999</v>
      </c>
      <c r="AC18" s="90">
        <f t="shared" si="7"/>
        <v>0.14108499999999999</v>
      </c>
      <c r="AD18" s="90">
        <f t="shared" si="8"/>
        <v>6.8110000000000004E-2</v>
      </c>
      <c r="AE18" s="74">
        <v>1227</v>
      </c>
      <c r="AF18" s="91">
        <f t="shared" si="4"/>
        <v>1129.616316781545</v>
      </c>
    </row>
    <row r="19" spans="1:32">
      <c r="A19" s="2" t="s">
        <v>359</v>
      </c>
      <c r="B19" s="75">
        <v>88.2</v>
      </c>
      <c r="C19" s="76">
        <v>49.588000000000001</v>
      </c>
      <c r="D19" s="93">
        <v>1.0129999999999999</v>
      </c>
      <c r="E19" s="93">
        <v>14.433999999999999</v>
      </c>
      <c r="F19" s="76">
        <v>8.2304968496849682</v>
      </c>
      <c r="G19" s="76">
        <v>0.14299999999999999</v>
      </c>
      <c r="H19" s="76">
        <v>5.8760000000000003</v>
      </c>
      <c r="I19" s="76">
        <v>13.462</v>
      </c>
      <c r="J19" s="76">
        <v>2.3239999999999998</v>
      </c>
      <c r="K19" s="76">
        <v>0.69599999999999995</v>
      </c>
      <c r="L19" s="76">
        <v>0.25600000000000001</v>
      </c>
      <c r="M19" s="76">
        <v>0.79800000000000004</v>
      </c>
      <c r="N19" s="76">
        <v>96.820496849684972</v>
      </c>
      <c r="P19" s="76">
        <v>50.436</v>
      </c>
      <c r="Q19" s="76">
        <v>0.95499999999999996</v>
      </c>
      <c r="R19" s="76">
        <v>13.648</v>
      </c>
      <c r="S19" s="76">
        <v>2.42</v>
      </c>
      <c r="T19" s="76">
        <v>7.1269999999999998</v>
      </c>
      <c r="U19" s="76">
        <v>0.13200000000000001</v>
      </c>
      <c r="V19" s="76">
        <v>9.4489999999999998</v>
      </c>
      <c r="W19" s="76">
        <v>12.73</v>
      </c>
      <c r="X19" s="76">
        <v>2.194</v>
      </c>
      <c r="Y19" s="76">
        <v>0.66200000000000003</v>
      </c>
      <c r="Z19" s="76">
        <v>0.246</v>
      </c>
      <c r="AA19" s="90">
        <f t="shared" si="5"/>
        <v>5.9210000000000003</v>
      </c>
      <c r="AB19" s="90">
        <f t="shared" si="6"/>
        <v>0.31514999999999999</v>
      </c>
      <c r="AC19" s="90">
        <f t="shared" si="7"/>
        <v>0.13847499999999999</v>
      </c>
      <c r="AD19" s="90">
        <f t="shared" si="8"/>
        <v>6.6850000000000007E-2</v>
      </c>
      <c r="AE19" s="74">
        <v>1227</v>
      </c>
      <c r="AF19" s="91">
        <f t="shared" si="4"/>
        <v>1131.6116882671831</v>
      </c>
    </row>
    <row r="20" spans="1:32">
      <c r="A20" s="2" t="s">
        <v>360</v>
      </c>
      <c r="B20" s="75">
        <v>86.7</v>
      </c>
      <c r="C20" s="76">
        <v>48.665999999999997</v>
      </c>
      <c r="D20" s="93">
        <v>1.089</v>
      </c>
      <c r="E20" s="93">
        <v>14.77</v>
      </c>
      <c r="F20" s="76">
        <v>9.2956093609360941</v>
      </c>
      <c r="G20" s="76">
        <v>0.185</v>
      </c>
      <c r="H20" s="76">
        <v>3.9540000000000002</v>
      </c>
      <c r="I20" s="76">
        <v>14.472</v>
      </c>
      <c r="J20" s="76">
        <v>2.5779999999999998</v>
      </c>
      <c r="K20" s="76">
        <v>0.74</v>
      </c>
      <c r="L20" s="76">
        <v>0.318</v>
      </c>
      <c r="M20" s="76">
        <v>0.72899999999999998</v>
      </c>
      <c r="N20" s="76">
        <v>96.796609360936074</v>
      </c>
      <c r="P20" s="76">
        <v>49.801000000000002</v>
      </c>
      <c r="Q20" s="76">
        <v>1.0389999999999999</v>
      </c>
      <c r="R20" s="76">
        <v>14.085000000000001</v>
      </c>
      <c r="S20" s="76">
        <v>2.5139999999999998</v>
      </c>
      <c r="T20" s="76">
        <v>7.0410000000000004</v>
      </c>
      <c r="U20" s="76">
        <v>0.18099999999999999</v>
      </c>
      <c r="V20" s="76">
        <v>8.0679999999999996</v>
      </c>
      <c r="W20" s="76">
        <v>13.798999999999999</v>
      </c>
      <c r="X20" s="76">
        <v>2.46</v>
      </c>
      <c r="Y20" s="76">
        <v>0.70599999999999996</v>
      </c>
      <c r="Z20" s="76">
        <v>0.30499999999999999</v>
      </c>
      <c r="AA20" s="90">
        <f t="shared" si="5"/>
        <v>6.4417999999999997</v>
      </c>
      <c r="AB20" s="90">
        <f t="shared" si="6"/>
        <v>0.34287000000000001</v>
      </c>
      <c r="AC20" s="90">
        <f t="shared" si="7"/>
        <v>0.15065499999999998</v>
      </c>
      <c r="AD20" s="90">
        <f t="shared" si="8"/>
        <v>7.2730000000000003E-2</v>
      </c>
      <c r="AE20" s="74">
        <v>1187</v>
      </c>
      <c r="AF20" s="91">
        <f t="shared" si="4"/>
        <v>1082.3833063671727</v>
      </c>
    </row>
    <row r="21" spans="1:32">
      <c r="A21" s="2" t="s">
        <v>361</v>
      </c>
      <c r="B21" s="75">
        <v>88.2</v>
      </c>
      <c r="C21" s="76">
        <v>49.412999999999997</v>
      </c>
      <c r="D21" s="93">
        <v>0.98899999999999999</v>
      </c>
      <c r="E21" s="93">
        <v>13.531000000000001</v>
      </c>
      <c r="F21" s="76">
        <v>8.6569018901890189</v>
      </c>
      <c r="G21" s="76">
        <v>0.14399999999999999</v>
      </c>
      <c r="H21" s="76">
        <v>7.8630000000000004</v>
      </c>
      <c r="I21" s="76">
        <v>12.49</v>
      </c>
      <c r="J21" s="76">
        <v>2.2770000000000001</v>
      </c>
      <c r="K21" s="76">
        <v>0.56699999999999995</v>
      </c>
      <c r="L21" s="76">
        <v>0.17499999999999999</v>
      </c>
      <c r="M21" s="76">
        <v>0.69</v>
      </c>
      <c r="N21" s="76">
        <v>96.795901890189</v>
      </c>
      <c r="P21" s="76">
        <v>50.832000000000001</v>
      </c>
      <c r="Q21" s="76">
        <v>0.98799999999999999</v>
      </c>
      <c r="R21" s="76">
        <v>13.507999999999999</v>
      </c>
      <c r="S21" s="76">
        <v>2.4089999999999998</v>
      </c>
      <c r="T21" s="76">
        <v>7.1340000000000003</v>
      </c>
      <c r="U21" s="76">
        <v>0.14000000000000001</v>
      </c>
      <c r="V21" s="76">
        <v>9.4949999999999992</v>
      </c>
      <c r="W21" s="76">
        <v>12.47</v>
      </c>
      <c r="X21" s="76">
        <v>2.2759999999999998</v>
      </c>
      <c r="Y21" s="76">
        <v>0.56899999999999995</v>
      </c>
      <c r="Z21" s="76">
        <v>0.18</v>
      </c>
      <c r="AA21" s="90">
        <f t="shared" si="5"/>
        <v>6.1256000000000004</v>
      </c>
      <c r="AB21" s="90">
        <f t="shared" si="6"/>
        <v>0.32604</v>
      </c>
      <c r="AC21" s="90">
        <f t="shared" si="7"/>
        <v>0.14326</v>
      </c>
      <c r="AD21" s="90">
        <f t="shared" si="8"/>
        <v>6.9159999999999999E-2</v>
      </c>
      <c r="AE21" s="74">
        <v>1230</v>
      </c>
      <c r="AF21" s="91">
        <f t="shared" si="4"/>
        <v>1130.961111923991</v>
      </c>
    </row>
    <row r="22" spans="1:32">
      <c r="A22" s="2" t="s">
        <v>362</v>
      </c>
      <c r="B22" s="75">
        <v>88.5</v>
      </c>
      <c r="C22" s="76">
        <v>48.734000000000002</v>
      </c>
      <c r="D22" s="93">
        <v>1.0529999999999999</v>
      </c>
      <c r="E22" s="93">
        <v>14.228</v>
      </c>
      <c r="F22" s="76">
        <v>8.3607983798379841</v>
      </c>
      <c r="G22" s="76">
        <v>0.14299999999999999</v>
      </c>
      <c r="H22" s="76">
        <v>6.6440000000000001</v>
      </c>
      <c r="I22" s="76">
        <v>13.645</v>
      </c>
      <c r="J22" s="76">
        <v>2.3199999999999998</v>
      </c>
      <c r="K22" s="76">
        <v>0.67500000000000004</v>
      </c>
      <c r="L22" s="76">
        <v>0.26600000000000001</v>
      </c>
      <c r="M22" s="76">
        <v>0.75600000000000001</v>
      </c>
      <c r="N22" s="76">
        <v>96.824798379837986</v>
      </c>
      <c r="P22" s="76">
        <v>49.776000000000003</v>
      </c>
      <c r="Q22" s="76">
        <v>1.01</v>
      </c>
      <c r="R22" s="76">
        <v>13.693</v>
      </c>
      <c r="S22" s="76">
        <v>2.456</v>
      </c>
      <c r="T22" s="76">
        <v>7.0970000000000004</v>
      </c>
      <c r="U22" s="76">
        <v>0.13500000000000001</v>
      </c>
      <c r="V22" s="76">
        <v>9.5510000000000002</v>
      </c>
      <c r="W22" s="76">
        <v>13.135</v>
      </c>
      <c r="X22" s="76">
        <v>2.2320000000000002</v>
      </c>
      <c r="Y22" s="76">
        <v>0.65400000000000003</v>
      </c>
      <c r="Z22" s="76">
        <v>0.26</v>
      </c>
      <c r="AA22" s="90">
        <f t="shared" si="5"/>
        <v>6.2620000000000005</v>
      </c>
      <c r="AB22" s="90">
        <f t="shared" si="6"/>
        <v>0.33330000000000004</v>
      </c>
      <c r="AC22" s="90">
        <f t="shared" si="7"/>
        <v>0.14645</v>
      </c>
      <c r="AD22" s="90">
        <f t="shared" si="8"/>
        <v>7.0700000000000013E-2</v>
      </c>
      <c r="AE22" s="74">
        <v>1229</v>
      </c>
      <c r="AF22" s="91">
        <f t="shared" si="4"/>
        <v>1127.5456905740589</v>
      </c>
    </row>
    <row r="23" spans="1:32">
      <c r="A23" s="2" t="s">
        <v>363</v>
      </c>
      <c r="B23" s="75">
        <v>90.9</v>
      </c>
      <c r="C23" s="76">
        <v>48.726999999999997</v>
      </c>
      <c r="D23" s="93">
        <v>0.872</v>
      </c>
      <c r="E23" s="93">
        <v>14.343999999999999</v>
      </c>
      <c r="F23" s="76">
        <v>7.1614842484248422</v>
      </c>
      <c r="G23" s="76">
        <v>0.13300000000000001</v>
      </c>
      <c r="H23" s="76">
        <v>7.48</v>
      </c>
      <c r="I23" s="76">
        <v>14.17</v>
      </c>
      <c r="J23" s="76">
        <v>2.1139999999999999</v>
      </c>
      <c r="K23" s="76">
        <v>1.077</v>
      </c>
      <c r="L23" s="76">
        <v>0.16400000000000001</v>
      </c>
      <c r="M23" s="76">
        <v>0.58499999999999996</v>
      </c>
      <c r="N23" s="76">
        <v>96.827484248424838</v>
      </c>
      <c r="P23" s="76">
        <v>48.911999999999999</v>
      </c>
      <c r="Q23" s="76">
        <v>0.78100000000000003</v>
      </c>
      <c r="R23" s="76">
        <v>12.87</v>
      </c>
      <c r="S23" s="76">
        <v>2.468</v>
      </c>
      <c r="T23" s="76">
        <v>7.0839999999999996</v>
      </c>
      <c r="U23" s="76">
        <v>0.11700000000000001</v>
      </c>
      <c r="V23" s="76">
        <v>12.044</v>
      </c>
      <c r="W23" s="76">
        <v>12.718</v>
      </c>
      <c r="X23" s="76">
        <v>1.8939999999999999</v>
      </c>
      <c r="Y23" s="76">
        <v>0.96899999999999997</v>
      </c>
      <c r="Z23" s="76">
        <v>0.14399999999999999</v>
      </c>
      <c r="AA23" s="96">
        <f t="shared" si="5"/>
        <v>4.8422000000000001</v>
      </c>
      <c r="AB23" s="96">
        <f t="shared" si="6"/>
        <v>0.25773000000000001</v>
      </c>
      <c r="AC23" s="96">
        <f t="shared" si="7"/>
        <v>0.113245</v>
      </c>
      <c r="AD23" s="96">
        <f t="shared" si="8"/>
        <v>5.467000000000001E-2</v>
      </c>
      <c r="AE23" s="27">
        <v>1293</v>
      </c>
      <c r="AF23" s="99">
        <f t="shared" si="4"/>
        <v>1217.465734181103</v>
      </c>
    </row>
    <row r="24" spans="1:32">
      <c r="A24" s="2" t="s">
        <v>364</v>
      </c>
      <c r="B24" s="75">
        <v>90.8</v>
      </c>
      <c r="C24" s="76">
        <v>48.52</v>
      </c>
      <c r="D24" s="93">
        <v>0.85899999999999999</v>
      </c>
      <c r="E24" s="93">
        <v>14.038</v>
      </c>
      <c r="F24" s="76">
        <v>8.0833951395139518</v>
      </c>
      <c r="G24" s="76">
        <v>0.14299999999999999</v>
      </c>
      <c r="H24" s="76">
        <v>5.2690000000000001</v>
      </c>
      <c r="I24" s="76">
        <v>15.766999999999999</v>
      </c>
      <c r="J24" s="76">
        <v>2.169</v>
      </c>
      <c r="K24" s="76">
        <v>1.095</v>
      </c>
      <c r="L24" s="76">
        <v>0.23499999999999999</v>
      </c>
      <c r="M24" s="76">
        <v>0.64500000000000002</v>
      </c>
      <c r="N24" s="76">
        <v>96.823395139513948</v>
      </c>
      <c r="P24" s="76">
        <v>48.707000000000001</v>
      </c>
      <c r="Q24" s="76">
        <v>0.754</v>
      </c>
      <c r="R24" s="76">
        <v>12.313000000000001</v>
      </c>
      <c r="S24" s="76">
        <v>2.5680000000000001</v>
      </c>
      <c r="T24" s="76">
        <v>6.9889999999999999</v>
      </c>
      <c r="U24" s="76">
        <v>0.123</v>
      </c>
      <c r="V24" s="76">
        <v>11.638</v>
      </c>
      <c r="W24" s="76">
        <v>13.83</v>
      </c>
      <c r="X24" s="76">
        <v>1.903</v>
      </c>
      <c r="Y24" s="76">
        <v>0.96499999999999997</v>
      </c>
      <c r="Z24" s="76">
        <v>0.21</v>
      </c>
      <c r="AA24" s="90">
        <f t="shared" si="5"/>
        <v>4.6748000000000003</v>
      </c>
      <c r="AB24" s="90">
        <f t="shared" si="6"/>
        <v>0.24882000000000001</v>
      </c>
      <c r="AC24" s="90">
        <f t="shared" si="7"/>
        <v>0.10933</v>
      </c>
      <c r="AD24" s="90">
        <f t="shared" si="8"/>
        <v>5.2780000000000007E-2</v>
      </c>
      <c r="AE24" s="74">
        <v>1281</v>
      </c>
      <c r="AF24" s="91">
        <f t="shared" si="4"/>
        <v>1208.6488333758823</v>
      </c>
    </row>
    <row r="25" spans="1:32">
      <c r="A25" s="2" t="s">
        <v>365</v>
      </c>
      <c r="B25" s="75">
        <v>89</v>
      </c>
      <c r="C25" s="76">
        <v>48.718000000000004</v>
      </c>
      <c r="D25" s="93">
        <v>0.82899999999999996</v>
      </c>
      <c r="E25" s="93">
        <v>12.512</v>
      </c>
      <c r="F25" s="76">
        <v>8.2867974797479746</v>
      </c>
      <c r="G25" s="76">
        <v>0.10199999999999999</v>
      </c>
      <c r="H25" s="76">
        <v>7.8979999999999997</v>
      </c>
      <c r="I25" s="76">
        <v>14.804</v>
      </c>
      <c r="J25" s="76">
        <v>1.944</v>
      </c>
      <c r="K25" s="76">
        <v>0.81799999999999995</v>
      </c>
      <c r="L25" s="76">
        <v>0.19400000000000001</v>
      </c>
      <c r="M25" s="76">
        <v>0.71599999999999997</v>
      </c>
      <c r="N25" s="76">
        <v>96.821797479747971</v>
      </c>
      <c r="P25" s="76">
        <v>49.933</v>
      </c>
      <c r="Q25" s="76">
        <v>0.81599999999999995</v>
      </c>
      <c r="R25" s="76">
        <v>12.305</v>
      </c>
      <c r="S25" s="76">
        <v>2.59</v>
      </c>
      <c r="T25" s="76">
        <v>6.9770000000000003</v>
      </c>
      <c r="U25" s="76">
        <v>9.8000000000000004E-2</v>
      </c>
      <c r="V25" s="76">
        <v>9.8209999999999997</v>
      </c>
      <c r="W25" s="76">
        <v>14.558</v>
      </c>
      <c r="X25" s="76">
        <v>1.9079999999999999</v>
      </c>
      <c r="Y25" s="76">
        <v>0.80700000000000005</v>
      </c>
      <c r="Z25" s="76">
        <v>0.187</v>
      </c>
      <c r="AA25" s="90">
        <f t="shared" si="5"/>
        <v>5.0591999999999997</v>
      </c>
      <c r="AB25" s="90">
        <f t="shared" si="6"/>
        <v>0.26928000000000002</v>
      </c>
      <c r="AC25" s="90">
        <f t="shared" si="7"/>
        <v>0.11831999999999998</v>
      </c>
      <c r="AD25" s="90">
        <f t="shared" si="8"/>
        <v>5.7120000000000004E-2</v>
      </c>
      <c r="AE25" s="74">
        <v>1231</v>
      </c>
      <c r="AF25" s="91">
        <f t="shared" si="4"/>
        <v>1151.3833334647345</v>
      </c>
    </row>
    <row r="26" spans="1:32">
      <c r="A26" s="2" t="s">
        <v>366</v>
      </c>
      <c r="B26" s="75">
        <v>88.6</v>
      </c>
      <c r="C26" s="76">
        <v>48.517000000000003</v>
      </c>
      <c r="D26" s="93">
        <v>0.90400000000000003</v>
      </c>
      <c r="E26" s="93">
        <v>14.215999999999999</v>
      </c>
      <c r="F26" s="76">
        <v>8.5602007200720074</v>
      </c>
      <c r="G26" s="76">
        <v>0.17299999999999999</v>
      </c>
      <c r="H26" s="76">
        <v>8.0419999999999998</v>
      </c>
      <c r="I26" s="76">
        <v>12.348000000000001</v>
      </c>
      <c r="J26" s="76">
        <v>2.3860000000000001</v>
      </c>
      <c r="K26" s="76">
        <v>0.72099999999999997</v>
      </c>
      <c r="L26" s="76">
        <v>0.29399999999999998</v>
      </c>
      <c r="M26" s="76">
        <v>0.68</v>
      </c>
      <c r="N26" s="76">
        <v>96.841200720072024</v>
      </c>
      <c r="P26" s="76">
        <v>49.868000000000002</v>
      </c>
      <c r="Q26" s="76">
        <v>0.89500000000000002</v>
      </c>
      <c r="R26" s="76">
        <v>14.141999999999999</v>
      </c>
      <c r="S26" s="76">
        <v>2.4060000000000001</v>
      </c>
      <c r="T26" s="76">
        <v>7.1390000000000002</v>
      </c>
      <c r="U26" s="76">
        <v>0.16900000000000001</v>
      </c>
      <c r="V26" s="76">
        <v>9.7189999999999994</v>
      </c>
      <c r="W26" s="76">
        <v>12.282</v>
      </c>
      <c r="X26" s="76">
        <v>2.3769999999999998</v>
      </c>
      <c r="Y26" s="76">
        <v>0.71599999999999997</v>
      </c>
      <c r="Z26" s="76">
        <v>0.28799999999999998</v>
      </c>
      <c r="AA26" s="90">
        <f t="shared" si="5"/>
        <v>5.5490000000000004</v>
      </c>
      <c r="AB26" s="90">
        <f t="shared" si="6"/>
        <v>0.29535</v>
      </c>
      <c r="AC26" s="90">
        <f t="shared" si="7"/>
        <v>0.129775</v>
      </c>
      <c r="AD26" s="90">
        <f t="shared" si="8"/>
        <v>6.2650000000000011E-2</v>
      </c>
      <c r="AE26" s="74">
        <v>1238</v>
      </c>
      <c r="AF26" s="91">
        <f t="shared" si="4"/>
        <v>1149.3378761061097</v>
      </c>
    </row>
    <row r="27" spans="1:32">
      <c r="A27" s="2" t="s">
        <v>367</v>
      </c>
      <c r="B27" s="75">
        <v>88.3</v>
      </c>
      <c r="C27" s="76">
        <v>49.204000000000001</v>
      </c>
      <c r="D27" s="93">
        <v>0.91</v>
      </c>
      <c r="E27" s="93">
        <v>13.95</v>
      </c>
      <c r="F27" s="76">
        <v>8.3558982898289837</v>
      </c>
      <c r="G27" s="76">
        <v>0.113</v>
      </c>
      <c r="H27" s="76">
        <v>6.944</v>
      </c>
      <c r="I27" s="76">
        <v>13.285</v>
      </c>
      <c r="J27" s="76">
        <v>2.3929999999999998</v>
      </c>
      <c r="K27" s="76">
        <v>0.71599999999999997</v>
      </c>
      <c r="L27" s="76">
        <v>0.245</v>
      </c>
      <c r="M27" s="76">
        <v>0.70599999999999996</v>
      </c>
      <c r="N27" s="76">
        <v>96.82189828982898</v>
      </c>
      <c r="P27" s="76">
        <v>50.302999999999997</v>
      </c>
      <c r="Q27" s="76">
        <v>0.88400000000000001</v>
      </c>
      <c r="R27" s="76">
        <v>13.558999999999999</v>
      </c>
      <c r="S27" s="76">
        <v>2.4620000000000002</v>
      </c>
      <c r="T27" s="76">
        <v>7.0869999999999997</v>
      </c>
      <c r="U27" s="76">
        <v>0.107</v>
      </c>
      <c r="V27" s="76">
        <v>9.4139999999999997</v>
      </c>
      <c r="W27" s="76">
        <v>12.917999999999999</v>
      </c>
      <c r="X27" s="76">
        <v>2.323</v>
      </c>
      <c r="Y27" s="76">
        <v>0.7</v>
      </c>
      <c r="Z27" s="76">
        <v>0.24299999999999999</v>
      </c>
      <c r="AA27" s="90">
        <f t="shared" si="5"/>
        <v>5.4808000000000003</v>
      </c>
      <c r="AB27" s="90">
        <f t="shared" si="6"/>
        <v>0.29172000000000003</v>
      </c>
      <c r="AC27" s="90">
        <f t="shared" si="7"/>
        <v>0.12817999999999999</v>
      </c>
      <c r="AD27" s="90">
        <f t="shared" si="8"/>
        <v>6.1880000000000004E-2</v>
      </c>
      <c r="AE27" s="74">
        <v>1228</v>
      </c>
      <c r="AF27" s="91">
        <f t="shared" si="4"/>
        <v>1140.5840370025464</v>
      </c>
    </row>
    <row r="28" spans="1:32">
      <c r="A28" s="2" t="s">
        <v>368</v>
      </c>
      <c r="B28" s="75">
        <v>89.1</v>
      </c>
      <c r="C28" s="76">
        <v>47.453000000000003</v>
      </c>
      <c r="D28" s="93">
        <v>1.2310000000000001</v>
      </c>
      <c r="E28" s="93">
        <v>17.122</v>
      </c>
      <c r="F28" s="76">
        <v>6.8356804680468048</v>
      </c>
      <c r="G28" s="76">
        <v>0.14000000000000001</v>
      </c>
      <c r="H28" s="76">
        <v>3.673</v>
      </c>
      <c r="I28" s="76">
        <v>15.601000000000001</v>
      </c>
      <c r="J28" s="76">
        <v>3.052</v>
      </c>
      <c r="K28" s="76">
        <v>0.68</v>
      </c>
      <c r="L28" s="76">
        <v>0.26</v>
      </c>
      <c r="M28" s="76">
        <v>0.86099999999999999</v>
      </c>
      <c r="N28" s="76">
        <v>96.908680468046839</v>
      </c>
      <c r="P28" s="76">
        <v>47.598999999999997</v>
      </c>
      <c r="Q28" s="76">
        <v>1.075</v>
      </c>
      <c r="R28" s="76">
        <v>14.961</v>
      </c>
      <c r="S28" s="76">
        <v>2.5070000000000001</v>
      </c>
      <c r="T28" s="76">
        <v>7.0439999999999996</v>
      </c>
      <c r="U28" s="76">
        <v>0.122</v>
      </c>
      <c r="V28" s="76">
        <v>9.5709999999999997</v>
      </c>
      <c r="W28" s="76">
        <v>13.632999999999999</v>
      </c>
      <c r="X28" s="76">
        <v>2.665</v>
      </c>
      <c r="Y28" s="76">
        <v>0.59399999999999997</v>
      </c>
      <c r="Z28" s="76">
        <v>0.22700000000000001</v>
      </c>
      <c r="AA28" s="90">
        <f t="shared" si="5"/>
        <v>6.665</v>
      </c>
      <c r="AB28" s="90">
        <f t="shared" si="6"/>
        <v>0.35475000000000001</v>
      </c>
      <c r="AC28" s="90">
        <f t="shared" si="7"/>
        <v>0.15587499999999999</v>
      </c>
      <c r="AD28" s="90">
        <f t="shared" si="8"/>
        <v>7.5249999999999997E-2</v>
      </c>
      <c r="AE28" s="74">
        <v>1234</v>
      </c>
      <c r="AF28" s="91">
        <f t="shared" si="4"/>
        <v>1125.4905309861226</v>
      </c>
    </row>
    <row r="29" spans="1:32">
      <c r="A29" s="2" t="s">
        <v>369</v>
      </c>
      <c r="B29" s="75">
        <v>88.2</v>
      </c>
      <c r="C29" s="76">
        <v>48.494</v>
      </c>
      <c r="D29" s="93">
        <v>0.93899999999999995</v>
      </c>
      <c r="E29" s="93">
        <v>13.909000000000001</v>
      </c>
      <c r="F29" s="76">
        <v>8.6747020702070206</v>
      </c>
      <c r="G29" s="76">
        <v>0.17299999999999999</v>
      </c>
      <c r="H29" s="76">
        <v>8.0210000000000008</v>
      </c>
      <c r="I29" s="76">
        <v>12.705</v>
      </c>
      <c r="J29" s="76">
        <v>2.3170000000000002</v>
      </c>
      <c r="K29" s="76">
        <v>0.71399999999999997</v>
      </c>
      <c r="L29" s="76">
        <v>0.255</v>
      </c>
      <c r="M29" s="76">
        <v>0.623</v>
      </c>
      <c r="N29" s="76">
        <v>96.82470207020701</v>
      </c>
      <c r="P29" s="76">
        <v>49.936999999999998</v>
      </c>
      <c r="Q29" s="76">
        <v>0.94499999999999995</v>
      </c>
      <c r="R29" s="76">
        <v>13.984</v>
      </c>
      <c r="S29" s="76">
        <v>2.4369999999999998</v>
      </c>
      <c r="T29" s="76">
        <v>7.1120000000000001</v>
      </c>
      <c r="U29" s="76">
        <v>0.17100000000000001</v>
      </c>
      <c r="V29" s="76">
        <v>9.3290000000000006</v>
      </c>
      <c r="W29" s="76">
        <v>12.776999999999999</v>
      </c>
      <c r="X29" s="76">
        <v>2.3319999999999999</v>
      </c>
      <c r="Y29" s="76">
        <v>0.71399999999999997</v>
      </c>
      <c r="Z29" s="76">
        <v>0.26100000000000001</v>
      </c>
      <c r="AA29" s="90">
        <f t="shared" si="5"/>
        <v>5.859</v>
      </c>
      <c r="AB29" s="90">
        <f t="shared" si="6"/>
        <v>0.31185000000000002</v>
      </c>
      <c r="AC29" s="90">
        <f t="shared" si="7"/>
        <v>0.13702499999999998</v>
      </c>
      <c r="AD29" s="90">
        <f t="shared" si="8"/>
        <v>6.615E-2</v>
      </c>
      <c r="AE29" s="74">
        <v>1225</v>
      </c>
      <c r="AF29" s="91">
        <f t="shared" si="4"/>
        <v>1130.7246114945046</v>
      </c>
    </row>
    <row r="30" spans="1:32">
      <c r="A30" s="2" t="s">
        <v>370</v>
      </c>
      <c r="B30" s="75">
        <v>88.1</v>
      </c>
      <c r="C30" s="76">
        <v>48.996000000000002</v>
      </c>
      <c r="D30" s="93">
        <v>0.97399999999999998</v>
      </c>
      <c r="E30" s="93">
        <v>13.385</v>
      </c>
      <c r="F30" s="76">
        <v>8.5365004500450041</v>
      </c>
      <c r="G30" s="76">
        <v>0.17799999999999999</v>
      </c>
      <c r="H30" s="76">
        <v>8.4309999999999992</v>
      </c>
      <c r="I30" s="76">
        <v>12.6</v>
      </c>
      <c r="J30" s="76">
        <v>2.21</v>
      </c>
      <c r="K30" s="76">
        <v>0.54500000000000004</v>
      </c>
      <c r="L30" s="76">
        <v>0.20899999999999999</v>
      </c>
      <c r="M30" s="76">
        <v>0.68100000000000005</v>
      </c>
      <c r="N30" s="76">
        <v>96.745500450044986</v>
      </c>
      <c r="P30" s="76">
        <v>50.529000000000003</v>
      </c>
      <c r="Q30" s="76">
        <v>0.98099999999999998</v>
      </c>
      <c r="R30" s="76">
        <v>13.535</v>
      </c>
      <c r="S30" s="76">
        <v>2.4220000000000002</v>
      </c>
      <c r="T30" s="76">
        <v>7.1360000000000001</v>
      </c>
      <c r="U30" s="76">
        <v>0.182</v>
      </c>
      <c r="V30" s="76">
        <v>9.4760000000000009</v>
      </c>
      <c r="W30" s="76">
        <v>12.737</v>
      </c>
      <c r="X30" s="76">
        <v>2.234</v>
      </c>
      <c r="Y30" s="76">
        <v>0.55600000000000005</v>
      </c>
      <c r="Z30" s="76">
        <v>0.21199999999999999</v>
      </c>
      <c r="AA30" s="90">
        <f t="shared" si="5"/>
        <v>6.0822000000000003</v>
      </c>
      <c r="AB30" s="90">
        <f t="shared" si="6"/>
        <v>0.32373000000000002</v>
      </c>
      <c r="AC30" s="90">
        <f t="shared" si="7"/>
        <v>0.14224499999999998</v>
      </c>
      <c r="AD30" s="90">
        <f t="shared" si="8"/>
        <v>6.8670000000000009E-2</v>
      </c>
      <c r="AE30" s="74">
        <v>1227</v>
      </c>
      <c r="AF30" s="91">
        <f t="shared" si="4"/>
        <v>1128.7326902178986</v>
      </c>
    </row>
    <row r="31" spans="1:32">
      <c r="A31" s="2" t="s">
        <v>371</v>
      </c>
      <c r="B31" s="75">
        <v>90.5</v>
      </c>
      <c r="C31" s="76">
        <v>48.228999999999999</v>
      </c>
      <c r="D31" s="93">
        <v>0.89800000000000002</v>
      </c>
      <c r="E31" s="93">
        <v>14.177</v>
      </c>
      <c r="F31" s="76">
        <v>8.653001800180018</v>
      </c>
      <c r="G31" s="76">
        <v>0.124</v>
      </c>
      <c r="H31" s="76">
        <v>6.7530000000000001</v>
      </c>
      <c r="I31" s="76">
        <v>13.66</v>
      </c>
      <c r="J31" s="76">
        <v>2.3540000000000001</v>
      </c>
      <c r="K31" s="76">
        <v>1.012</v>
      </c>
      <c r="L31" s="76">
        <v>0.248</v>
      </c>
      <c r="M31" s="76">
        <v>0.68100000000000005</v>
      </c>
      <c r="N31" s="76">
        <v>96.789001800180017</v>
      </c>
      <c r="P31" s="76">
        <v>48.994999999999997</v>
      </c>
      <c r="Q31" s="76">
        <v>0.83099999999999996</v>
      </c>
      <c r="R31" s="76">
        <v>13.099</v>
      </c>
      <c r="S31" s="76">
        <v>2.4849999999999999</v>
      </c>
      <c r="T31" s="76">
        <v>7.0670000000000002</v>
      </c>
      <c r="U31" s="76">
        <v>0.111</v>
      </c>
      <c r="V31" s="76">
        <v>11.457000000000001</v>
      </c>
      <c r="W31" s="76">
        <v>12.619</v>
      </c>
      <c r="X31" s="76">
        <v>2.1709999999999998</v>
      </c>
      <c r="Y31" s="76">
        <v>0.93300000000000005</v>
      </c>
      <c r="Z31" s="76">
        <v>0.23100000000000001</v>
      </c>
      <c r="AA31" s="90">
        <f t="shared" si="5"/>
        <v>5.1521999999999997</v>
      </c>
      <c r="AB31" s="90">
        <f t="shared" si="6"/>
        <v>0.27422999999999997</v>
      </c>
      <c r="AC31" s="90">
        <f t="shared" si="7"/>
        <v>0.12049499999999999</v>
      </c>
      <c r="AD31" s="90">
        <f t="shared" si="8"/>
        <v>5.8169999999999999E-2</v>
      </c>
      <c r="AE31" s="74">
        <v>1282</v>
      </c>
      <c r="AF31" s="91">
        <f t="shared" si="4"/>
        <v>1200.6482753043051</v>
      </c>
    </row>
    <row r="32" spans="1:32">
      <c r="A32" s="2" t="s">
        <v>372</v>
      </c>
      <c r="B32" s="75">
        <v>88.6</v>
      </c>
      <c r="C32" s="76">
        <v>48.222999999999999</v>
      </c>
      <c r="D32" s="93">
        <v>0.92100000000000004</v>
      </c>
      <c r="E32" s="93">
        <v>14.542999999999999</v>
      </c>
      <c r="F32" s="76">
        <v>8.5622007200720063</v>
      </c>
      <c r="G32" s="76">
        <v>0.14199999999999999</v>
      </c>
      <c r="H32" s="76">
        <v>7.8739999999999997</v>
      </c>
      <c r="I32" s="76">
        <v>12.316000000000001</v>
      </c>
      <c r="J32" s="76">
        <v>2.5710000000000002</v>
      </c>
      <c r="K32" s="76">
        <v>0.77900000000000003</v>
      </c>
      <c r="L32" s="76">
        <v>0.24299999999999999</v>
      </c>
      <c r="M32" s="76">
        <v>0.67800000000000005</v>
      </c>
      <c r="N32" s="76">
        <v>96.852200720071977</v>
      </c>
      <c r="P32" s="76">
        <v>49.558999999999997</v>
      </c>
      <c r="Q32" s="76">
        <v>0.91400000000000003</v>
      </c>
      <c r="R32" s="76">
        <v>14.446</v>
      </c>
      <c r="S32" s="76">
        <v>2.4260000000000002</v>
      </c>
      <c r="T32" s="76">
        <v>7.125</v>
      </c>
      <c r="U32" s="76">
        <v>0.13900000000000001</v>
      </c>
      <c r="V32" s="76">
        <v>9.5850000000000009</v>
      </c>
      <c r="W32" s="76">
        <v>12.24</v>
      </c>
      <c r="X32" s="76">
        <v>2.5529999999999999</v>
      </c>
      <c r="Y32" s="76">
        <v>0.77500000000000002</v>
      </c>
      <c r="Z32" s="76">
        <v>0.23799999999999999</v>
      </c>
      <c r="AA32" s="90">
        <f t="shared" si="5"/>
        <v>5.6668000000000003</v>
      </c>
      <c r="AB32" s="90">
        <f t="shared" si="6"/>
        <v>0.30162</v>
      </c>
      <c r="AC32" s="90">
        <f t="shared" si="7"/>
        <v>0.13253000000000001</v>
      </c>
      <c r="AD32" s="90">
        <f t="shared" si="8"/>
        <v>6.3980000000000009E-2</v>
      </c>
      <c r="AE32" s="74">
        <v>1238</v>
      </c>
      <c r="AF32" s="91">
        <f t="shared" si="4"/>
        <v>1147.1951043308704</v>
      </c>
    </row>
    <row r="33" spans="1:32">
      <c r="A33" s="2" t="s">
        <v>373</v>
      </c>
      <c r="B33" s="75">
        <v>87.9</v>
      </c>
      <c r="C33" s="76">
        <v>49.548999999999999</v>
      </c>
      <c r="D33" s="93">
        <v>0.97199999999999998</v>
      </c>
      <c r="E33" s="93">
        <v>13.734999999999999</v>
      </c>
      <c r="F33" s="76">
        <v>9.4703114311431147</v>
      </c>
      <c r="G33" s="76">
        <v>0.17399999999999999</v>
      </c>
      <c r="H33" s="76">
        <v>5.7169999999999996</v>
      </c>
      <c r="I33" s="76">
        <v>13.141999999999999</v>
      </c>
      <c r="J33" s="76">
        <v>2.2810000000000001</v>
      </c>
      <c r="K33" s="76">
        <v>0.70599999999999996</v>
      </c>
      <c r="L33" s="76">
        <v>0.20499999999999999</v>
      </c>
      <c r="M33" s="76">
        <v>0.85899999999999999</v>
      </c>
      <c r="N33" s="76">
        <v>96.81031143114312</v>
      </c>
      <c r="P33" s="76">
        <v>50.906999999999996</v>
      </c>
      <c r="Q33" s="76">
        <v>0.94199999999999995</v>
      </c>
      <c r="R33" s="76">
        <v>13.347</v>
      </c>
      <c r="S33" s="76">
        <v>2.4369999999999998</v>
      </c>
      <c r="T33" s="76">
        <v>7.109</v>
      </c>
      <c r="U33" s="76">
        <v>0.16500000000000001</v>
      </c>
      <c r="V33" s="76">
        <v>9.2200000000000006</v>
      </c>
      <c r="W33" s="76">
        <v>12.763999999999999</v>
      </c>
      <c r="X33" s="76">
        <v>2.2149999999999999</v>
      </c>
      <c r="Y33" s="76">
        <v>0.69</v>
      </c>
      <c r="Z33" s="76">
        <v>0.20399999999999999</v>
      </c>
      <c r="AA33" s="90">
        <f t="shared" si="5"/>
        <v>5.8403999999999998</v>
      </c>
      <c r="AB33" s="90">
        <f t="shared" si="6"/>
        <v>0.31086000000000003</v>
      </c>
      <c r="AC33" s="90">
        <f t="shared" si="7"/>
        <v>0.13658999999999999</v>
      </c>
      <c r="AD33" s="90">
        <f t="shared" si="8"/>
        <v>6.5939999999999999E-2</v>
      </c>
      <c r="AE33" s="74">
        <v>1221</v>
      </c>
      <c r="AF33" s="91">
        <f t="shared" si="4"/>
        <v>1127.0591074689983</v>
      </c>
    </row>
    <row r="34" spans="1:32">
      <c r="A34" s="2" t="s">
        <v>374</v>
      </c>
      <c r="B34" s="75">
        <v>90.3</v>
      </c>
      <c r="C34" s="76">
        <v>48.966000000000001</v>
      </c>
      <c r="D34" s="93">
        <v>0.92</v>
      </c>
      <c r="E34" s="93">
        <v>13.996</v>
      </c>
      <c r="F34" s="76">
        <v>7.9905940594059404</v>
      </c>
      <c r="G34" s="76">
        <v>0.14499999999999999</v>
      </c>
      <c r="H34" s="76">
        <v>7.67</v>
      </c>
      <c r="I34" s="76">
        <v>12.952</v>
      </c>
      <c r="J34" s="76">
        <v>2.2429999999999999</v>
      </c>
      <c r="K34" s="76">
        <v>1.0229999999999999</v>
      </c>
      <c r="L34" s="76">
        <v>0.248</v>
      </c>
      <c r="M34" s="76">
        <v>0.64100000000000001</v>
      </c>
      <c r="N34" s="76">
        <v>96.794594059405938</v>
      </c>
      <c r="P34" s="76">
        <v>49.616</v>
      </c>
      <c r="Q34" s="76">
        <v>0.85699999999999998</v>
      </c>
      <c r="R34" s="76">
        <v>13.042</v>
      </c>
      <c r="S34" s="76">
        <v>2.4359999999999999</v>
      </c>
      <c r="T34" s="76">
        <v>7.1150000000000002</v>
      </c>
      <c r="U34" s="76">
        <v>0.14000000000000001</v>
      </c>
      <c r="V34" s="76">
        <v>11.459</v>
      </c>
      <c r="W34" s="76">
        <v>12.064</v>
      </c>
      <c r="X34" s="76">
        <v>2.0870000000000002</v>
      </c>
      <c r="Y34" s="76">
        <v>0.95</v>
      </c>
      <c r="Z34" s="76">
        <v>0.23300000000000001</v>
      </c>
      <c r="AA34" s="90">
        <f t="shared" si="5"/>
        <v>5.3133999999999997</v>
      </c>
      <c r="AB34" s="90">
        <f t="shared" si="6"/>
        <v>0.28281000000000001</v>
      </c>
      <c r="AC34" s="90">
        <f t="shared" si="7"/>
        <v>0.12426499999999999</v>
      </c>
      <c r="AD34" s="90">
        <f t="shared" si="8"/>
        <v>5.9990000000000002E-2</v>
      </c>
      <c r="AE34" s="74">
        <v>1282</v>
      </c>
      <c r="AF34" s="91">
        <f t="shared" si="4"/>
        <v>1197.6607150801183</v>
      </c>
    </row>
    <row r="35" spans="1:32">
      <c r="A35" s="2" t="s">
        <v>375</v>
      </c>
      <c r="B35" s="75">
        <v>90</v>
      </c>
      <c r="C35" s="76">
        <v>50.192</v>
      </c>
      <c r="D35" s="93">
        <v>0.89100000000000001</v>
      </c>
      <c r="E35" s="93">
        <v>14.028</v>
      </c>
      <c r="F35" s="76">
        <v>7.4437875787578758</v>
      </c>
      <c r="G35" s="76">
        <v>0.16400000000000001</v>
      </c>
      <c r="H35" s="76">
        <v>4.3310000000000004</v>
      </c>
      <c r="I35" s="76">
        <v>15.85</v>
      </c>
      <c r="J35" s="76">
        <v>2.089</v>
      </c>
      <c r="K35" s="76">
        <v>0.95199999999999996</v>
      </c>
      <c r="L35" s="76">
        <v>0.22500000000000001</v>
      </c>
      <c r="M35" s="76">
        <v>0.66600000000000004</v>
      </c>
      <c r="N35" s="76">
        <v>96.831787578757869</v>
      </c>
      <c r="P35" s="76">
        <v>49.927</v>
      </c>
      <c r="Q35" s="76">
        <v>0.76800000000000002</v>
      </c>
      <c r="R35" s="76">
        <v>12.102</v>
      </c>
      <c r="S35" s="76">
        <v>2.5259999999999998</v>
      </c>
      <c r="T35" s="76">
        <v>7.0309999999999997</v>
      </c>
      <c r="U35" s="76">
        <v>0.13800000000000001</v>
      </c>
      <c r="V35" s="76">
        <v>11.015000000000001</v>
      </c>
      <c r="W35" s="76">
        <v>13.672000000000001</v>
      </c>
      <c r="X35" s="76">
        <v>1.8029999999999999</v>
      </c>
      <c r="Y35" s="76">
        <v>0.81899999999999995</v>
      </c>
      <c r="Z35" s="76">
        <v>0.19800000000000001</v>
      </c>
      <c r="AA35" s="90">
        <f t="shared" si="5"/>
        <v>4.7616000000000005</v>
      </c>
      <c r="AB35" s="90">
        <f t="shared" si="6"/>
        <v>0.25344</v>
      </c>
      <c r="AC35" s="90">
        <f t="shared" si="7"/>
        <v>0.11136</v>
      </c>
      <c r="AD35" s="90">
        <f t="shared" si="8"/>
        <v>5.3760000000000009E-2</v>
      </c>
      <c r="AE35" s="74">
        <v>1262</v>
      </c>
      <c r="AF35" s="91">
        <f t="shared" si="4"/>
        <v>1187.9945642257826</v>
      </c>
    </row>
    <row r="36" spans="1:32">
      <c r="A36" s="2" t="s">
        <v>376</v>
      </c>
      <c r="B36" s="75">
        <v>88.6</v>
      </c>
      <c r="C36" s="76">
        <v>48.537999999999997</v>
      </c>
      <c r="D36" s="93">
        <v>1.1080000000000001</v>
      </c>
      <c r="E36" s="93">
        <v>14.987</v>
      </c>
      <c r="F36" s="76">
        <v>8.3725985598559856</v>
      </c>
      <c r="G36" s="76">
        <v>0.122</v>
      </c>
      <c r="H36" s="76">
        <v>5.5880000000000001</v>
      </c>
      <c r="I36" s="76">
        <v>13.737</v>
      </c>
      <c r="J36" s="76">
        <v>2.6110000000000002</v>
      </c>
      <c r="K36" s="76">
        <v>0.77200000000000002</v>
      </c>
      <c r="L36" s="76">
        <v>0.23400000000000001</v>
      </c>
      <c r="M36" s="76">
        <v>0.77200000000000002</v>
      </c>
      <c r="N36" s="76">
        <v>96.841598559855981</v>
      </c>
      <c r="P36" s="76">
        <v>49.393000000000001</v>
      </c>
      <c r="Q36" s="76">
        <v>1.0429999999999999</v>
      </c>
      <c r="R36" s="76">
        <v>14.090999999999999</v>
      </c>
      <c r="S36" s="76">
        <v>2.4670000000000001</v>
      </c>
      <c r="T36" s="76">
        <v>7.0860000000000003</v>
      </c>
      <c r="U36" s="76">
        <v>0.113</v>
      </c>
      <c r="V36" s="76">
        <v>9.4979999999999993</v>
      </c>
      <c r="W36" s="76">
        <v>12.916</v>
      </c>
      <c r="X36" s="76">
        <v>2.4529999999999998</v>
      </c>
      <c r="Y36" s="76">
        <v>0.72399999999999998</v>
      </c>
      <c r="Z36" s="76">
        <v>0.216</v>
      </c>
      <c r="AA36" s="90">
        <f t="shared" si="5"/>
        <v>6.4665999999999997</v>
      </c>
      <c r="AB36" s="90">
        <f t="shared" si="6"/>
        <v>0.34419</v>
      </c>
      <c r="AC36" s="90">
        <f t="shared" si="7"/>
        <v>0.15123499999999998</v>
      </c>
      <c r="AD36" s="90">
        <f t="shared" si="8"/>
        <v>7.3010000000000005E-2</v>
      </c>
      <c r="AE36" s="74">
        <v>1232</v>
      </c>
      <c r="AF36" s="91">
        <f t="shared" si="4"/>
        <v>1126.9489979180105</v>
      </c>
    </row>
    <row r="37" spans="1:32">
      <c r="A37" s="2" t="s">
        <v>377</v>
      </c>
      <c r="B37" s="75">
        <v>88.5</v>
      </c>
      <c r="C37" s="76">
        <v>49.808</v>
      </c>
      <c r="D37" s="93">
        <v>0.83699999999999997</v>
      </c>
      <c r="E37" s="93">
        <v>13.590999999999999</v>
      </c>
      <c r="F37" s="76">
        <v>8.220596759675967</v>
      </c>
      <c r="G37" s="76">
        <v>0.14299999999999999</v>
      </c>
      <c r="H37" s="76">
        <v>7.5250000000000004</v>
      </c>
      <c r="I37" s="76">
        <v>13.111000000000001</v>
      </c>
      <c r="J37" s="76">
        <v>2.1139999999999999</v>
      </c>
      <c r="K37" s="76">
        <v>0.63300000000000001</v>
      </c>
      <c r="L37" s="76">
        <v>0.153</v>
      </c>
      <c r="M37" s="76">
        <v>0.69399999999999995</v>
      </c>
      <c r="N37" s="76">
        <v>96.829596759675994</v>
      </c>
      <c r="P37" s="76">
        <v>50.881999999999998</v>
      </c>
      <c r="Q37" s="76">
        <v>0.81799999999999995</v>
      </c>
      <c r="R37" s="76">
        <v>13.23</v>
      </c>
      <c r="S37" s="76">
        <v>2.4159999999999999</v>
      </c>
      <c r="T37" s="76">
        <v>7.1340000000000003</v>
      </c>
      <c r="U37" s="76">
        <v>0.13600000000000001</v>
      </c>
      <c r="V37" s="76">
        <v>9.8079999999999998</v>
      </c>
      <c r="W37" s="76">
        <v>12.762</v>
      </c>
      <c r="X37" s="76">
        <v>2.0539999999999998</v>
      </c>
      <c r="Y37" s="76">
        <v>0.61299999999999999</v>
      </c>
      <c r="Z37" s="76">
        <v>0.14599999999999999</v>
      </c>
      <c r="AA37" s="90">
        <f t="shared" si="5"/>
        <v>5.0716000000000001</v>
      </c>
      <c r="AB37" s="90">
        <f t="shared" si="6"/>
        <v>0.26994000000000001</v>
      </c>
      <c r="AC37" s="90">
        <f t="shared" si="7"/>
        <v>0.11860999999999998</v>
      </c>
      <c r="AD37" s="90">
        <f t="shared" si="8"/>
        <v>5.7260000000000005E-2</v>
      </c>
      <c r="AE37" s="74">
        <v>1235</v>
      </c>
      <c r="AF37" s="91">
        <f t="shared" si="4"/>
        <v>1155.1514979479034</v>
      </c>
    </row>
    <row r="38" spans="1:32">
      <c r="A38" s="2" t="s">
        <v>378</v>
      </c>
      <c r="B38" s="75">
        <v>88.5</v>
      </c>
      <c r="C38" s="76">
        <v>48.186999999999998</v>
      </c>
      <c r="D38" s="93">
        <v>0.91300000000000003</v>
      </c>
      <c r="E38" s="93">
        <v>14.256</v>
      </c>
      <c r="F38" s="76">
        <v>8.7665031503150317</v>
      </c>
      <c r="G38" s="76">
        <v>0.16200000000000001</v>
      </c>
      <c r="H38" s="76">
        <v>7.0010000000000003</v>
      </c>
      <c r="I38" s="76">
        <v>13.566000000000001</v>
      </c>
      <c r="J38" s="76">
        <v>2.456</v>
      </c>
      <c r="K38" s="76">
        <v>0.71</v>
      </c>
      <c r="L38" s="76">
        <v>0.16200000000000001</v>
      </c>
      <c r="M38" s="76">
        <v>0.66</v>
      </c>
      <c r="N38" s="76">
        <v>96.839503150315039</v>
      </c>
      <c r="P38" s="76">
        <v>49.439</v>
      </c>
      <c r="Q38" s="76">
        <v>0.89200000000000002</v>
      </c>
      <c r="R38" s="76">
        <v>13.983000000000001</v>
      </c>
      <c r="S38" s="76">
        <v>2.4910000000000001</v>
      </c>
      <c r="T38" s="76">
        <v>7.07</v>
      </c>
      <c r="U38" s="76">
        <v>0.157</v>
      </c>
      <c r="V38" s="76">
        <v>9.3960000000000008</v>
      </c>
      <c r="W38" s="76">
        <v>13.307</v>
      </c>
      <c r="X38" s="76">
        <v>2.4119999999999999</v>
      </c>
      <c r="Y38" s="76">
        <v>0.69599999999999995</v>
      </c>
      <c r="Z38" s="76">
        <v>0.157</v>
      </c>
      <c r="AA38" s="90">
        <f t="shared" si="5"/>
        <v>5.5304000000000002</v>
      </c>
      <c r="AB38" s="90">
        <f t="shared" si="6"/>
        <v>0.29436000000000001</v>
      </c>
      <c r="AC38" s="90">
        <f t="shared" si="7"/>
        <v>0.12933999999999998</v>
      </c>
      <c r="AD38" s="90">
        <f t="shared" si="8"/>
        <v>6.2440000000000009E-2</v>
      </c>
      <c r="AE38" s="74">
        <v>1227</v>
      </c>
      <c r="AF38" s="91">
        <f t="shared" si="4"/>
        <v>1138.6773260073721</v>
      </c>
    </row>
    <row r="39" spans="1:32">
      <c r="A39" s="2" t="s">
        <v>379</v>
      </c>
      <c r="B39" s="75">
        <v>91</v>
      </c>
      <c r="C39" s="76">
        <v>48.872</v>
      </c>
      <c r="D39" s="93">
        <v>0.90300000000000002</v>
      </c>
      <c r="E39" s="93">
        <v>13.326000000000001</v>
      </c>
      <c r="F39" s="76">
        <v>7.5246885688568863</v>
      </c>
      <c r="G39" s="76">
        <v>0.13800000000000001</v>
      </c>
      <c r="H39" s="76">
        <v>7.8959999999999999</v>
      </c>
      <c r="I39" s="76">
        <v>14.42</v>
      </c>
      <c r="J39" s="76">
        <v>1.966</v>
      </c>
      <c r="K39" s="76">
        <v>0.88200000000000001</v>
      </c>
      <c r="L39" s="76">
        <v>0.191</v>
      </c>
      <c r="M39" s="76">
        <v>0.59499999999999997</v>
      </c>
      <c r="N39" s="76">
        <v>96.713688568856895</v>
      </c>
      <c r="P39" s="76">
        <v>49.255000000000003</v>
      </c>
      <c r="Q39" s="76">
        <v>0.81899999999999995</v>
      </c>
      <c r="R39" s="76">
        <v>12.129</v>
      </c>
      <c r="S39" s="76">
        <v>2.4929999999999999</v>
      </c>
      <c r="T39" s="76">
        <v>7.0579999999999998</v>
      </c>
      <c r="U39" s="76">
        <v>0.127</v>
      </c>
      <c r="V39" s="76">
        <v>12.231</v>
      </c>
      <c r="W39" s="76">
        <v>13.121</v>
      </c>
      <c r="X39" s="76">
        <v>1.7929999999999999</v>
      </c>
      <c r="Y39" s="76">
        <v>0.80100000000000005</v>
      </c>
      <c r="Z39" s="76">
        <v>0.17299999999999999</v>
      </c>
      <c r="AA39" s="96">
        <f t="shared" si="5"/>
        <v>5.0777999999999999</v>
      </c>
      <c r="AB39" s="96">
        <f t="shared" si="6"/>
        <v>0.27027000000000001</v>
      </c>
      <c r="AC39" s="96">
        <f t="shared" si="7"/>
        <v>0.11875499999999999</v>
      </c>
      <c r="AD39" s="96">
        <f t="shared" si="8"/>
        <v>5.7329999999999999E-2</v>
      </c>
      <c r="AE39" s="27">
        <v>1293</v>
      </c>
      <c r="AF39" s="99">
        <f t="shared" si="4"/>
        <v>1213.0356375923291</v>
      </c>
    </row>
    <row r="40" spans="1:32">
      <c r="B40" s="75"/>
      <c r="C40" s="76"/>
      <c r="D40" s="93"/>
      <c r="E40" s="93"/>
      <c r="F40" s="76"/>
      <c r="G40" s="76"/>
      <c r="H40" s="76"/>
      <c r="I40" s="76"/>
      <c r="J40" s="76"/>
      <c r="K40" s="76"/>
      <c r="L40" s="76"/>
      <c r="M40" s="76"/>
      <c r="N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96"/>
      <c r="AB40" s="96"/>
      <c r="AC40" s="96"/>
      <c r="AD40" s="96"/>
      <c r="AF40" s="97"/>
    </row>
    <row r="41" spans="1:32">
      <c r="A41" s="5" t="s">
        <v>412</v>
      </c>
      <c r="B41" s="2"/>
      <c r="P41" s="5" t="s">
        <v>321</v>
      </c>
      <c r="AE41" s="2"/>
    </row>
    <row r="42" spans="1:32">
      <c r="A42" s="2" t="s">
        <v>380</v>
      </c>
      <c r="B42" s="75">
        <v>86.2</v>
      </c>
      <c r="C42" s="76">
        <v>48.640999999999998</v>
      </c>
      <c r="D42" s="93">
        <v>1.169</v>
      </c>
      <c r="E42" s="93">
        <v>14.986000000000001</v>
      </c>
      <c r="F42" s="76">
        <v>8.637201620162017</v>
      </c>
      <c r="G42" s="76">
        <v>0.185</v>
      </c>
      <c r="H42" s="76">
        <v>7.4779999999999998</v>
      </c>
      <c r="I42" s="76">
        <v>11.632</v>
      </c>
      <c r="J42" s="76">
        <v>2.544</v>
      </c>
      <c r="K42" s="76">
        <v>1.077</v>
      </c>
      <c r="L42" s="92" t="s">
        <v>81</v>
      </c>
      <c r="M42" s="76">
        <v>0.46200000000000002</v>
      </c>
      <c r="N42" s="76">
        <f t="shared" ref="N42:N69" si="9">SUM(C42:M42)</f>
        <v>96.811201620162009</v>
      </c>
      <c r="P42" s="76">
        <v>50.203000000000003</v>
      </c>
      <c r="Q42" s="76">
        <v>1.2</v>
      </c>
      <c r="R42" s="76">
        <v>15.378</v>
      </c>
      <c r="S42" s="76">
        <v>2.3849999999999998</v>
      </c>
      <c r="T42" s="76">
        <v>7.1630000000000003</v>
      </c>
      <c r="U42" s="76">
        <v>0.19500000000000001</v>
      </c>
      <c r="V42" s="76">
        <v>7.8310000000000004</v>
      </c>
      <c r="W42" s="76">
        <v>11.930999999999999</v>
      </c>
      <c r="X42" s="76">
        <v>2.6059999999999999</v>
      </c>
      <c r="Y42" s="76">
        <v>1.1080000000000001</v>
      </c>
      <c r="Z42" s="92" t="s">
        <v>81</v>
      </c>
      <c r="AA42" s="90">
        <f t="shared" si="5"/>
        <v>7.4399999999999995</v>
      </c>
      <c r="AB42" s="90">
        <f t="shared" si="6"/>
        <v>0.39600000000000002</v>
      </c>
      <c r="AC42" s="90">
        <f t="shared" si="7"/>
        <v>0.17399999999999999</v>
      </c>
      <c r="AD42" s="90">
        <f t="shared" si="8"/>
        <v>8.4000000000000005E-2</v>
      </c>
      <c r="AE42" s="74">
        <v>1194</v>
      </c>
      <c r="AF42" s="91">
        <f t="shared" ref="AF42:AF70" si="10">AE42-(39.69*AA42^0.73)+50</f>
        <v>1072.2371087599743</v>
      </c>
    </row>
    <row r="43" spans="1:32">
      <c r="A43" s="2" t="s">
        <v>381</v>
      </c>
      <c r="B43" s="75">
        <v>86.1</v>
      </c>
      <c r="C43" s="76">
        <v>46.4</v>
      </c>
      <c r="D43" s="93">
        <v>0.81599999999999995</v>
      </c>
      <c r="E43" s="93">
        <v>13.048999999999999</v>
      </c>
      <c r="F43" s="76">
        <v>11.789038703870386</v>
      </c>
      <c r="G43" s="76">
        <v>0.19600000000000001</v>
      </c>
      <c r="H43" s="76">
        <v>8.5129999999999999</v>
      </c>
      <c r="I43" s="76">
        <v>12.512</v>
      </c>
      <c r="J43" s="76">
        <v>2.242</v>
      </c>
      <c r="K43" s="76">
        <v>0.80600000000000005</v>
      </c>
      <c r="L43" s="92" t="s">
        <v>81</v>
      </c>
      <c r="M43" s="76">
        <v>0.42399999999999999</v>
      </c>
      <c r="N43" s="76">
        <f t="shared" si="9"/>
        <v>96.747038703870402</v>
      </c>
      <c r="P43" s="76">
        <v>49.33</v>
      </c>
      <c r="Q43" s="76">
        <v>0.93</v>
      </c>
      <c r="R43" s="76">
        <v>14.802</v>
      </c>
      <c r="S43" s="76">
        <v>2.5419999999999998</v>
      </c>
      <c r="T43" s="76">
        <v>7.0039999999999996</v>
      </c>
      <c r="U43" s="76">
        <v>0.22700000000000001</v>
      </c>
      <c r="V43" s="76">
        <v>7.5170000000000003</v>
      </c>
      <c r="W43" s="76">
        <v>14.189</v>
      </c>
      <c r="X43" s="76">
        <v>2.5409999999999999</v>
      </c>
      <c r="Y43" s="76">
        <v>0.91900000000000004</v>
      </c>
      <c r="Z43" s="92" t="s">
        <v>81</v>
      </c>
      <c r="AA43" s="90">
        <f t="shared" si="5"/>
        <v>5.7660000000000009</v>
      </c>
      <c r="AB43" s="90">
        <f t="shared" si="6"/>
        <v>0.30690000000000001</v>
      </c>
      <c r="AC43" s="90">
        <f t="shared" si="7"/>
        <v>0.13485</v>
      </c>
      <c r="AD43" s="90">
        <f t="shared" si="8"/>
        <v>6.5100000000000005E-2</v>
      </c>
      <c r="AE43" s="74">
        <v>1172</v>
      </c>
      <c r="AF43" s="91">
        <f t="shared" si="10"/>
        <v>1079.3999805718022</v>
      </c>
    </row>
    <row r="44" spans="1:32">
      <c r="A44" s="2" t="s">
        <v>382</v>
      </c>
      <c r="B44" s="75">
        <v>86.1</v>
      </c>
      <c r="C44" s="76">
        <v>46.38</v>
      </c>
      <c r="D44" s="93">
        <v>0.84799999999999998</v>
      </c>
      <c r="E44" s="93">
        <v>13.061</v>
      </c>
      <c r="F44" s="76">
        <v>11.902540054005401</v>
      </c>
      <c r="G44" s="76">
        <v>0.155</v>
      </c>
      <c r="H44" s="76">
        <v>8.407</v>
      </c>
      <c r="I44" s="76">
        <v>12.42</v>
      </c>
      <c r="J44" s="76">
        <v>2.2959999999999998</v>
      </c>
      <c r="K44" s="76">
        <v>0.82699999999999996</v>
      </c>
      <c r="L44" s="92" t="s">
        <v>81</v>
      </c>
      <c r="M44" s="76">
        <v>0.44500000000000001</v>
      </c>
      <c r="N44" s="76">
        <f t="shared" si="9"/>
        <v>96.741540054005398</v>
      </c>
      <c r="P44" s="76">
        <v>49.345999999999997</v>
      </c>
      <c r="Q44" s="76">
        <v>0.96499999999999997</v>
      </c>
      <c r="R44" s="76">
        <v>14.823</v>
      </c>
      <c r="S44" s="76">
        <v>2.5489999999999999</v>
      </c>
      <c r="T44" s="76">
        <v>6.9969999999999999</v>
      </c>
      <c r="U44" s="76">
        <v>0.182</v>
      </c>
      <c r="V44" s="76">
        <v>7.49</v>
      </c>
      <c r="W44" s="76">
        <v>14.097</v>
      </c>
      <c r="X44" s="76">
        <v>2.61</v>
      </c>
      <c r="Y44" s="76">
        <v>0.94199999999999995</v>
      </c>
      <c r="Z44" s="92" t="s">
        <v>81</v>
      </c>
      <c r="AA44" s="90">
        <f t="shared" si="5"/>
        <v>5.9829999999999997</v>
      </c>
      <c r="AB44" s="90">
        <f t="shared" si="6"/>
        <v>0.31845000000000001</v>
      </c>
      <c r="AC44" s="90">
        <f t="shared" si="7"/>
        <v>0.13992499999999999</v>
      </c>
      <c r="AD44" s="90">
        <f t="shared" si="8"/>
        <v>6.7549999999999999E-2</v>
      </c>
      <c r="AE44" s="74">
        <v>1172</v>
      </c>
      <c r="AF44" s="91">
        <f t="shared" si="10"/>
        <v>1075.5019071457386</v>
      </c>
    </row>
    <row r="45" spans="1:32">
      <c r="A45" s="2" t="s">
        <v>383</v>
      </c>
      <c r="B45" s="75">
        <v>88</v>
      </c>
      <c r="C45" s="76">
        <v>46.451999999999998</v>
      </c>
      <c r="D45" s="93">
        <v>1.2190000000000001</v>
      </c>
      <c r="E45" s="93">
        <v>15.583</v>
      </c>
      <c r="F45" s="76">
        <v>8.3607983798379841</v>
      </c>
      <c r="G45" s="76">
        <v>0.154</v>
      </c>
      <c r="H45" s="76">
        <v>6.875</v>
      </c>
      <c r="I45" s="76">
        <v>14.414999999999999</v>
      </c>
      <c r="J45" s="76">
        <v>2.5099999999999998</v>
      </c>
      <c r="K45" s="76">
        <v>0.68600000000000005</v>
      </c>
      <c r="L45" s="92" t="s">
        <v>81</v>
      </c>
      <c r="M45" s="76">
        <v>0.56299999999999994</v>
      </c>
      <c r="N45" s="76">
        <f t="shared" si="9"/>
        <v>96.817798379837996</v>
      </c>
      <c r="P45" s="76">
        <v>49.084000000000003</v>
      </c>
      <c r="Q45" s="76">
        <v>0.93500000000000005</v>
      </c>
      <c r="R45" s="76">
        <v>14.369</v>
      </c>
      <c r="S45" s="76">
        <v>2.5369999999999999</v>
      </c>
      <c r="T45" s="76">
        <v>7.0179999999999998</v>
      </c>
      <c r="U45" s="76">
        <v>0.17599999999999999</v>
      </c>
      <c r="V45" s="76">
        <v>8.7720000000000002</v>
      </c>
      <c r="W45" s="76">
        <v>13.664999999999999</v>
      </c>
      <c r="X45" s="76">
        <v>2.5310000000000001</v>
      </c>
      <c r="Y45" s="76">
        <v>0.91300000000000003</v>
      </c>
      <c r="Z45" s="92" t="s">
        <v>81</v>
      </c>
      <c r="AA45" s="90">
        <f t="shared" si="5"/>
        <v>5.7970000000000006</v>
      </c>
      <c r="AB45" s="90">
        <f t="shared" si="6"/>
        <v>0.30855000000000005</v>
      </c>
      <c r="AC45" s="90">
        <f t="shared" si="7"/>
        <v>0.135575</v>
      </c>
      <c r="AD45" s="90">
        <f t="shared" si="8"/>
        <v>6.5450000000000008E-2</v>
      </c>
      <c r="AE45" s="74">
        <v>1213</v>
      </c>
      <c r="AF45" s="91">
        <f t="shared" si="10"/>
        <v>1119.8407191169013</v>
      </c>
    </row>
    <row r="46" spans="1:32">
      <c r="A46" s="2" t="s">
        <v>345</v>
      </c>
      <c r="B46" s="75">
        <v>87.9</v>
      </c>
      <c r="C46" s="76">
        <v>48.362000000000002</v>
      </c>
      <c r="D46" s="93">
        <v>1.377</v>
      </c>
      <c r="E46" s="93">
        <v>16.233000000000001</v>
      </c>
      <c r="F46" s="76">
        <v>7.2808856885688575</v>
      </c>
      <c r="G46" s="76">
        <v>0.112</v>
      </c>
      <c r="H46" s="76">
        <v>6.9029999999999996</v>
      </c>
      <c r="I46" s="76">
        <v>11.971</v>
      </c>
      <c r="J46" s="76">
        <v>2.9769999999999999</v>
      </c>
      <c r="K46" s="76">
        <v>1.224</v>
      </c>
      <c r="L46" s="92" t="s">
        <v>81</v>
      </c>
      <c r="M46" s="76">
        <v>0.40799999999999997</v>
      </c>
      <c r="N46" s="76">
        <f t="shared" si="9"/>
        <v>96.84788568856888</v>
      </c>
      <c r="P46" s="76">
        <v>49.082999999999998</v>
      </c>
      <c r="Q46" s="76">
        <v>1.3280000000000001</v>
      </c>
      <c r="R46" s="76">
        <v>15.622999999999999</v>
      </c>
      <c r="S46" s="76">
        <v>2.41</v>
      </c>
      <c r="T46" s="76">
        <v>7.1349999999999998</v>
      </c>
      <c r="U46" s="76">
        <v>0.106</v>
      </c>
      <c r="V46" s="76">
        <v>8.7509999999999994</v>
      </c>
      <c r="W46" s="76">
        <v>11.522</v>
      </c>
      <c r="X46" s="76">
        <v>2.8690000000000002</v>
      </c>
      <c r="Y46" s="76">
        <v>1.1739999999999999</v>
      </c>
      <c r="Z46" s="92" t="s">
        <v>81</v>
      </c>
      <c r="AA46" s="90">
        <f t="shared" si="5"/>
        <v>8.2336000000000009</v>
      </c>
      <c r="AB46" s="90">
        <f t="shared" si="6"/>
        <v>0.43824000000000002</v>
      </c>
      <c r="AC46" s="90">
        <f t="shared" si="7"/>
        <v>0.19256000000000001</v>
      </c>
      <c r="AD46" s="90">
        <f t="shared" si="8"/>
        <v>9.2960000000000015E-2</v>
      </c>
      <c r="AE46" s="74">
        <v>1228</v>
      </c>
      <c r="AF46" s="91">
        <f t="shared" si="10"/>
        <v>1093.0468948514595</v>
      </c>
    </row>
    <row r="47" spans="1:32">
      <c r="A47" s="2" t="s">
        <v>346</v>
      </c>
      <c r="B47" s="75">
        <v>90.2</v>
      </c>
      <c r="C47" s="76">
        <v>47.316000000000003</v>
      </c>
      <c r="D47" s="93">
        <v>1.1879999999999999</v>
      </c>
      <c r="E47" s="93">
        <v>16.3</v>
      </c>
      <c r="F47" s="76">
        <v>6.6520783078307826</v>
      </c>
      <c r="G47" s="76">
        <v>0.10199999999999999</v>
      </c>
      <c r="H47" s="76">
        <v>7.0890000000000004</v>
      </c>
      <c r="I47" s="76">
        <v>14.503</v>
      </c>
      <c r="J47" s="76">
        <v>2.4580000000000002</v>
      </c>
      <c r="K47" s="76">
        <v>0.77200000000000002</v>
      </c>
      <c r="L47" s="92" t="s">
        <v>81</v>
      </c>
      <c r="M47" s="76">
        <v>0.48699999999999999</v>
      </c>
      <c r="N47" s="76">
        <f t="shared" si="9"/>
        <v>96.867078307830781</v>
      </c>
      <c r="P47" s="76">
        <v>47.57</v>
      </c>
      <c r="Q47" s="76">
        <v>1.079</v>
      </c>
      <c r="R47" s="76">
        <v>14.775</v>
      </c>
      <c r="S47" s="76">
        <v>2.4369999999999998</v>
      </c>
      <c r="T47" s="76">
        <v>7.1159999999999997</v>
      </c>
      <c r="U47" s="76">
        <v>9.0999999999999998E-2</v>
      </c>
      <c r="V47" s="76">
        <v>10.861000000000001</v>
      </c>
      <c r="W47" s="76">
        <v>13.143000000000001</v>
      </c>
      <c r="X47" s="76">
        <v>2.23</v>
      </c>
      <c r="Y47" s="76">
        <v>0.69799999999999995</v>
      </c>
      <c r="Z47" s="92" t="s">
        <v>81</v>
      </c>
      <c r="AA47" s="90">
        <f t="shared" si="5"/>
        <v>6.6898</v>
      </c>
      <c r="AB47" s="90">
        <f t="shared" si="6"/>
        <v>0.35607</v>
      </c>
      <c r="AC47" s="90">
        <f t="shared" si="7"/>
        <v>0.15645499999999998</v>
      </c>
      <c r="AD47" s="90">
        <f t="shared" si="8"/>
        <v>7.553E-2</v>
      </c>
      <c r="AE47" s="74">
        <v>1266</v>
      </c>
      <c r="AF47" s="91">
        <f t="shared" si="10"/>
        <v>1157.0601909723855</v>
      </c>
    </row>
    <row r="48" spans="1:32">
      <c r="A48" s="2" t="s">
        <v>384</v>
      </c>
      <c r="B48" s="75">
        <v>88.3</v>
      </c>
      <c r="C48" s="76">
        <v>45.835000000000001</v>
      </c>
      <c r="D48" s="93">
        <v>1.05</v>
      </c>
      <c r="E48" s="93">
        <v>14.654999999999999</v>
      </c>
      <c r="F48" s="76">
        <v>9.0498064806480656</v>
      </c>
      <c r="G48" s="76">
        <v>0.16200000000000001</v>
      </c>
      <c r="H48" s="76">
        <v>7.8579999999999997</v>
      </c>
      <c r="I48" s="76">
        <v>14.766999999999999</v>
      </c>
      <c r="J48" s="76">
        <v>2.2730000000000001</v>
      </c>
      <c r="K48" s="76">
        <v>0.76800000000000002</v>
      </c>
      <c r="L48" s="92" t="s">
        <v>81</v>
      </c>
      <c r="M48" s="76">
        <v>0.434</v>
      </c>
      <c r="N48" s="76">
        <f t="shared" si="9"/>
        <v>96.851806480648065</v>
      </c>
      <c r="P48" s="76">
        <v>47.335000000000001</v>
      </c>
      <c r="Q48" s="76">
        <v>1.071</v>
      </c>
      <c r="R48" s="76">
        <v>14.956</v>
      </c>
      <c r="S48" s="76">
        <v>2.5739999999999998</v>
      </c>
      <c r="T48" s="76">
        <v>6.9880000000000004</v>
      </c>
      <c r="U48" s="76">
        <v>0.16300000000000001</v>
      </c>
      <c r="V48" s="76">
        <v>8.7420000000000009</v>
      </c>
      <c r="W48" s="76">
        <v>15.068</v>
      </c>
      <c r="X48" s="76">
        <v>2.3159999999999998</v>
      </c>
      <c r="Y48" s="76">
        <v>0.78600000000000003</v>
      </c>
      <c r="Z48" s="92" t="s">
        <v>81</v>
      </c>
      <c r="AA48" s="90">
        <f t="shared" si="5"/>
        <v>6.6402000000000001</v>
      </c>
      <c r="AB48" s="90">
        <f t="shared" si="6"/>
        <v>0.35343000000000002</v>
      </c>
      <c r="AC48" s="90">
        <f t="shared" si="7"/>
        <v>0.15529499999999999</v>
      </c>
      <c r="AD48" s="90">
        <f t="shared" si="8"/>
        <v>7.4970000000000009E-2</v>
      </c>
      <c r="AE48" s="74">
        <v>1204</v>
      </c>
      <c r="AF48" s="91">
        <f t="shared" si="10"/>
        <v>1095.9213035598373</v>
      </c>
    </row>
    <row r="49" spans="1:32">
      <c r="A49" s="2" t="s">
        <v>347</v>
      </c>
      <c r="B49" s="75">
        <v>89.1</v>
      </c>
      <c r="C49" s="76">
        <v>46.484000000000002</v>
      </c>
      <c r="D49" s="93">
        <v>1.151</v>
      </c>
      <c r="E49" s="93">
        <v>15.478</v>
      </c>
      <c r="F49" s="76">
        <v>7.8869927992799278</v>
      </c>
      <c r="G49" s="76">
        <v>0.13200000000000001</v>
      </c>
      <c r="H49" s="76">
        <v>7.5609999999999999</v>
      </c>
      <c r="I49" s="76">
        <v>14.132999999999999</v>
      </c>
      <c r="J49" s="76">
        <v>2.6190000000000002</v>
      </c>
      <c r="K49" s="76">
        <v>0.84599999999999997</v>
      </c>
      <c r="L49" s="92" t="s">
        <v>81</v>
      </c>
      <c r="M49" s="76">
        <v>0.55000000000000004</v>
      </c>
      <c r="N49" s="76">
        <f t="shared" si="9"/>
        <v>96.840992799279945</v>
      </c>
      <c r="P49" s="76">
        <v>47.506999999999998</v>
      </c>
      <c r="Q49" s="76">
        <v>1.119</v>
      </c>
      <c r="R49" s="76">
        <v>15.065</v>
      </c>
      <c r="S49" s="76">
        <v>2.5219999999999998</v>
      </c>
      <c r="T49" s="76">
        <v>7.0419999999999998</v>
      </c>
      <c r="U49" s="76">
        <v>0.127</v>
      </c>
      <c r="V49" s="76">
        <v>9.4909999999999997</v>
      </c>
      <c r="W49" s="76">
        <v>13.750999999999999</v>
      </c>
      <c r="X49" s="76">
        <v>2.5499999999999998</v>
      </c>
      <c r="Y49" s="76">
        <v>0.82699999999999996</v>
      </c>
      <c r="Z49" s="92" t="s">
        <v>81</v>
      </c>
      <c r="AA49" s="90">
        <f t="shared" si="5"/>
        <v>6.9378000000000002</v>
      </c>
      <c r="AB49" s="90">
        <f t="shared" si="6"/>
        <v>0.36927000000000004</v>
      </c>
      <c r="AC49" s="90">
        <f t="shared" si="7"/>
        <v>0.16225499999999998</v>
      </c>
      <c r="AD49" s="90">
        <f t="shared" si="8"/>
        <v>7.8330000000000011E-2</v>
      </c>
      <c r="AE49" s="74">
        <v>1233</v>
      </c>
      <c r="AF49" s="91">
        <f t="shared" si="10"/>
        <v>1119.7801421054912</v>
      </c>
    </row>
    <row r="50" spans="1:32">
      <c r="A50" s="2" t="s">
        <v>350</v>
      </c>
      <c r="B50" s="75">
        <v>88</v>
      </c>
      <c r="C50" s="76">
        <v>46.462000000000003</v>
      </c>
      <c r="D50" s="93">
        <v>1.121</v>
      </c>
      <c r="E50" s="93">
        <v>15.009</v>
      </c>
      <c r="F50" s="76">
        <v>8.8859045904590452</v>
      </c>
      <c r="G50" s="76">
        <v>0.17299999999999999</v>
      </c>
      <c r="H50" s="76">
        <v>6.98</v>
      </c>
      <c r="I50" s="76">
        <v>14.367000000000001</v>
      </c>
      <c r="J50" s="76">
        <v>2.4860000000000002</v>
      </c>
      <c r="K50" s="76">
        <v>0.80500000000000005</v>
      </c>
      <c r="L50" s="92" t="s">
        <v>81</v>
      </c>
      <c r="M50" s="76">
        <v>0.54</v>
      </c>
      <c r="N50" s="76">
        <f t="shared" si="9"/>
        <v>96.828904590459075</v>
      </c>
      <c r="P50" s="76">
        <v>47.853000000000002</v>
      </c>
      <c r="Q50" s="76">
        <v>1.1200000000000001</v>
      </c>
      <c r="R50" s="76">
        <v>15.013</v>
      </c>
      <c r="S50" s="76">
        <v>2.5489999999999999</v>
      </c>
      <c r="T50" s="76">
        <v>7.0179999999999998</v>
      </c>
      <c r="U50" s="76">
        <v>0.17</v>
      </c>
      <c r="V50" s="76">
        <v>8.6050000000000004</v>
      </c>
      <c r="W50" s="76">
        <v>14.372</v>
      </c>
      <c r="X50" s="76">
        <v>2.4900000000000002</v>
      </c>
      <c r="Y50" s="76">
        <v>0.81</v>
      </c>
      <c r="Z50" s="92" t="s">
        <v>81</v>
      </c>
      <c r="AA50" s="90">
        <f t="shared" si="5"/>
        <v>6.9440000000000008</v>
      </c>
      <c r="AB50" s="90">
        <f t="shared" si="6"/>
        <v>0.36960000000000004</v>
      </c>
      <c r="AC50" s="90">
        <f t="shared" si="7"/>
        <v>0.16240000000000002</v>
      </c>
      <c r="AD50" s="90">
        <f t="shared" si="8"/>
        <v>7.8400000000000011E-2</v>
      </c>
      <c r="AE50" s="74">
        <v>1204</v>
      </c>
      <c r="AF50" s="91">
        <f t="shared" si="10"/>
        <v>1090.6736755040847</v>
      </c>
    </row>
    <row r="51" spans="1:32">
      <c r="A51" s="2" t="s">
        <v>351</v>
      </c>
      <c r="B51" s="75">
        <v>90.7</v>
      </c>
      <c r="C51" s="76">
        <v>47.886000000000003</v>
      </c>
      <c r="D51" s="93">
        <v>0.82599999999999996</v>
      </c>
      <c r="E51" s="93">
        <v>13.459</v>
      </c>
      <c r="F51" s="76">
        <v>7.4170873087308724</v>
      </c>
      <c r="G51" s="76">
        <v>0.13400000000000001</v>
      </c>
      <c r="H51" s="76">
        <v>9.0589999999999993</v>
      </c>
      <c r="I51" s="76">
        <v>14.914999999999999</v>
      </c>
      <c r="J51" s="76">
        <v>1.7350000000000001</v>
      </c>
      <c r="K51" s="76">
        <v>0.90900000000000003</v>
      </c>
      <c r="L51" s="92" t="s">
        <v>81</v>
      </c>
      <c r="M51" s="76">
        <v>0.46500000000000002</v>
      </c>
      <c r="N51" s="76">
        <f t="shared" si="9"/>
        <v>96.80508730873089</v>
      </c>
      <c r="P51" s="76">
        <v>48.557000000000002</v>
      </c>
      <c r="Q51" s="76">
        <v>0.78600000000000003</v>
      </c>
      <c r="R51" s="76">
        <v>12.754</v>
      </c>
      <c r="S51" s="76">
        <v>2.5219999999999998</v>
      </c>
      <c r="T51" s="76">
        <v>7.0330000000000004</v>
      </c>
      <c r="U51" s="76">
        <v>0.123</v>
      </c>
      <c r="V51" s="76">
        <v>11.576000000000001</v>
      </c>
      <c r="W51" s="76">
        <v>14.137</v>
      </c>
      <c r="X51" s="76">
        <v>1.649</v>
      </c>
      <c r="Y51" s="76">
        <v>0.86199999999999999</v>
      </c>
      <c r="Z51" s="92" t="s">
        <v>81</v>
      </c>
      <c r="AA51" s="90">
        <f t="shared" si="5"/>
        <v>4.8732000000000006</v>
      </c>
      <c r="AB51" s="90">
        <f t="shared" si="6"/>
        <v>0.25938</v>
      </c>
      <c r="AC51" s="90">
        <f t="shared" si="7"/>
        <v>0.11397</v>
      </c>
      <c r="AD51" s="90">
        <f t="shared" si="8"/>
        <v>5.5020000000000006E-2</v>
      </c>
      <c r="AE51" s="74">
        <v>1276</v>
      </c>
      <c r="AF51" s="91">
        <f t="shared" si="10"/>
        <v>1199.8795560402039</v>
      </c>
    </row>
    <row r="52" spans="1:32">
      <c r="A52" s="2" t="s">
        <v>385</v>
      </c>
      <c r="B52" s="75">
        <v>86.4</v>
      </c>
      <c r="C52" s="76">
        <v>46.545999999999999</v>
      </c>
      <c r="D52" s="93">
        <v>0.77300000000000002</v>
      </c>
      <c r="E52" s="93">
        <v>10.785</v>
      </c>
      <c r="F52" s="76">
        <v>12.781050405040503</v>
      </c>
      <c r="G52" s="76">
        <v>0.19900000000000001</v>
      </c>
      <c r="H52" s="76">
        <v>9.52</v>
      </c>
      <c r="I52" s="76">
        <v>13.387</v>
      </c>
      <c r="J52" s="76">
        <v>1.6830000000000001</v>
      </c>
      <c r="K52" s="76">
        <v>0.56399999999999995</v>
      </c>
      <c r="L52" s="92" t="s">
        <v>81</v>
      </c>
      <c r="M52" s="76">
        <v>0.46</v>
      </c>
      <c r="N52" s="76">
        <f t="shared" si="9"/>
        <v>96.69805040504049</v>
      </c>
      <c r="P52" s="76">
        <v>50.167999999999999</v>
      </c>
      <c r="Q52" s="76">
        <v>0.91400000000000003</v>
      </c>
      <c r="R52" s="76">
        <v>12.813000000000001</v>
      </c>
      <c r="S52" s="76">
        <v>2.6440000000000001</v>
      </c>
      <c r="T52" s="76">
        <v>6.91</v>
      </c>
      <c r="U52" s="76">
        <v>0.23699999999999999</v>
      </c>
      <c r="V52" s="76">
        <v>7.7530000000000001</v>
      </c>
      <c r="W52" s="76">
        <v>15.9</v>
      </c>
      <c r="X52" s="76">
        <v>1.9950000000000001</v>
      </c>
      <c r="Y52" s="76">
        <v>0.66500000000000004</v>
      </c>
      <c r="Z52" s="92" t="s">
        <v>81</v>
      </c>
      <c r="AA52" s="90">
        <f t="shared" si="5"/>
        <v>5.6668000000000003</v>
      </c>
      <c r="AB52" s="90">
        <f t="shared" si="6"/>
        <v>0.30162</v>
      </c>
      <c r="AC52" s="90">
        <f t="shared" si="7"/>
        <v>0.13253000000000001</v>
      </c>
      <c r="AD52" s="90">
        <f t="shared" si="8"/>
        <v>6.3980000000000009E-2</v>
      </c>
      <c r="AE52" s="74">
        <v>1166</v>
      </c>
      <c r="AF52" s="91">
        <f t="shared" si="10"/>
        <v>1075.1951043308704</v>
      </c>
    </row>
    <row r="53" spans="1:32">
      <c r="A53" s="2" t="s">
        <v>386</v>
      </c>
      <c r="B53" s="75">
        <v>89.2</v>
      </c>
      <c r="C53" s="76">
        <v>47.048999999999999</v>
      </c>
      <c r="D53" s="93">
        <v>1.026</v>
      </c>
      <c r="E53" s="93">
        <v>14.297000000000001</v>
      </c>
      <c r="F53" s="76">
        <v>8.6628019801980187</v>
      </c>
      <c r="G53" s="76">
        <v>0.14399999999999999</v>
      </c>
      <c r="H53" s="76">
        <v>8.6110000000000007</v>
      </c>
      <c r="I53" s="76">
        <v>13.425000000000001</v>
      </c>
      <c r="J53" s="76">
        <v>2.2989999999999999</v>
      </c>
      <c r="K53" s="76">
        <v>0.77</v>
      </c>
      <c r="L53" s="92" t="s">
        <v>81</v>
      </c>
      <c r="M53" s="76">
        <v>0.52300000000000002</v>
      </c>
      <c r="N53" s="76">
        <f t="shared" si="9"/>
        <v>96.806801980198017</v>
      </c>
      <c r="P53" s="76">
        <v>48.45</v>
      </c>
      <c r="Q53" s="76">
        <v>1.036</v>
      </c>
      <c r="R53" s="76">
        <v>14.382</v>
      </c>
      <c r="S53" s="76">
        <v>2.488</v>
      </c>
      <c r="T53" s="76">
        <v>7.0679999999999996</v>
      </c>
      <c r="U53" s="76">
        <v>0.14099999999999999</v>
      </c>
      <c r="V53" s="76">
        <v>9.8420000000000005</v>
      </c>
      <c r="W53" s="76">
        <v>13.507</v>
      </c>
      <c r="X53" s="76">
        <v>2.3130000000000002</v>
      </c>
      <c r="Y53" s="76">
        <v>0.77400000000000002</v>
      </c>
      <c r="Z53" s="92" t="s">
        <v>81</v>
      </c>
      <c r="AA53" s="90">
        <f t="shared" si="5"/>
        <v>6.4232000000000005</v>
      </c>
      <c r="AB53" s="90">
        <f t="shared" si="6"/>
        <v>0.34188000000000002</v>
      </c>
      <c r="AC53" s="90">
        <f t="shared" si="7"/>
        <v>0.15021999999999999</v>
      </c>
      <c r="AD53" s="90">
        <f t="shared" si="8"/>
        <v>7.2520000000000015E-2</v>
      </c>
      <c r="AE53" s="74">
        <v>1239</v>
      </c>
      <c r="AF53" s="91">
        <f t="shared" si="10"/>
        <v>1134.7093339998335</v>
      </c>
    </row>
    <row r="54" spans="1:32">
      <c r="A54" s="2" t="s">
        <v>387</v>
      </c>
      <c r="B54" s="75">
        <v>88.5</v>
      </c>
      <c r="C54" s="76">
        <v>46.256999999999998</v>
      </c>
      <c r="D54" s="93">
        <v>1.0660000000000001</v>
      </c>
      <c r="E54" s="93">
        <v>14.695</v>
      </c>
      <c r="F54" s="76">
        <v>8.9777056705670564</v>
      </c>
      <c r="G54" s="76">
        <v>0.14299999999999999</v>
      </c>
      <c r="H54" s="76">
        <v>8.0239999999999991</v>
      </c>
      <c r="I54" s="76">
        <v>13.875</v>
      </c>
      <c r="J54" s="76">
        <v>2.4700000000000002</v>
      </c>
      <c r="K54" s="76">
        <v>0.78900000000000003</v>
      </c>
      <c r="L54" s="92" t="s">
        <v>81</v>
      </c>
      <c r="M54" s="76">
        <v>0.51200000000000001</v>
      </c>
      <c r="N54" s="76">
        <f t="shared" si="9"/>
        <v>96.808705670567065</v>
      </c>
      <c r="P54" s="76">
        <v>47.792000000000002</v>
      </c>
      <c r="Q54" s="76">
        <v>1.0900000000000001</v>
      </c>
      <c r="R54" s="76">
        <v>14.972</v>
      </c>
      <c r="S54" s="76">
        <v>2.5390000000000001</v>
      </c>
      <c r="T54" s="76">
        <v>7.02</v>
      </c>
      <c r="U54" s="76">
        <v>0.14299999999999999</v>
      </c>
      <c r="V54" s="76">
        <v>8.9890000000000008</v>
      </c>
      <c r="W54" s="76">
        <v>14.135999999999999</v>
      </c>
      <c r="X54" s="76">
        <v>2.516</v>
      </c>
      <c r="Y54" s="76">
        <v>0.80500000000000005</v>
      </c>
      <c r="Z54" s="92" t="s">
        <v>81</v>
      </c>
      <c r="AA54" s="90">
        <f t="shared" si="5"/>
        <v>6.7580000000000009</v>
      </c>
      <c r="AB54" s="90">
        <f t="shared" si="6"/>
        <v>0.35970000000000002</v>
      </c>
      <c r="AC54" s="90">
        <f t="shared" si="7"/>
        <v>0.15805</v>
      </c>
      <c r="AD54" s="90">
        <f t="shared" si="8"/>
        <v>7.6300000000000007E-2</v>
      </c>
      <c r="AE54" s="74">
        <v>1217</v>
      </c>
      <c r="AF54" s="91">
        <f t="shared" si="10"/>
        <v>1106.8789697647776</v>
      </c>
    </row>
    <row r="55" spans="1:32">
      <c r="A55" s="2" t="s">
        <v>388</v>
      </c>
      <c r="B55" s="75">
        <v>83.6</v>
      </c>
      <c r="C55" s="76">
        <v>48.893999999999998</v>
      </c>
      <c r="D55" s="93">
        <v>1.768</v>
      </c>
      <c r="E55" s="93">
        <v>14.372999999999999</v>
      </c>
      <c r="F55" s="76">
        <v>9.6914140414041405</v>
      </c>
      <c r="G55" s="76">
        <v>0.16400000000000001</v>
      </c>
      <c r="H55" s="76">
        <v>7.5949999999999998</v>
      </c>
      <c r="I55" s="76">
        <v>9.7829999999999995</v>
      </c>
      <c r="J55" s="76">
        <v>2.8109999999999999</v>
      </c>
      <c r="K55" s="76">
        <v>1.462</v>
      </c>
      <c r="L55" s="92" t="s">
        <v>81</v>
      </c>
      <c r="M55" s="76">
        <v>0.26600000000000001</v>
      </c>
      <c r="N55" s="76">
        <f t="shared" si="9"/>
        <v>96.807414041404144</v>
      </c>
      <c r="P55" s="76">
        <v>51.158999999999999</v>
      </c>
      <c r="Q55" s="76">
        <v>1.9219999999999999</v>
      </c>
      <c r="R55" s="76">
        <v>15.603</v>
      </c>
      <c r="S55" s="76">
        <v>2.3769999999999998</v>
      </c>
      <c r="T55" s="76">
        <v>7.1509999999999998</v>
      </c>
      <c r="U55" s="76">
        <v>0.17399999999999999</v>
      </c>
      <c r="V55" s="76">
        <v>6.36</v>
      </c>
      <c r="W55" s="76">
        <v>10.619</v>
      </c>
      <c r="X55" s="76">
        <v>3.0510000000000002</v>
      </c>
      <c r="Y55" s="76">
        <v>1.585</v>
      </c>
      <c r="Z55" s="92" t="s">
        <v>81</v>
      </c>
      <c r="AA55" s="90">
        <f t="shared" si="5"/>
        <v>11.916399999999999</v>
      </c>
      <c r="AB55" s="90">
        <f t="shared" si="6"/>
        <v>0.63426000000000005</v>
      </c>
      <c r="AC55" s="90">
        <f t="shared" si="7"/>
        <v>0.27868999999999999</v>
      </c>
      <c r="AD55" s="90">
        <f t="shared" si="8"/>
        <v>0.13454000000000002</v>
      </c>
      <c r="AE55" s="74">
        <v>1166</v>
      </c>
      <c r="AF55" s="91">
        <f t="shared" si="10"/>
        <v>973.74820590887919</v>
      </c>
    </row>
    <row r="56" spans="1:32">
      <c r="A56" s="2" t="s">
        <v>353</v>
      </c>
      <c r="B56" s="75">
        <v>84.8</v>
      </c>
      <c r="C56" s="76">
        <v>48.118000000000002</v>
      </c>
      <c r="D56" s="93">
        <v>1.3420000000000001</v>
      </c>
      <c r="E56" s="93">
        <v>15.131</v>
      </c>
      <c r="F56" s="76">
        <v>9.3657101710171009</v>
      </c>
      <c r="G56" s="76">
        <v>0.14199999999999999</v>
      </c>
      <c r="H56" s="76">
        <v>7.3319999999999999</v>
      </c>
      <c r="I56" s="76">
        <v>10.920999999999999</v>
      </c>
      <c r="J56" s="76">
        <v>2.746</v>
      </c>
      <c r="K56" s="76">
        <v>1.3420000000000001</v>
      </c>
      <c r="L56" s="92" t="s">
        <v>81</v>
      </c>
      <c r="M56" s="76">
        <v>0.38600000000000001</v>
      </c>
      <c r="N56" s="76">
        <f t="shared" si="9"/>
        <v>96.825710171017079</v>
      </c>
      <c r="P56" s="76">
        <v>50.069000000000003</v>
      </c>
      <c r="Q56" s="76">
        <v>1.42</v>
      </c>
      <c r="R56" s="76">
        <v>16.03</v>
      </c>
      <c r="S56" s="76">
        <v>2.4</v>
      </c>
      <c r="T56" s="76">
        <v>7.1369999999999996</v>
      </c>
      <c r="U56" s="76">
        <v>0.14799999999999999</v>
      </c>
      <c r="V56" s="76">
        <v>6.8940000000000001</v>
      </c>
      <c r="W56" s="76">
        <v>11.57</v>
      </c>
      <c r="X56" s="76">
        <v>2.9140000000000001</v>
      </c>
      <c r="Y56" s="76">
        <v>1.42</v>
      </c>
      <c r="Z56" s="92" t="s">
        <v>81</v>
      </c>
      <c r="AA56" s="90">
        <f t="shared" si="5"/>
        <v>8.8040000000000003</v>
      </c>
      <c r="AB56" s="90">
        <f t="shared" si="6"/>
        <v>0.46860000000000002</v>
      </c>
      <c r="AC56" s="90">
        <f t="shared" si="7"/>
        <v>0.20589999999999997</v>
      </c>
      <c r="AD56" s="90">
        <f t="shared" si="8"/>
        <v>9.9400000000000002E-2</v>
      </c>
      <c r="AE56" s="74">
        <v>1174</v>
      </c>
      <c r="AF56" s="91">
        <f t="shared" si="10"/>
        <v>1029.7784017369142</v>
      </c>
    </row>
    <row r="57" spans="1:32">
      <c r="A57" s="2" t="s">
        <v>353</v>
      </c>
      <c r="B57" s="75">
        <v>84.6</v>
      </c>
      <c r="C57" s="76">
        <v>50.125999999999998</v>
      </c>
      <c r="D57" s="93">
        <v>1.847</v>
      </c>
      <c r="E57" s="93">
        <v>15.119</v>
      </c>
      <c r="F57" s="76">
        <v>8.6352016201620163</v>
      </c>
      <c r="G57" s="76">
        <v>0.13200000000000001</v>
      </c>
      <c r="H57" s="76">
        <v>6.6459999999999999</v>
      </c>
      <c r="I57" s="76">
        <v>8.9090000000000007</v>
      </c>
      <c r="J57" s="76">
        <v>3.125</v>
      </c>
      <c r="K57" s="76">
        <v>2.1509999999999998</v>
      </c>
      <c r="L57" s="92" t="s">
        <v>81</v>
      </c>
      <c r="M57" s="76">
        <v>0.152</v>
      </c>
      <c r="N57" s="76">
        <f t="shared" si="9"/>
        <v>96.842201620162029</v>
      </c>
      <c r="P57" s="76">
        <v>51.597999999999999</v>
      </c>
      <c r="Q57" s="76">
        <v>1.901</v>
      </c>
      <c r="R57" s="76">
        <v>15.536</v>
      </c>
      <c r="S57" s="76">
        <v>2.3820000000000001</v>
      </c>
      <c r="T57" s="76">
        <v>7.1529999999999996</v>
      </c>
      <c r="U57" s="76">
        <v>0.13400000000000001</v>
      </c>
      <c r="V57" s="76">
        <v>6.7160000000000002</v>
      </c>
      <c r="W57" s="76">
        <v>9.1549999999999994</v>
      </c>
      <c r="X57" s="76">
        <v>3.2160000000000002</v>
      </c>
      <c r="Y57" s="76">
        <v>2.2090000000000001</v>
      </c>
      <c r="Z57" s="92" t="s">
        <v>81</v>
      </c>
      <c r="AA57" s="90">
        <f t="shared" si="5"/>
        <v>11.786200000000001</v>
      </c>
      <c r="AB57" s="90">
        <f t="shared" si="6"/>
        <v>0.62733000000000005</v>
      </c>
      <c r="AC57" s="90">
        <f t="shared" si="7"/>
        <v>0.27564499999999997</v>
      </c>
      <c r="AD57" s="90">
        <f t="shared" si="8"/>
        <v>0.13307000000000002</v>
      </c>
      <c r="AE57" s="74">
        <v>1199</v>
      </c>
      <c r="AF57" s="91">
        <f t="shared" si="10"/>
        <v>1008.6832856863957</v>
      </c>
    </row>
    <row r="58" spans="1:32">
      <c r="A58" s="2" t="s">
        <v>389</v>
      </c>
      <c r="B58" s="75">
        <v>90.1</v>
      </c>
      <c r="C58" s="76">
        <v>48.331000000000003</v>
      </c>
      <c r="D58" s="93">
        <v>1.1060000000000001</v>
      </c>
      <c r="E58" s="93">
        <v>14.750999999999999</v>
      </c>
      <c r="F58" s="76">
        <v>7.1772844284428441</v>
      </c>
      <c r="G58" s="76">
        <v>0.125</v>
      </c>
      <c r="H58" s="76">
        <v>8.3559999999999999</v>
      </c>
      <c r="I58" s="76">
        <v>13.332000000000001</v>
      </c>
      <c r="J58" s="76">
        <v>2.3159999999999998</v>
      </c>
      <c r="K58" s="76">
        <v>0.73</v>
      </c>
      <c r="L58" s="92" t="s">
        <v>81</v>
      </c>
      <c r="M58" s="76">
        <v>0.55300000000000005</v>
      </c>
      <c r="N58" s="76">
        <f t="shared" si="9"/>
        <v>96.777284428442854</v>
      </c>
      <c r="P58" s="76">
        <v>48.935000000000002</v>
      </c>
      <c r="Q58" s="76">
        <v>1.0449999999999999</v>
      </c>
      <c r="R58" s="76">
        <v>13.891</v>
      </c>
      <c r="S58" s="76">
        <v>2.419</v>
      </c>
      <c r="T58" s="76">
        <v>7.1239999999999997</v>
      </c>
      <c r="U58" s="76">
        <v>0.122</v>
      </c>
      <c r="V58" s="76">
        <v>11.037000000000001</v>
      </c>
      <c r="W58" s="76">
        <v>12.553000000000001</v>
      </c>
      <c r="X58" s="76">
        <v>2.1850000000000001</v>
      </c>
      <c r="Y58" s="76">
        <v>0.68700000000000006</v>
      </c>
      <c r="Z58" s="92" t="s">
        <v>81</v>
      </c>
      <c r="AA58" s="90">
        <f t="shared" si="5"/>
        <v>6.4790000000000001</v>
      </c>
      <c r="AB58" s="90">
        <f t="shared" si="6"/>
        <v>0.34484999999999999</v>
      </c>
      <c r="AC58" s="90">
        <f t="shared" si="7"/>
        <v>0.15152499999999999</v>
      </c>
      <c r="AD58" s="90">
        <f t="shared" si="8"/>
        <v>7.3150000000000007E-2</v>
      </c>
      <c r="AE58" s="74">
        <v>1270</v>
      </c>
      <c r="AF58" s="91">
        <f t="shared" si="10"/>
        <v>1164.7320123865561</v>
      </c>
    </row>
    <row r="59" spans="1:32">
      <c r="A59" s="2" t="s">
        <v>390</v>
      </c>
      <c r="B59" s="75">
        <v>88.7</v>
      </c>
      <c r="C59" s="76">
        <v>47.017000000000003</v>
      </c>
      <c r="D59" s="93">
        <v>1.2</v>
      </c>
      <c r="E59" s="93">
        <v>14.089</v>
      </c>
      <c r="F59" s="76">
        <v>9.2887092709270931</v>
      </c>
      <c r="G59" s="76">
        <v>0.157</v>
      </c>
      <c r="H59" s="76">
        <v>7.681</v>
      </c>
      <c r="I59" s="76">
        <v>14.548999999999999</v>
      </c>
      <c r="J59" s="76">
        <v>1.7529999999999999</v>
      </c>
      <c r="K59" s="76">
        <v>0.66800000000000004</v>
      </c>
      <c r="L59" s="92" t="s">
        <v>81</v>
      </c>
      <c r="M59" s="76">
        <v>0.34399999999999997</v>
      </c>
      <c r="N59" s="76">
        <f t="shared" si="9"/>
        <v>96.746709270927099</v>
      </c>
      <c r="P59" s="76">
        <v>48.457000000000001</v>
      </c>
      <c r="Q59" s="76">
        <v>1.202</v>
      </c>
      <c r="R59" s="76">
        <v>14.115</v>
      </c>
      <c r="S59" s="76">
        <v>2.4729999999999999</v>
      </c>
      <c r="T59" s="76">
        <v>7.0830000000000002</v>
      </c>
      <c r="U59" s="76">
        <v>0.16</v>
      </c>
      <c r="V59" s="76">
        <v>9.51</v>
      </c>
      <c r="W59" s="76">
        <v>14.574999999999999</v>
      </c>
      <c r="X59" s="76">
        <v>1.7529999999999999</v>
      </c>
      <c r="Y59" s="76">
        <v>0.67100000000000004</v>
      </c>
      <c r="Z59" s="92" t="s">
        <v>81</v>
      </c>
      <c r="AA59" s="90">
        <f t="shared" si="5"/>
        <v>7.4523999999999999</v>
      </c>
      <c r="AB59" s="90">
        <f t="shared" si="6"/>
        <v>0.39666000000000001</v>
      </c>
      <c r="AC59" s="90">
        <f t="shared" si="7"/>
        <v>0.17428999999999997</v>
      </c>
      <c r="AD59" s="90">
        <f t="shared" si="8"/>
        <v>8.4140000000000006E-2</v>
      </c>
      <c r="AE59" s="74">
        <v>1219</v>
      </c>
      <c r="AF59" s="91">
        <f t="shared" si="10"/>
        <v>1097.0281775625797</v>
      </c>
    </row>
    <row r="60" spans="1:32">
      <c r="A60" s="2" t="s">
        <v>391</v>
      </c>
      <c r="B60" s="75">
        <v>88.3</v>
      </c>
      <c r="C60" s="76">
        <v>48.383000000000003</v>
      </c>
      <c r="D60" s="93">
        <v>0.94099999999999995</v>
      </c>
      <c r="E60" s="93">
        <v>13.561999999999999</v>
      </c>
      <c r="F60" s="76">
        <v>9.0557065706570654</v>
      </c>
      <c r="G60" s="76">
        <v>0.125</v>
      </c>
      <c r="H60" s="76">
        <v>8.1140000000000008</v>
      </c>
      <c r="I60" s="76">
        <v>13.007999999999999</v>
      </c>
      <c r="J60" s="76">
        <v>2.206</v>
      </c>
      <c r="K60" s="76">
        <v>0.74199999999999999</v>
      </c>
      <c r="L60" s="92" t="s">
        <v>81</v>
      </c>
      <c r="M60" s="76">
        <v>0.60599999999999998</v>
      </c>
      <c r="N60" s="76">
        <f t="shared" si="9"/>
        <v>96.742706570657063</v>
      </c>
      <c r="P60" s="76">
        <v>50.027999999999999</v>
      </c>
      <c r="Q60" s="76">
        <v>0.95599999999999996</v>
      </c>
      <c r="R60" s="76">
        <v>13.787000000000001</v>
      </c>
      <c r="S60" s="76">
        <v>2.4689999999999999</v>
      </c>
      <c r="T60" s="76">
        <v>7.0830000000000002</v>
      </c>
      <c r="U60" s="76">
        <v>0.13200000000000001</v>
      </c>
      <c r="V60" s="76">
        <v>9.3179999999999996</v>
      </c>
      <c r="W60" s="76">
        <v>13.228</v>
      </c>
      <c r="X60" s="76">
        <v>2.2469999999999999</v>
      </c>
      <c r="Y60" s="76">
        <v>0.752</v>
      </c>
      <c r="Z60" s="92" t="s">
        <v>81</v>
      </c>
      <c r="AA60" s="90">
        <f t="shared" si="5"/>
        <v>5.9272</v>
      </c>
      <c r="AB60" s="90">
        <f t="shared" si="6"/>
        <v>0.31547999999999998</v>
      </c>
      <c r="AC60" s="90">
        <f t="shared" si="7"/>
        <v>0.13861999999999999</v>
      </c>
      <c r="AD60" s="90">
        <f t="shared" si="8"/>
        <v>6.6920000000000007E-2</v>
      </c>
      <c r="AE60" s="74">
        <v>1225</v>
      </c>
      <c r="AF60" s="91">
        <f t="shared" si="10"/>
        <v>1129.5005694493284</v>
      </c>
    </row>
    <row r="61" spans="1:32">
      <c r="A61" s="2" t="s">
        <v>392</v>
      </c>
      <c r="B61" s="75">
        <v>88.3</v>
      </c>
      <c r="C61" s="76">
        <v>48.884</v>
      </c>
      <c r="D61" s="93">
        <v>1.1870000000000001</v>
      </c>
      <c r="E61" s="93">
        <v>14.513999999999999</v>
      </c>
      <c r="F61" s="76">
        <v>8.9748055805580549</v>
      </c>
      <c r="G61" s="76">
        <v>0.14599999999999999</v>
      </c>
      <c r="H61" s="76">
        <v>5.7889999999999997</v>
      </c>
      <c r="I61" s="76">
        <v>13.452</v>
      </c>
      <c r="J61" s="76">
        <v>2.395</v>
      </c>
      <c r="K61" s="76">
        <v>0.80200000000000005</v>
      </c>
      <c r="L61" s="92" t="s">
        <v>81</v>
      </c>
      <c r="M61" s="76">
        <v>0.61399999999999999</v>
      </c>
      <c r="N61" s="76">
        <f t="shared" si="9"/>
        <v>96.757805580558056</v>
      </c>
      <c r="P61" s="76">
        <v>49.972000000000001</v>
      </c>
      <c r="Q61" s="76">
        <v>1.141</v>
      </c>
      <c r="R61" s="76">
        <v>13.914</v>
      </c>
      <c r="S61" s="76">
        <v>2.4489999999999998</v>
      </c>
      <c r="T61" s="76">
        <v>7.0970000000000004</v>
      </c>
      <c r="U61" s="76">
        <v>0.14399999999999999</v>
      </c>
      <c r="V61" s="76">
        <v>9.3160000000000007</v>
      </c>
      <c r="W61" s="76">
        <v>12.898</v>
      </c>
      <c r="X61" s="76">
        <v>2.3010000000000002</v>
      </c>
      <c r="Y61" s="76">
        <v>0.76700000000000002</v>
      </c>
      <c r="Z61" s="92" t="s">
        <v>81</v>
      </c>
      <c r="AA61" s="90">
        <f t="shared" si="5"/>
        <v>7.0742000000000003</v>
      </c>
      <c r="AB61" s="90">
        <f t="shared" si="6"/>
        <v>0.37653000000000003</v>
      </c>
      <c r="AC61" s="90">
        <f t="shared" si="7"/>
        <v>0.16544499999999998</v>
      </c>
      <c r="AD61" s="90">
        <f t="shared" si="8"/>
        <v>7.987000000000001E-2</v>
      </c>
      <c r="AE61" s="74">
        <v>1226</v>
      </c>
      <c r="AF61" s="91">
        <f t="shared" si="10"/>
        <v>1110.4437606768493</v>
      </c>
    </row>
    <row r="62" spans="1:32">
      <c r="A62" s="2" t="s">
        <v>393</v>
      </c>
      <c r="B62" s="75">
        <v>83</v>
      </c>
      <c r="C62" s="76">
        <v>49.143000000000001</v>
      </c>
      <c r="D62" s="93">
        <v>1.5349999999999999</v>
      </c>
      <c r="E62" s="93">
        <v>14.351000000000001</v>
      </c>
      <c r="F62" s="76">
        <v>9.7753150315031512</v>
      </c>
      <c r="G62" s="76">
        <v>0.13300000000000001</v>
      </c>
      <c r="H62" s="76">
        <v>6.9909999999999997</v>
      </c>
      <c r="I62" s="76">
        <v>10.441000000000001</v>
      </c>
      <c r="J62" s="76">
        <v>2.5790000000000002</v>
      </c>
      <c r="K62" s="76">
        <v>1.3819999999999999</v>
      </c>
      <c r="L62" s="92" t="s">
        <v>81</v>
      </c>
      <c r="M62" s="76">
        <v>0.47099999999999997</v>
      </c>
      <c r="N62" s="76">
        <f t="shared" si="9"/>
        <v>96.801315031503151</v>
      </c>
      <c r="P62" s="76">
        <v>51.460999999999999</v>
      </c>
      <c r="Q62" s="76">
        <v>1.66</v>
      </c>
      <c r="R62" s="76">
        <v>15.465</v>
      </c>
      <c r="S62" s="76">
        <v>2.3719999999999999</v>
      </c>
      <c r="T62" s="76">
        <v>7.1630000000000003</v>
      </c>
      <c r="U62" s="76">
        <v>0.14000000000000001</v>
      </c>
      <c r="V62" s="76">
        <v>6.2210000000000001</v>
      </c>
      <c r="W62" s="76">
        <v>11.250999999999999</v>
      </c>
      <c r="X62" s="76">
        <v>2.78</v>
      </c>
      <c r="Y62" s="76">
        <v>1.4870000000000001</v>
      </c>
      <c r="Z62" s="92" t="s">
        <v>81</v>
      </c>
      <c r="AA62" s="90">
        <f t="shared" si="5"/>
        <v>10.292</v>
      </c>
      <c r="AB62" s="90">
        <f t="shared" si="6"/>
        <v>0.54779999999999995</v>
      </c>
      <c r="AC62" s="90">
        <f t="shared" si="7"/>
        <v>0.24069999999999997</v>
      </c>
      <c r="AD62" s="90">
        <f t="shared" si="8"/>
        <v>0.11620000000000001</v>
      </c>
      <c r="AE62" s="74">
        <v>1153</v>
      </c>
      <c r="AF62" s="91">
        <f t="shared" si="10"/>
        <v>985.32631148650319</v>
      </c>
    </row>
    <row r="63" spans="1:32">
      <c r="A63" s="2" t="s">
        <v>355</v>
      </c>
      <c r="B63" s="75">
        <v>90.2</v>
      </c>
      <c r="C63" s="76">
        <v>47.27</v>
      </c>
      <c r="D63" s="93">
        <v>1.375</v>
      </c>
      <c r="E63" s="93">
        <v>14.788</v>
      </c>
      <c r="F63" s="76">
        <v>7.3943870387038704</v>
      </c>
      <c r="G63" s="76">
        <v>0.125</v>
      </c>
      <c r="H63" s="76">
        <v>7.9770000000000003</v>
      </c>
      <c r="I63" s="76">
        <v>14.788</v>
      </c>
      <c r="J63" s="76">
        <v>1.7909999999999999</v>
      </c>
      <c r="K63" s="76">
        <v>0.94799999999999995</v>
      </c>
      <c r="L63" s="92" t="s">
        <v>81</v>
      </c>
      <c r="M63" s="76">
        <v>0.32300000000000001</v>
      </c>
      <c r="N63" s="76">
        <f t="shared" si="9"/>
        <v>96.77938703870386</v>
      </c>
      <c r="P63" s="76">
        <v>47.841000000000001</v>
      </c>
      <c r="Q63" s="76">
        <v>1.292</v>
      </c>
      <c r="R63" s="76">
        <v>13.852</v>
      </c>
      <c r="S63" s="76">
        <v>2.4580000000000002</v>
      </c>
      <c r="T63" s="76">
        <v>7.0890000000000004</v>
      </c>
      <c r="U63" s="76">
        <v>0.122</v>
      </c>
      <c r="V63" s="76">
        <v>10.928000000000001</v>
      </c>
      <c r="W63" s="76">
        <v>13.852</v>
      </c>
      <c r="X63" s="76">
        <v>1.6759999999999999</v>
      </c>
      <c r="Y63" s="76">
        <v>0.89</v>
      </c>
      <c r="Z63" s="92" t="s">
        <v>81</v>
      </c>
      <c r="AA63" s="90">
        <f t="shared" si="5"/>
        <v>8.0104000000000006</v>
      </c>
      <c r="AB63" s="90">
        <f t="shared" si="6"/>
        <v>0.42636000000000002</v>
      </c>
      <c r="AC63" s="90">
        <f t="shared" si="7"/>
        <v>0.18733999999999998</v>
      </c>
      <c r="AD63" s="90">
        <f t="shared" si="8"/>
        <v>9.0440000000000006E-2</v>
      </c>
      <c r="AE63" s="74">
        <v>1260</v>
      </c>
      <c r="AF63" s="91">
        <f t="shared" si="10"/>
        <v>1128.7205114580224</v>
      </c>
    </row>
    <row r="64" spans="1:32">
      <c r="A64" s="2" t="s">
        <v>356</v>
      </c>
      <c r="B64" s="75">
        <v>82.6</v>
      </c>
      <c r="C64" s="76">
        <v>50.707999999999998</v>
      </c>
      <c r="D64" s="93">
        <v>1.583</v>
      </c>
      <c r="E64" s="93">
        <v>15.446</v>
      </c>
      <c r="F64" s="76">
        <v>7.4190873087308731</v>
      </c>
      <c r="G64" s="76">
        <v>0.14899999999999999</v>
      </c>
      <c r="H64" s="76">
        <v>5.9050000000000002</v>
      </c>
      <c r="I64" s="76">
        <v>10.486000000000001</v>
      </c>
      <c r="J64" s="76">
        <v>3.754</v>
      </c>
      <c r="K64" s="76">
        <v>1.444</v>
      </c>
      <c r="L64" s="92" t="s">
        <v>81</v>
      </c>
      <c r="M64" s="76">
        <v>0.02</v>
      </c>
      <c r="N64" s="76">
        <f t="shared" si="9"/>
        <v>96.914087308730871</v>
      </c>
      <c r="P64" s="76">
        <v>51.627000000000002</v>
      </c>
      <c r="Q64" s="76">
        <v>1.587</v>
      </c>
      <c r="R64" s="76">
        <v>15.523</v>
      </c>
      <c r="S64" s="76">
        <v>2.4729999999999999</v>
      </c>
      <c r="T64" s="76">
        <v>7.0720000000000001</v>
      </c>
      <c r="U64" s="76">
        <v>0.151</v>
      </c>
      <c r="V64" s="76">
        <v>5.8120000000000003</v>
      </c>
      <c r="W64" s="76">
        <v>10.54</v>
      </c>
      <c r="X64" s="76">
        <v>3.7679999999999998</v>
      </c>
      <c r="Y64" s="76">
        <v>1.4470000000000001</v>
      </c>
      <c r="Z64" s="92" t="s">
        <v>81</v>
      </c>
      <c r="AA64" s="90">
        <f t="shared" si="5"/>
        <v>9.8393999999999995</v>
      </c>
      <c r="AB64" s="90">
        <f t="shared" si="6"/>
        <v>0.52371000000000001</v>
      </c>
      <c r="AC64" s="90">
        <f t="shared" si="7"/>
        <v>0.23011499999999999</v>
      </c>
      <c r="AD64" s="90">
        <f t="shared" si="8"/>
        <v>0.11109000000000001</v>
      </c>
      <c r="AE64" s="74">
        <v>1156</v>
      </c>
      <c r="AF64" s="91">
        <f t="shared" si="10"/>
        <v>995.35643865171437</v>
      </c>
    </row>
    <row r="65" spans="1:32">
      <c r="A65" s="2" t="s">
        <v>394</v>
      </c>
      <c r="B65" s="75">
        <v>91</v>
      </c>
      <c r="C65" s="76">
        <v>47.478000000000002</v>
      </c>
      <c r="D65" s="93">
        <v>1.1719999999999999</v>
      </c>
      <c r="E65" s="93">
        <v>14.699</v>
      </c>
      <c r="F65" s="76">
        <v>7.2917857785778581</v>
      </c>
      <c r="G65" s="76">
        <v>0.13500000000000001</v>
      </c>
      <c r="H65" s="76">
        <v>6.7939999999999996</v>
      </c>
      <c r="I65" s="76">
        <v>16.006</v>
      </c>
      <c r="J65" s="76">
        <v>1.7949999999999999</v>
      </c>
      <c r="K65" s="76">
        <v>0.83</v>
      </c>
      <c r="L65" s="92" t="s">
        <v>81</v>
      </c>
      <c r="M65" s="76">
        <v>0.59099999999999997</v>
      </c>
      <c r="N65" s="76">
        <f t="shared" si="9"/>
        <v>96.791785778577847</v>
      </c>
      <c r="P65" s="76">
        <v>47.756</v>
      </c>
      <c r="Q65" s="76">
        <v>1.0409999999999999</v>
      </c>
      <c r="R65" s="76">
        <v>13.074999999999999</v>
      </c>
      <c r="S65" s="76">
        <v>2.5009999999999999</v>
      </c>
      <c r="T65" s="76">
        <v>7.0549999999999997</v>
      </c>
      <c r="U65" s="76">
        <v>0.125</v>
      </c>
      <c r="V65" s="76">
        <v>11.869</v>
      </c>
      <c r="W65" s="76">
        <v>14.24</v>
      </c>
      <c r="X65" s="76">
        <v>1.601</v>
      </c>
      <c r="Y65" s="76">
        <v>0.73799999999999999</v>
      </c>
      <c r="Z65" s="92" t="s">
        <v>81</v>
      </c>
      <c r="AA65" s="90">
        <f t="shared" si="5"/>
        <v>6.4542000000000002</v>
      </c>
      <c r="AB65" s="90">
        <f t="shared" si="6"/>
        <v>0.34353</v>
      </c>
      <c r="AC65" s="90">
        <f t="shared" si="7"/>
        <v>0.15094499999999997</v>
      </c>
      <c r="AD65" s="90">
        <f t="shared" si="8"/>
        <v>7.2870000000000004E-2</v>
      </c>
      <c r="AE65" s="74">
        <v>1281</v>
      </c>
      <c r="AF65" s="91">
        <f t="shared" si="10"/>
        <v>1176.1660958201321</v>
      </c>
    </row>
    <row r="66" spans="1:32">
      <c r="A66" s="2" t="s">
        <v>357</v>
      </c>
      <c r="B66" s="75">
        <v>89.5</v>
      </c>
      <c r="C66" s="76">
        <v>46.43</v>
      </c>
      <c r="D66" s="93">
        <v>1.21</v>
      </c>
      <c r="E66" s="93">
        <v>13.474</v>
      </c>
      <c r="F66" s="76">
        <v>8.335098109810982</v>
      </c>
      <c r="G66" s="76">
        <v>0.155</v>
      </c>
      <c r="H66" s="76">
        <v>7.4560000000000004</v>
      </c>
      <c r="I66" s="76">
        <v>15.696999999999999</v>
      </c>
      <c r="J66" s="76">
        <v>1.448</v>
      </c>
      <c r="K66" s="76">
        <v>1.675</v>
      </c>
      <c r="L66" s="92" t="s">
        <v>81</v>
      </c>
      <c r="M66" s="76">
        <v>0.91</v>
      </c>
      <c r="N66" s="76">
        <f t="shared" si="9"/>
        <v>96.790098109810984</v>
      </c>
      <c r="P66" s="76">
        <v>47.723999999999997</v>
      </c>
      <c r="Q66" s="76">
        <v>1.1819999999999999</v>
      </c>
      <c r="R66" s="76">
        <v>13.157999999999999</v>
      </c>
      <c r="S66" s="76">
        <v>2.6349999999999998</v>
      </c>
      <c r="T66" s="76">
        <v>6.9379999999999997</v>
      </c>
      <c r="U66" s="76">
        <v>0.156</v>
      </c>
      <c r="V66" s="76">
        <v>9.8119999999999994</v>
      </c>
      <c r="W66" s="76">
        <v>15.337</v>
      </c>
      <c r="X66" s="76">
        <v>1.4159999999999999</v>
      </c>
      <c r="Y66" s="76">
        <v>1.641</v>
      </c>
      <c r="Z66" s="92" t="s">
        <v>81</v>
      </c>
      <c r="AA66" s="90">
        <f t="shared" si="5"/>
        <v>7.3284000000000002</v>
      </c>
      <c r="AB66" s="90">
        <f t="shared" si="6"/>
        <v>0.39006000000000002</v>
      </c>
      <c r="AC66" s="90">
        <f t="shared" si="7"/>
        <v>0.17138999999999999</v>
      </c>
      <c r="AD66" s="90">
        <f t="shared" si="8"/>
        <v>8.2740000000000008E-2</v>
      </c>
      <c r="AE66" s="74">
        <v>1232</v>
      </c>
      <c r="AF66" s="91">
        <f t="shared" si="10"/>
        <v>1112.1217454391606</v>
      </c>
    </row>
    <row r="67" spans="1:32">
      <c r="A67" s="2" t="s">
        <v>395</v>
      </c>
      <c r="B67" s="75">
        <v>91</v>
      </c>
      <c r="C67" s="76">
        <v>46.189</v>
      </c>
      <c r="D67" s="93">
        <v>0.90100000000000002</v>
      </c>
      <c r="E67" s="93">
        <v>15.734</v>
      </c>
      <c r="F67" s="76">
        <v>7.1298838883888394</v>
      </c>
      <c r="G67" s="76">
        <v>0.10199999999999999</v>
      </c>
      <c r="H67" s="76">
        <v>8.7579999999999991</v>
      </c>
      <c r="I67" s="76">
        <v>14.760999999999999</v>
      </c>
      <c r="J67" s="76">
        <v>1.905</v>
      </c>
      <c r="K67" s="76">
        <v>0.97299999999999998</v>
      </c>
      <c r="L67" s="92" t="s">
        <v>81</v>
      </c>
      <c r="M67" s="76">
        <v>0.379</v>
      </c>
      <c r="N67" s="76">
        <f t="shared" si="9"/>
        <v>96.831883888388845</v>
      </c>
      <c r="P67" s="76">
        <v>46.747</v>
      </c>
      <c r="Q67" s="76">
        <v>0.83699999999999997</v>
      </c>
      <c r="R67" s="76">
        <v>14.622</v>
      </c>
      <c r="S67" s="76">
        <v>2.4470000000000001</v>
      </c>
      <c r="T67" s="76">
        <v>7.1029999999999998</v>
      </c>
      <c r="U67" s="76">
        <v>9.2999999999999999E-2</v>
      </c>
      <c r="V67" s="76">
        <v>11.753</v>
      </c>
      <c r="W67" s="76">
        <v>13.721</v>
      </c>
      <c r="X67" s="76">
        <v>1.776</v>
      </c>
      <c r="Y67" s="76">
        <v>0.90200000000000002</v>
      </c>
      <c r="Z67" s="92" t="s">
        <v>81</v>
      </c>
      <c r="AA67" s="96">
        <f t="shared" si="5"/>
        <v>5.1894</v>
      </c>
      <c r="AB67" s="96">
        <f t="shared" si="6"/>
        <v>0.27621000000000001</v>
      </c>
      <c r="AC67" s="96">
        <f t="shared" si="7"/>
        <v>0.12136499999999999</v>
      </c>
      <c r="AD67" s="96">
        <f t="shared" si="8"/>
        <v>5.8590000000000003E-2</v>
      </c>
      <c r="AE67" s="74">
        <v>1284</v>
      </c>
      <c r="AF67" s="91">
        <f t="shared" si="10"/>
        <v>1201.9566249078293</v>
      </c>
    </row>
    <row r="68" spans="1:32">
      <c r="A68" s="2" t="s">
        <v>361</v>
      </c>
      <c r="B68" s="75">
        <v>88.2</v>
      </c>
      <c r="C68" s="76">
        <v>46.567999999999998</v>
      </c>
      <c r="D68" s="93">
        <v>1.0649999999999999</v>
      </c>
      <c r="E68" s="93">
        <v>16.059000000000001</v>
      </c>
      <c r="F68" s="76">
        <v>7.7280909090909091</v>
      </c>
      <c r="G68" s="76">
        <v>0.09</v>
      </c>
      <c r="H68" s="76">
        <v>7.2450000000000001</v>
      </c>
      <c r="I68" s="76">
        <v>14.169</v>
      </c>
      <c r="J68" s="76">
        <v>2.9540000000000002</v>
      </c>
      <c r="K68" s="76">
        <v>0.80400000000000005</v>
      </c>
      <c r="L68" s="92" t="s">
        <v>81</v>
      </c>
      <c r="M68" s="76">
        <v>0.20100000000000001</v>
      </c>
      <c r="N68" s="76">
        <f t="shared" si="9"/>
        <v>96.883090909090896</v>
      </c>
      <c r="P68" s="76">
        <v>47.432000000000002</v>
      </c>
      <c r="Q68" s="76">
        <v>1.0469999999999999</v>
      </c>
      <c r="R68" s="76">
        <v>15.71</v>
      </c>
      <c r="S68" s="76">
        <v>2.5430000000000001</v>
      </c>
      <c r="T68" s="76">
        <v>7.02</v>
      </c>
      <c r="U68" s="76">
        <v>8.7999999999999995E-2</v>
      </c>
      <c r="V68" s="76">
        <v>8.6319999999999997</v>
      </c>
      <c r="W68" s="76">
        <v>13.861000000000001</v>
      </c>
      <c r="X68" s="76">
        <v>2.8860000000000001</v>
      </c>
      <c r="Y68" s="76">
        <v>0.78300000000000003</v>
      </c>
      <c r="Z68" s="92" t="s">
        <v>81</v>
      </c>
      <c r="AA68" s="90">
        <f t="shared" si="5"/>
        <v>6.4913999999999996</v>
      </c>
      <c r="AB68" s="90">
        <f t="shared" si="6"/>
        <v>0.34550999999999998</v>
      </c>
      <c r="AC68" s="90">
        <f t="shared" si="7"/>
        <v>0.15181499999999998</v>
      </c>
      <c r="AD68" s="90">
        <f t="shared" si="8"/>
        <v>7.3290000000000008E-2</v>
      </c>
      <c r="AE68" s="74">
        <v>1212</v>
      </c>
      <c r="AF68" s="91">
        <f t="shared" si="10"/>
        <v>1106.5151389527084</v>
      </c>
    </row>
    <row r="69" spans="1:32">
      <c r="A69" s="2" t="s">
        <v>396</v>
      </c>
      <c r="B69" s="75">
        <v>90.7</v>
      </c>
      <c r="C69" s="76">
        <v>48.606000000000002</v>
      </c>
      <c r="D69" s="93">
        <v>1.008</v>
      </c>
      <c r="E69" s="93">
        <v>13.603999999999999</v>
      </c>
      <c r="F69" s="76">
        <v>7.3578865886588662</v>
      </c>
      <c r="G69" s="76">
        <v>0.125</v>
      </c>
      <c r="H69" s="76">
        <v>8.7919999999999998</v>
      </c>
      <c r="I69" s="76">
        <v>14.154999999999999</v>
      </c>
      <c r="J69" s="76">
        <v>2.016</v>
      </c>
      <c r="K69" s="76">
        <v>0.65500000000000003</v>
      </c>
      <c r="L69" s="92" t="s">
        <v>81</v>
      </c>
      <c r="M69" s="76">
        <v>0.46800000000000003</v>
      </c>
      <c r="N69" s="76">
        <f t="shared" si="9"/>
        <v>96.786886588658888</v>
      </c>
      <c r="P69" s="76">
        <v>49.125999999999998</v>
      </c>
      <c r="Q69" s="76">
        <v>0.94399999999999995</v>
      </c>
      <c r="R69" s="76">
        <v>12.715</v>
      </c>
      <c r="S69" s="76">
        <v>2.4710000000000001</v>
      </c>
      <c r="T69" s="76">
        <v>7.085</v>
      </c>
      <c r="U69" s="76">
        <v>0.122</v>
      </c>
      <c r="V69" s="76">
        <v>11.792999999999999</v>
      </c>
      <c r="W69" s="76">
        <v>13.239000000000001</v>
      </c>
      <c r="X69" s="76">
        <v>1.889</v>
      </c>
      <c r="Y69" s="76">
        <v>0.61699999999999999</v>
      </c>
      <c r="Z69" s="92" t="s">
        <v>81</v>
      </c>
      <c r="AA69" s="90">
        <f t="shared" si="5"/>
        <v>5.8528000000000002</v>
      </c>
      <c r="AB69" s="90">
        <f t="shared" si="6"/>
        <v>0.31152000000000002</v>
      </c>
      <c r="AC69" s="90">
        <f t="shared" si="7"/>
        <v>0.13687999999999997</v>
      </c>
      <c r="AD69" s="90">
        <f t="shared" si="8"/>
        <v>6.608E-2</v>
      </c>
      <c r="AE69" s="74">
        <v>1283</v>
      </c>
      <c r="AF69" s="91">
        <f t="shared" si="10"/>
        <v>1188.8360782524044</v>
      </c>
    </row>
    <row r="70" spans="1:32">
      <c r="A70" s="2" t="s">
        <v>397</v>
      </c>
      <c r="B70" s="75">
        <v>87.9</v>
      </c>
      <c r="C70" s="76">
        <v>47.655000000000001</v>
      </c>
      <c r="D70" s="93">
        <v>1.0469999999999999</v>
      </c>
      <c r="E70" s="93">
        <v>13.391999999999999</v>
      </c>
      <c r="F70" s="76">
        <v>7.627389738973898</v>
      </c>
      <c r="G70" s="76">
        <v>0.127</v>
      </c>
      <c r="H70" s="76">
        <v>9.5730000000000004</v>
      </c>
      <c r="I70" s="76">
        <v>14.64</v>
      </c>
      <c r="J70" s="76">
        <v>1.7450000000000001</v>
      </c>
      <c r="K70" s="76">
        <v>0.53900000000000003</v>
      </c>
      <c r="L70" s="92" t="s">
        <v>81</v>
      </c>
      <c r="M70" s="76">
        <v>0.38100000000000001</v>
      </c>
      <c r="N70" s="76">
        <f t="shared" ref="N70" si="11">SUM(C70:M70)</f>
        <v>96.726389738973893</v>
      </c>
      <c r="P70" s="76">
        <v>49.054000000000002</v>
      </c>
      <c r="Q70" s="76">
        <v>1.0840000000000001</v>
      </c>
      <c r="R70" s="76">
        <v>13.829000000000001</v>
      </c>
      <c r="S70" s="76">
        <v>2.5110000000000001</v>
      </c>
      <c r="T70" s="76">
        <v>7.04</v>
      </c>
      <c r="U70" s="76">
        <v>0.13400000000000001</v>
      </c>
      <c r="V70" s="76">
        <v>8.8629999999999995</v>
      </c>
      <c r="W70" s="76">
        <v>15.12</v>
      </c>
      <c r="X70" s="76">
        <v>1.8069999999999999</v>
      </c>
      <c r="Y70" s="76">
        <v>0.55800000000000005</v>
      </c>
      <c r="Z70" s="92" t="s">
        <v>81</v>
      </c>
      <c r="AA70" s="90">
        <f t="shared" si="5"/>
        <v>6.7208000000000006</v>
      </c>
      <c r="AB70" s="90">
        <f t="shared" si="6"/>
        <v>0.35772000000000004</v>
      </c>
      <c r="AC70" s="90">
        <f t="shared" si="7"/>
        <v>0.15717999999999999</v>
      </c>
      <c r="AD70" s="90">
        <f t="shared" si="8"/>
        <v>7.5880000000000017E-2</v>
      </c>
      <c r="AE70" s="74">
        <v>1199</v>
      </c>
      <c r="AF70" s="91">
        <f t="shared" si="10"/>
        <v>1089.5228711433374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pane xSplit="1" ySplit="4" topLeftCell="B45" activePane="bottomRight" state="frozen"/>
      <selection activeCell="B11" sqref="B11:D12"/>
      <selection pane="topRight" activeCell="B11" sqref="B11:D12"/>
      <selection pane="bottomLeft" activeCell="B11" sqref="B11:D12"/>
      <selection pane="bottomRight" activeCell="J11" sqref="J11"/>
    </sheetView>
  </sheetViews>
  <sheetFormatPr defaultColWidth="9.109375" defaultRowHeight="14.4"/>
  <cols>
    <col min="1" max="1" width="22" style="62" customWidth="1"/>
    <col min="2" max="16384" width="9.109375" style="61"/>
  </cols>
  <sheetData>
    <row r="1" spans="1:8" ht="25.5" customHeight="1">
      <c r="A1" s="60" t="s">
        <v>398</v>
      </c>
    </row>
    <row r="3" spans="1:8">
      <c r="A3" s="62" t="s">
        <v>399</v>
      </c>
      <c r="B3" s="64" t="s">
        <v>361</v>
      </c>
      <c r="C3" s="64" t="s">
        <v>362</v>
      </c>
      <c r="D3" s="64" t="s">
        <v>363</v>
      </c>
      <c r="E3" s="64" t="s">
        <v>369</v>
      </c>
      <c r="F3" s="64" t="s">
        <v>377</v>
      </c>
      <c r="G3" s="64" t="s">
        <v>378</v>
      </c>
      <c r="H3" s="64" t="s">
        <v>379</v>
      </c>
    </row>
    <row r="4" spans="1:8">
      <c r="A4" s="77" t="s">
        <v>400</v>
      </c>
      <c r="B4" s="69">
        <v>88.232817395870825</v>
      </c>
      <c r="C4" s="69">
        <v>88.457447187029899</v>
      </c>
      <c r="D4" s="69">
        <v>90.879485438604831</v>
      </c>
      <c r="E4" s="69">
        <v>88.222508509261488</v>
      </c>
      <c r="F4" s="69">
        <v>88.503655234782173</v>
      </c>
      <c r="G4" s="69">
        <v>88.496792954026873</v>
      </c>
      <c r="H4" s="69">
        <v>91.043010039257155</v>
      </c>
    </row>
    <row r="5" spans="1:8">
      <c r="A5" s="78"/>
      <c r="B5" s="67"/>
      <c r="C5" s="67"/>
      <c r="D5" s="67"/>
      <c r="E5" s="67"/>
      <c r="F5" s="67"/>
      <c r="G5" s="67"/>
      <c r="H5" s="67"/>
    </row>
    <row r="6" spans="1:8">
      <c r="A6" s="61" t="s">
        <v>401</v>
      </c>
      <c r="B6" s="65"/>
      <c r="C6" s="65"/>
      <c r="D6" s="65"/>
      <c r="E6" s="65"/>
      <c r="F6" s="65"/>
      <c r="G6" s="65"/>
      <c r="H6" s="65"/>
    </row>
    <row r="7" spans="1:8">
      <c r="A7" s="77" t="s">
        <v>240</v>
      </c>
      <c r="B7" s="65">
        <v>47.954700000000003</v>
      </c>
      <c r="C7" s="65">
        <v>47.6751</v>
      </c>
      <c r="D7" s="65">
        <v>47.489199999999997</v>
      </c>
      <c r="E7" s="65">
        <v>47.519300000000001</v>
      </c>
      <c r="F7" s="65">
        <v>48.7804</v>
      </c>
      <c r="G7" s="65">
        <v>47.491999999999997</v>
      </c>
      <c r="H7" s="65">
        <v>45.988599999999998</v>
      </c>
    </row>
    <row r="8" spans="1:8">
      <c r="A8" s="77" t="s">
        <v>241</v>
      </c>
      <c r="B8" s="65">
        <v>0.96448199999999995</v>
      </c>
      <c r="C8" s="65">
        <v>1.02728</v>
      </c>
      <c r="D8" s="65">
        <v>0.85124500000000003</v>
      </c>
      <c r="E8" s="65">
        <v>0.92430100000000004</v>
      </c>
      <c r="F8" s="65">
        <v>0.82236200000000004</v>
      </c>
      <c r="G8" s="65">
        <v>0.90028699999999995</v>
      </c>
      <c r="H8" s="65">
        <v>0.85056500000000002</v>
      </c>
    </row>
    <row r="9" spans="1:8">
      <c r="A9" s="77" t="s">
        <v>242</v>
      </c>
      <c r="B9" s="65">
        <v>13.1304</v>
      </c>
      <c r="C9" s="65">
        <v>13.923999999999999</v>
      </c>
      <c r="D9" s="65">
        <v>13.976699999999999</v>
      </c>
      <c r="E9" s="65">
        <v>13.630800000000001</v>
      </c>
      <c r="F9" s="65">
        <v>13.3142</v>
      </c>
      <c r="G9" s="65">
        <v>14.045</v>
      </c>
      <c r="H9" s="65">
        <v>12.542199999999999</v>
      </c>
    </row>
    <row r="10" spans="1:8">
      <c r="A10" s="79" t="s">
        <v>58</v>
      </c>
      <c r="B10" s="65">
        <v>8.4020899999999994</v>
      </c>
      <c r="C10" s="65">
        <v>8.1814300000000006</v>
      </c>
      <c r="D10" s="65">
        <v>6.9765199999999998</v>
      </c>
      <c r="E10" s="65">
        <v>8.50319</v>
      </c>
      <c r="F10" s="65">
        <v>8.0484299999999998</v>
      </c>
      <c r="G10" s="65">
        <v>8.6355799999999991</v>
      </c>
      <c r="H10" s="65">
        <v>7.0803000000000003</v>
      </c>
    </row>
    <row r="11" spans="1:8">
      <c r="A11" s="79" t="s">
        <v>7</v>
      </c>
      <c r="B11" s="65">
        <v>0.13905500000000001</v>
      </c>
      <c r="C11" s="65">
        <v>0.139128</v>
      </c>
      <c r="D11" s="65">
        <v>0.12556</v>
      </c>
      <c r="E11" s="65">
        <v>0.16677</v>
      </c>
      <c r="F11" s="65">
        <v>0.13936599999999999</v>
      </c>
      <c r="G11" s="65">
        <v>0.15590599999999999</v>
      </c>
      <c r="H11" s="65">
        <v>0.13025300000000001</v>
      </c>
    </row>
    <row r="12" spans="1:8">
      <c r="A12" s="77" t="s">
        <v>8</v>
      </c>
      <c r="B12" s="65">
        <v>7.6320499999999996</v>
      </c>
      <c r="C12" s="65">
        <v>6.5025300000000001</v>
      </c>
      <c r="D12" s="65">
        <v>7.2886699999999998</v>
      </c>
      <c r="E12" s="65">
        <v>7.8607100000000001</v>
      </c>
      <c r="F12" s="65">
        <v>7.3680899999999996</v>
      </c>
      <c r="G12" s="65">
        <v>6.8968499999999997</v>
      </c>
      <c r="H12" s="65">
        <v>7.4301599999999999</v>
      </c>
    </row>
    <row r="13" spans="1:8">
      <c r="A13" s="77" t="s">
        <v>9</v>
      </c>
      <c r="B13" s="65">
        <v>12.1157</v>
      </c>
      <c r="C13" s="65">
        <v>13.3537</v>
      </c>
      <c r="D13" s="65">
        <v>13.8088</v>
      </c>
      <c r="E13" s="65">
        <v>12.4489</v>
      </c>
      <c r="F13" s="65">
        <v>12.837899999999999</v>
      </c>
      <c r="G13" s="65">
        <v>13.3657</v>
      </c>
      <c r="H13" s="65">
        <v>13.5671</v>
      </c>
    </row>
    <row r="14" spans="1:8">
      <c r="A14" s="77" t="s">
        <v>402</v>
      </c>
      <c r="B14" s="65">
        <v>2.21333</v>
      </c>
      <c r="C14" s="65">
        <v>2.2699600000000002</v>
      </c>
      <c r="D14" s="65">
        <v>2.05504</v>
      </c>
      <c r="E14" s="65">
        <v>2.2733500000000002</v>
      </c>
      <c r="F14" s="65">
        <v>2.06881</v>
      </c>
      <c r="G14" s="65">
        <v>2.4210400000000001</v>
      </c>
      <c r="H14" s="65">
        <v>1.84684</v>
      </c>
    </row>
    <row r="15" spans="1:8">
      <c r="A15" s="77" t="s">
        <v>403</v>
      </c>
      <c r="B15" s="65">
        <v>0.55406999999999995</v>
      </c>
      <c r="C15" s="65">
        <v>0.66126300000000005</v>
      </c>
      <c r="D15" s="65">
        <v>1.04589</v>
      </c>
      <c r="E15" s="65">
        <v>0.70074499999999995</v>
      </c>
      <c r="F15" s="65">
        <v>0.62370800000000004</v>
      </c>
      <c r="G15" s="65">
        <v>0.69611100000000004</v>
      </c>
      <c r="H15" s="65">
        <v>0.83215700000000004</v>
      </c>
    </row>
    <row r="16" spans="1:8">
      <c r="A16" s="79" t="s">
        <v>404</v>
      </c>
      <c r="B16" s="65">
        <v>0.16585</v>
      </c>
      <c r="C16" s="65">
        <v>0.26096599999999998</v>
      </c>
      <c r="D16" s="65">
        <v>0.163412</v>
      </c>
      <c r="E16" s="65">
        <v>0.24864800000000001</v>
      </c>
      <c r="F16" s="65">
        <v>0.147981</v>
      </c>
      <c r="G16" s="65">
        <v>0.162525</v>
      </c>
      <c r="H16" s="65">
        <v>0.17555399999999999</v>
      </c>
    </row>
    <row r="17" spans="1:8">
      <c r="A17" s="79" t="s">
        <v>405</v>
      </c>
      <c r="B17" s="65">
        <v>0.67002600000000001</v>
      </c>
      <c r="C17" s="65">
        <v>0.74276500000000001</v>
      </c>
      <c r="D17" s="65">
        <v>0.57224299999999995</v>
      </c>
      <c r="E17" s="65">
        <v>0.61024599999999996</v>
      </c>
      <c r="F17" s="65">
        <v>0.67742100000000005</v>
      </c>
      <c r="G17" s="65">
        <v>0.64523600000000003</v>
      </c>
      <c r="H17" s="65">
        <v>0.56033500000000003</v>
      </c>
    </row>
    <row r="18" spans="1:8">
      <c r="A18" s="79" t="s">
        <v>406</v>
      </c>
      <c r="B18" s="65">
        <v>0.112494</v>
      </c>
      <c r="C18" s="65">
        <v>0.106461</v>
      </c>
      <c r="D18" s="65">
        <v>9.0972999999999998E-2</v>
      </c>
      <c r="E18" s="65">
        <v>0.10807600000000001</v>
      </c>
      <c r="F18" s="65">
        <v>0.104577</v>
      </c>
      <c r="G18" s="65">
        <v>0.102844</v>
      </c>
      <c r="H18" s="65">
        <v>0.116396</v>
      </c>
    </row>
    <row r="19" spans="1:8">
      <c r="A19" s="79" t="s">
        <v>60</v>
      </c>
      <c r="B19" s="65">
        <v>94.054247000000004</v>
      </c>
      <c r="C19" s="65">
        <v>94.844583</v>
      </c>
      <c r="D19" s="65">
        <v>94.444252999999989</v>
      </c>
      <c r="E19" s="65">
        <v>94.995035999999985</v>
      </c>
      <c r="F19" s="65">
        <v>94.933244999999985</v>
      </c>
      <c r="G19" s="65">
        <v>95.519079000000019</v>
      </c>
      <c r="H19" s="65">
        <v>91.12045999999998</v>
      </c>
    </row>
    <row r="20" spans="1:8">
      <c r="A20" s="79"/>
      <c r="B20" s="65"/>
      <c r="C20" s="65"/>
      <c r="D20" s="65"/>
      <c r="E20" s="65"/>
      <c r="F20" s="65"/>
      <c r="G20" s="65"/>
      <c r="H20" s="65"/>
    </row>
    <row r="21" spans="1:8">
      <c r="A21" s="61" t="s">
        <v>407</v>
      </c>
      <c r="B21" s="80"/>
      <c r="C21" s="80"/>
      <c r="D21" s="80"/>
      <c r="E21" s="80"/>
      <c r="F21" s="80"/>
      <c r="G21" s="80"/>
      <c r="H21" s="80"/>
    </row>
    <row r="22" spans="1:8">
      <c r="A22" s="62" t="s">
        <v>62</v>
      </c>
      <c r="B22" s="65">
        <v>6.8160830939914971</v>
      </c>
      <c r="C22" s="65">
        <v>6.5900132486500205</v>
      </c>
      <c r="D22" s="65">
        <v>6.0375563154305958</v>
      </c>
      <c r="E22" s="65">
        <v>6.502387001763573</v>
      </c>
      <c r="F22" s="65">
        <v>6.6618823300817569</v>
      </c>
      <c r="G22" s="65">
        <v>6.6579598337372774</v>
      </c>
      <c r="H22" s="65">
        <v>5.8157545911218298</v>
      </c>
    </row>
    <row r="23" spans="1:8">
      <c r="A23" s="62" t="s">
        <v>260</v>
      </c>
      <c r="B23" s="65">
        <v>11.982597871134546</v>
      </c>
      <c r="C23" s="65">
        <v>14.734421368093992</v>
      </c>
      <c r="D23" s="65">
        <v>19.905485177143657</v>
      </c>
      <c r="E23" s="65">
        <v>15.755147103656766</v>
      </c>
      <c r="F23" s="65">
        <v>11.813987991932727</v>
      </c>
      <c r="G23" s="65">
        <v>15.227907193150319</v>
      </c>
      <c r="H23" s="65">
        <v>18.023518188421072</v>
      </c>
    </row>
    <row r="24" spans="1:8">
      <c r="A24" s="62" t="s">
        <v>67</v>
      </c>
      <c r="B24" s="69">
        <v>40.053414805808281</v>
      </c>
      <c r="C24" s="69">
        <v>41.821770440910576</v>
      </c>
      <c r="D24" s="69">
        <v>40.340015238153818</v>
      </c>
      <c r="E24" s="69">
        <v>40.321449974373095</v>
      </c>
      <c r="F24" s="69">
        <v>39.231783750123256</v>
      </c>
      <c r="G24" s="69">
        <v>39.388574172002862</v>
      </c>
      <c r="H24" s="69">
        <v>43.924380880859651</v>
      </c>
    </row>
    <row r="25" spans="1:8">
      <c r="A25" s="62" t="s">
        <v>69</v>
      </c>
      <c r="B25" s="66">
        <v>279.14082477411671</v>
      </c>
      <c r="C25" s="66">
        <v>288.21872631709692</v>
      </c>
      <c r="D25" s="66">
        <v>297.38822467925615</v>
      </c>
      <c r="E25" s="66">
        <v>269.53362011529953</v>
      </c>
      <c r="F25" s="66">
        <v>240.68859349961949</v>
      </c>
      <c r="G25" s="66">
        <v>269.73624596468687</v>
      </c>
      <c r="H25" s="66">
        <v>279.29681730609008</v>
      </c>
    </row>
    <row r="26" spans="1:8">
      <c r="A26" s="62" t="s">
        <v>70</v>
      </c>
      <c r="B26" s="66">
        <v>293.02536862372705</v>
      </c>
      <c r="C26" s="66">
        <v>258.94734363313592</v>
      </c>
      <c r="D26" s="66">
        <v>279.65266635706445</v>
      </c>
      <c r="E26" s="66">
        <v>239.08572580447685</v>
      </c>
      <c r="F26" s="66">
        <v>273.80681106411481</v>
      </c>
      <c r="G26" s="66">
        <v>249.72759444942116</v>
      </c>
      <c r="H26" s="66">
        <v>322.75199421430329</v>
      </c>
    </row>
    <row r="27" spans="1:8">
      <c r="A27" s="62" t="s">
        <v>71</v>
      </c>
      <c r="B27" s="66">
        <v>1228.6948605347775</v>
      </c>
      <c r="C27" s="66">
        <v>1210.9596277476994</v>
      </c>
      <c r="D27" s="66">
        <v>992.88732249257748</v>
      </c>
      <c r="E27" s="66">
        <v>1186.6175285500799</v>
      </c>
      <c r="F27" s="66">
        <v>1175.8553239085079</v>
      </c>
      <c r="G27" s="66">
        <v>1210.4687739602</v>
      </c>
      <c r="H27" s="66">
        <v>1087.043582977914</v>
      </c>
    </row>
    <row r="28" spans="1:8">
      <c r="A28" s="62" t="s">
        <v>72</v>
      </c>
      <c r="B28" s="69">
        <v>34.743583150471785</v>
      </c>
      <c r="C28" s="69">
        <v>33.799833734399954</v>
      </c>
      <c r="D28" s="69">
        <v>32.734019746973075</v>
      </c>
      <c r="E28" s="69">
        <v>39.0934298369571</v>
      </c>
      <c r="F28" s="69">
        <v>41.135475002524196</v>
      </c>
      <c r="G28" s="69">
        <v>43.853933790000738</v>
      </c>
      <c r="H28" s="69">
        <v>32.446354950450122</v>
      </c>
    </row>
    <row r="29" spans="1:8">
      <c r="A29" s="62" t="s">
        <v>73</v>
      </c>
      <c r="B29" s="66">
        <v>69.768443030300574</v>
      </c>
      <c r="C29" s="66">
        <v>52.095623996398999</v>
      </c>
      <c r="D29" s="66">
        <v>99.147281743342532</v>
      </c>
      <c r="E29" s="66">
        <v>96.444713779177434</v>
      </c>
      <c r="F29" s="66">
        <v>183.31903040855877</v>
      </c>
      <c r="G29" s="66">
        <v>205.97167997509885</v>
      </c>
      <c r="H29" s="66">
        <v>90.002261720949491</v>
      </c>
    </row>
    <row r="30" spans="1:8">
      <c r="A30" s="62" t="s">
        <v>74</v>
      </c>
      <c r="B30" s="66">
        <v>180.74552477911612</v>
      </c>
      <c r="C30" s="66">
        <v>160.66460308723853</v>
      </c>
      <c r="D30" s="66">
        <v>133.16942497392793</v>
      </c>
      <c r="E30" s="66">
        <v>213.77958184162139</v>
      </c>
      <c r="F30" s="66">
        <v>145.29764854664543</v>
      </c>
      <c r="G30" s="66">
        <v>151.49275064937731</v>
      </c>
      <c r="H30" s="66">
        <v>128.15169094451144</v>
      </c>
    </row>
    <row r="31" spans="1:8">
      <c r="A31" s="62" t="s">
        <v>75</v>
      </c>
      <c r="B31" s="69">
        <v>96.387606436204464</v>
      </c>
      <c r="C31" s="69">
        <v>96.136179373723124</v>
      </c>
      <c r="D31" s="69">
        <v>77.503561961816942</v>
      </c>
      <c r="E31" s="69">
        <v>104.71704362285668</v>
      </c>
      <c r="F31" s="69">
        <v>90.735465384752558</v>
      </c>
      <c r="G31" s="69">
        <v>89.896584941905559</v>
      </c>
      <c r="H31" s="69">
        <v>75.363656098906745</v>
      </c>
    </row>
    <row r="32" spans="1:8">
      <c r="A32" s="62" t="s">
        <v>76</v>
      </c>
      <c r="B32" s="65">
        <v>18.165049001786173</v>
      </c>
      <c r="C32" s="65">
        <v>18.608262512684426</v>
      </c>
      <c r="D32" s="65">
        <v>18.470537307222621</v>
      </c>
      <c r="E32" s="65">
        <v>19.777850312927754</v>
      </c>
      <c r="F32" s="65">
        <v>15.481147335821607</v>
      </c>
      <c r="G32" s="65">
        <v>17.172570474747147</v>
      </c>
      <c r="H32" s="65">
        <v>17.499032260045137</v>
      </c>
    </row>
    <row r="33" spans="1:8">
      <c r="A33" s="62" t="s">
        <v>261</v>
      </c>
      <c r="B33" s="65">
        <v>12.116830629556132</v>
      </c>
      <c r="C33" s="65">
        <v>16.185498549599931</v>
      </c>
      <c r="D33" s="65">
        <v>27.822304323063253</v>
      </c>
      <c r="E33" s="65">
        <v>17.689111525199049</v>
      </c>
      <c r="F33" s="65">
        <v>13.281653235113495</v>
      </c>
      <c r="G33" s="65">
        <v>15.755331242899922</v>
      </c>
      <c r="H33" s="65">
        <v>21.714870994232506</v>
      </c>
    </row>
    <row r="34" spans="1:8">
      <c r="A34" s="62" t="s">
        <v>262</v>
      </c>
      <c r="B34" s="69">
        <v>235.3417327744022</v>
      </c>
      <c r="C34" s="69">
        <v>276.36407957522886</v>
      </c>
      <c r="D34" s="69">
        <v>313.60033994283981</v>
      </c>
      <c r="E34" s="69">
        <v>250.86427384272869</v>
      </c>
      <c r="F34" s="69">
        <v>234.13441892402389</v>
      </c>
      <c r="G34" s="69">
        <v>257.10240497125295</v>
      </c>
      <c r="H34" s="69">
        <v>281.12417510570498</v>
      </c>
    </row>
    <row r="35" spans="1:8">
      <c r="A35" s="62" t="s">
        <v>77</v>
      </c>
      <c r="B35" s="65">
        <v>16.714593401243473</v>
      </c>
      <c r="C35" s="65">
        <v>17.089570559568656</v>
      </c>
      <c r="D35" s="65">
        <v>16.046779455083488</v>
      </c>
      <c r="E35" s="65">
        <v>15.656222165721836</v>
      </c>
      <c r="F35" s="65">
        <v>15.643819537564779</v>
      </c>
      <c r="G35" s="65">
        <v>15.893757287204551</v>
      </c>
      <c r="H35" s="65">
        <v>15.467982150901859</v>
      </c>
    </row>
    <row r="36" spans="1:8">
      <c r="A36" s="62" t="s">
        <v>263</v>
      </c>
      <c r="B36" s="65">
        <v>57.488702662157465</v>
      </c>
      <c r="C36" s="65">
        <v>61.6138008918754</v>
      </c>
      <c r="D36" s="65">
        <v>56.033948483960287</v>
      </c>
      <c r="E36" s="65">
        <v>58.806886784320142</v>
      </c>
      <c r="F36" s="65">
        <v>51.893767354424398</v>
      </c>
      <c r="G36" s="65">
        <v>58.620830061263938</v>
      </c>
      <c r="H36" s="65">
        <v>51.021680172262357</v>
      </c>
    </row>
    <row r="37" spans="1:8">
      <c r="A37" s="62" t="s">
        <v>264</v>
      </c>
      <c r="B37" s="65">
        <v>1.4241522591513625</v>
      </c>
      <c r="C37" s="65">
        <v>1.4783144803269577</v>
      </c>
      <c r="D37" s="65">
        <v>1.314610970827619</v>
      </c>
      <c r="E37" s="65">
        <v>1.4722977328659834</v>
      </c>
      <c r="F37" s="65">
        <v>1.25426243275861</v>
      </c>
      <c r="G37" s="65">
        <v>1.4041670511553281</v>
      </c>
      <c r="H37" s="65">
        <v>1.2151972182738997</v>
      </c>
    </row>
    <row r="38" spans="1:8">
      <c r="A38" s="62" t="s">
        <v>265</v>
      </c>
      <c r="B38" s="66">
        <v>171.5126043659578</v>
      </c>
      <c r="C38" s="66">
        <v>199.20885830819836</v>
      </c>
      <c r="D38" s="66">
        <v>204.56240091608544</v>
      </c>
      <c r="E38" s="66">
        <v>187.6947777877923</v>
      </c>
      <c r="F38" s="66">
        <v>168.20718999117224</v>
      </c>
      <c r="G38" s="66">
        <v>190.63532157590365</v>
      </c>
      <c r="H38" s="66">
        <v>134.07978397489239</v>
      </c>
    </row>
    <row r="39" spans="1:8">
      <c r="A39" s="62" t="s">
        <v>266</v>
      </c>
      <c r="B39" s="65">
        <v>4.6655480261639468</v>
      </c>
      <c r="C39" s="65">
        <v>5.6740496692449955</v>
      </c>
      <c r="D39" s="65">
        <v>7.7033907821867649</v>
      </c>
      <c r="E39" s="65">
        <v>5.2934192397298281</v>
      </c>
      <c r="F39" s="65">
        <v>4.7957886441880619</v>
      </c>
      <c r="G39" s="65">
        <v>5.3454737405794521</v>
      </c>
      <c r="H39" s="65">
        <v>6.4852321506257287</v>
      </c>
    </row>
    <row r="40" spans="1:8">
      <c r="A40" s="62" t="s">
        <v>267</v>
      </c>
      <c r="B40" s="69">
        <v>12.451893297804387</v>
      </c>
      <c r="C40" s="69">
        <v>14.235171165295275</v>
      </c>
      <c r="D40" s="69">
        <v>20.016936059780857</v>
      </c>
      <c r="E40" s="69">
        <v>13.462905055872046</v>
      </c>
      <c r="F40" s="69">
        <v>12.481831945217737</v>
      </c>
      <c r="G40" s="69">
        <v>13.415841711776942</v>
      </c>
      <c r="H40" s="69">
        <v>16.618919014432485</v>
      </c>
    </row>
    <row r="41" spans="1:8">
      <c r="A41" s="62" t="s">
        <v>268</v>
      </c>
      <c r="B41" s="65">
        <v>1.9496961027889397</v>
      </c>
      <c r="C41" s="65">
        <v>2.2524300785463582</v>
      </c>
      <c r="D41" s="65">
        <v>2.9709027500452367</v>
      </c>
      <c r="E41" s="65">
        <v>2.1273672388708404</v>
      </c>
      <c r="F41" s="65">
        <v>1.9542970615161708</v>
      </c>
      <c r="G41" s="65">
        <v>2.1171782070119476</v>
      </c>
      <c r="H41" s="65">
        <v>2.5383269405035391</v>
      </c>
    </row>
    <row r="42" spans="1:8">
      <c r="A42" s="62" t="s">
        <v>269</v>
      </c>
      <c r="B42" s="65">
        <v>9.493248038391183</v>
      </c>
      <c r="C42" s="65">
        <v>11.213718833797628</v>
      </c>
      <c r="D42" s="65">
        <v>14.647496036046739</v>
      </c>
      <c r="E42" s="65">
        <v>11.028084916643643</v>
      </c>
      <c r="F42" s="65">
        <v>9.7076563890427217</v>
      </c>
      <c r="G42" s="65">
        <v>10.39409627168445</v>
      </c>
      <c r="H42" s="65">
        <v>12.692185641879234</v>
      </c>
    </row>
    <row r="43" spans="1:8">
      <c r="A43" s="62" t="s">
        <v>270</v>
      </c>
      <c r="B43" s="65">
        <v>2.7351536927628546</v>
      </c>
      <c r="C43" s="65">
        <v>3.0354432497337958</v>
      </c>
      <c r="D43" s="65">
        <v>3.9769769196458999</v>
      </c>
      <c r="E43" s="65">
        <v>2.5873193959292293</v>
      </c>
      <c r="F43" s="65">
        <v>2.8189130648559195</v>
      </c>
      <c r="G43" s="65">
        <v>3.1594270126020643</v>
      </c>
      <c r="H43" s="65">
        <v>3.3411066238935017</v>
      </c>
    </row>
    <row r="44" spans="1:8">
      <c r="A44" s="62" t="s">
        <v>271</v>
      </c>
      <c r="B44" s="65">
        <v>0.93866298229364964</v>
      </c>
      <c r="C44" s="65">
        <v>1.1034089477254012</v>
      </c>
      <c r="D44" s="65">
        <v>1.2018690373658181</v>
      </c>
      <c r="E44" s="65">
        <v>0.96427548555631759</v>
      </c>
      <c r="F44" s="65">
        <v>0.89927229139370457</v>
      </c>
      <c r="G44" s="65">
        <v>0.96410831534801777</v>
      </c>
      <c r="H44" s="65">
        <v>1.0519246140337766</v>
      </c>
    </row>
    <row r="45" spans="1:8">
      <c r="A45" s="62" t="s">
        <v>272</v>
      </c>
      <c r="B45" s="65">
        <v>3.0458528205852295</v>
      </c>
      <c r="C45" s="65">
        <v>3.2746992106621988</v>
      </c>
      <c r="D45" s="65">
        <v>3.7324486108663399</v>
      </c>
      <c r="E45" s="65">
        <v>2.8538621777557407</v>
      </c>
      <c r="F45" s="65">
        <v>3.0606868702429604</v>
      </c>
      <c r="G45" s="65">
        <v>3.1183565112246194</v>
      </c>
      <c r="H45" s="65">
        <v>3.2079725008835869</v>
      </c>
    </row>
    <row r="46" spans="1:8">
      <c r="A46" s="62" t="s">
        <v>273</v>
      </c>
      <c r="B46" s="65">
        <v>0.48183548552539301</v>
      </c>
      <c r="C46" s="65">
        <v>0.49571718393688236</v>
      </c>
      <c r="D46" s="65">
        <v>0.5091912940201011</v>
      </c>
      <c r="E46" s="65">
        <v>0.44832210664627614</v>
      </c>
      <c r="F46" s="65">
        <v>0.46924223065575665</v>
      </c>
      <c r="G46" s="65">
        <v>0.4652902083591885</v>
      </c>
      <c r="H46" s="65">
        <v>0.47911286824220473</v>
      </c>
    </row>
    <row r="47" spans="1:8">
      <c r="A47" s="62" t="s">
        <v>274</v>
      </c>
      <c r="B47" s="65">
        <v>3.2976803187053783</v>
      </c>
      <c r="C47" s="65">
        <v>3.1828995044741459</v>
      </c>
      <c r="D47" s="65">
        <v>2.9828692081232564</v>
      </c>
      <c r="E47" s="65">
        <v>2.9902502469748788</v>
      </c>
      <c r="F47" s="65">
        <v>2.9570746786889277</v>
      </c>
      <c r="G47" s="65">
        <v>3.3067846737555073</v>
      </c>
      <c r="H47" s="65">
        <v>2.9624271306469625</v>
      </c>
    </row>
    <row r="48" spans="1:8">
      <c r="A48" s="62" t="s">
        <v>275</v>
      </c>
      <c r="B48" s="65">
        <v>0.62486990664015007</v>
      </c>
      <c r="C48" s="65">
        <v>0.5923483606936305</v>
      </c>
      <c r="D48" s="65">
        <v>0.64663998697965608</v>
      </c>
      <c r="E48" s="65">
        <v>0.54304326368056344</v>
      </c>
      <c r="F48" s="65">
        <v>0.60323262601233696</v>
      </c>
      <c r="G48" s="65">
        <v>0.60676871563685031</v>
      </c>
      <c r="H48" s="65">
        <v>0.60313766618167786</v>
      </c>
    </row>
    <row r="49" spans="1:9">
      <c r="A49" s="62" t="s">
        <v>276</v>
      </c>
      <c r="B49" s="65">
        <v>1.8659196490183825</v>
      </c>
      <c r="C49" s="65">
        <v>1.6956296814729099</v>
      </c>
      <c r="D49" s="65">
        <v>1.730781711311294</v>
      </c>
      <c r="E49" s="65">
        <v>1.5659364947025847</v>
      </c>
      <c r="F49" s="65">
        <v>1.7124630358655231</v>
      </c>
      <c r="G49" s="65">
        <v>1.830311316568402</v>
      </c>
      <c r="H49" s="65">
        <v>1.7295320868553978</v>
      </c>
    </row>
    <row r="50" spans="1:9">
      <c r="A50" s="62" t="s">
        <v>277</v>
      </c>
      <c r="B50" s="65">
        <v>0.25732337890919732</v>
      </c>
      <c r="C50" s="65">
        <v>0.24284530292886597</v>
      </c>
      <c r="D50" s="65">
        <v>0.26710739794115806</v>
      </c>
      <c r="E50" s="65">
        <v>0.25529596338601235</v>
      </c>
      <c r="F50" s="65">
        <v>0.23352541077503283</v>
      </c>
      <c r="G50" s="65">
        <v>0.24366527666777341</v>
      </c>
      <c r="H50" s="65">
        <v>0.25483409472781182</v>
      </c>
    </row>
    <row r="51" spans="1:9">
      <c r="A51" s="62" t="s">
        <v>78</v>
      </c>
      <c r="B51" s="65">
        <v>1.6618900804713372</v>
      </c>
      <c r="C51" s="65">
        <v>1.6735702824318748</v>
      </c>
      <c r="D51" s="65">
        <v>1.6565705455997746</v>
      </c>
      <c r="E51" s="65">
        <v>1.5212715191248383</v>
      </c>
      <c r="F51" s="65">
        <v>1.6117556485302647</v>
      </c>
      <c r="G51" s="65">
        <v>1.5856792935163455</v>
      </c>
      <c r="H51" s="65">
        <v>1.6842958300765247</v>
      </c>
    </row>
    <row r="52" spans="1:9">
      <c r="A52" s="62" t="s">
        <v>278</v>
      </c>
      <c r="B52" s="65">
        <v>0.24385563602168714</v>
      </c>
      <c r="C52" s="65">
        <v>0.22261046972265777</v>
      </c>
      <c r="D52" s="65">
        <v>0.23382570340544376</v>
      </c>
      <c r="E52" s="65">
        <v>0.2327312590218342</v>
      </c>
      <c r="F52" s="65">
        <v>0.21919002656630859</v>
      </c>
      <c r="G52" s="65">
        <v>0.24267100565243241</v>
      </c>
      <c r="H52" s="65">
        <v>0.23919773796194241</v>
      </c>
    </row>
    <row r="53" spans="1:9">
      <c r="A53" s="62" t="s">
        <v>279</v>
      </c>
      <c r="B53" s="65">
        <v>1.5810601879728101</v>
      </c>
      <c r="C53" s="65">
        <v>1.8572775205617107</v>
      </c>
      <c r="D53" s="65">
        <v>1.5792149564335565</v>
      </c>
      <c r="E53" s="65">
        <v>1.6743333324988445</v>
      </c>
      <c r="F53" s="65">
        <v>1.4624789419562947</v>
      </c>
      <c r="G53" s="65">
        <v>1.5930055494392044</v>
      </c>
      <c r="H53" s="65">
        <v>1.409258311802154</v>
      </c>
    </row>
    <row r="54" spans="1:9">
      <c r="A54" s="62" t="s">
        <v>280</v>
      </c>
      <c r="B54" s="65">
        <v>7.8931490297838816E-2</v>
      </c>
      <c r="C54" s="65">
        <v>9.7915142865375254E-2</v>
      </c>
      <c r="D54" s="65">
        <v>7.4682503350099155E-2</v>
      </c>
      <c r="E54" s="65">
        <v>7.4751523738808098E-2</v>
      </c>
      <c r="F54" s="65">
        <v>8.2796176482369283E-2</v>
      </c>
      <c r="G54" s="65">
        <v>9.8899005690009006E-2</v>
      </c>
      <c r="H54" s="65">
        <v>7.2500726829168416E-2</v>
      </c>
    </row>
    <row r="55" spans="1:9">
      <c r="A55" s="62" t="s">
        <v>281</v>
      </c>
      <c r="B55" s="65">
        <v>1.899900318603722</v>
      </c>
      <c r="C55" s="65">
        <v>2.3114966108920538</v>
      </c>
      <c r="D55" s="65">
        <v>2.0512957804631125</v>
      </c>
      <c r="E55" s="65">
        <v>2.4754861780020914</v>
      </c>
      <c r="F55" s="65">
        <v>1.7918163927622841</v>
      </c>
      <c r="G55" s="65">
        <v>1.826253369597705</v>
      </c>
      <c r="H55" s="65">
        <v>1.834359530953535</v>
      </c>
    </row>
    <row r="56" spans="1:9">
      <c r="A56" s="62" t="s">
        <v>282</v>
      </c>
      <c r="B56" s="65">
        <v>0.37844919067912119</v>
      </c>
      <c r="C56" s="65">
        <v>0.43399412927124975</v>
      </c>
      <c r="D56" s="65">
        <v>0.57975635197671971</v>
      </c>
      <c r="E56" s="65">
        <v>0.45490033451331513</v>
      </c>
      <c r="F56" s="65">
        <v>0.41087837849987485</v>
      </c>
      <c r="G56" s="65">
        <v>0.41257469618014936</v>
      </c>
      <c r="H56" s="65">
        <v>0.46080761214407684</v>
      </c>
    </row>
    <row r="57" spans="1:9">
      <c r="A57" s="62" t="s">
        <v>283</v>
      </c>
      <c r="B57" s="65">
        <v>0.26310242413188223</v>
      </c>
      <c r="C57" s="65">
        <v>0.30584356597895318</v>
      </c>
      <c r="D57" s="65">
        <v>0.37178528098257857</v>
      </c>
      <c r="E57" s="65">
        <v>0.31104692673658241</v>
      </c>
      <c r="F57" s="65">
        <v>0.26399998373452049</v>
      </c>
      <c r="G57" s="65">
        <v>0.28951235892021715</v>
      </c>
      <c r="H57" s="65">
        <v>0.28785021994738214</v>
      </c>
    </row>
    <row r="59" spans="1:9">
      <c r="A59" s="81" t="s">
        <v>408</v>
      </c>
      <c r="B59" s="82"/>
      <c r="C59" s="82"/>
      <c r="D59" s="82"/>
      <c r="E59" s="82"/>
      <c r="F59" s="82"/>
      <c r="G59" s="82"/>
      <c r="H59" s="82"/>
      <c r="I59" s="82"/>
    </row>
    <row r="60" spans="1:9" ht="15.6">
      <c r="A60" s="77" t="s">
        <v>409</v>
      </c>
      <c r="B60" s="83">
        <v>40.01576165603975</v>
      </c>
      <c r="C60" s="83">
        <v>40.050006171344108</v>
      </c>
      <c r="D60" s="83">
        <v>40.577194533519133</v>
      </c>
      <c r="E60" s="83">
        <v>40.011648794363225</v>
      </c>
      <c r="F60" s="83">
        <v>39.935667569715498</v>
      </c>
      <c r="G60" s="83">
        <v>39.837453744023748</v>
      </c>
      <c r="H60" s="83">
        <v>40.468097275782661</v>
      </c>
    </row>
    <row r="61" spans="1:9">
      <c r="A61" s="77" t="s">
        <v>58</v>
      </c>
      <c r="B61" s="83">
        <v>11.435416569353167</v>
      </c>
      <c r="C61" s="83">
        <v>11.225628477387842</v>
      </c>
      <c r="D61" s="83">
        <v>8.9477192567229764</v>
      </c>
      <c r="E61" s="83">
        <v>11.433255760528541</v>
      </c>
      <c r="F61" s="83">
        <v>11.212780947247927</v>
      </c>
      <c r="G61" s="83">
        <v>11.232658469412121</v>
      </c>
      <c r="H61" s="83">
        <v>8.8120433925037336</v>
      </c>
    </row>
    <row r="62" spans="1:9">
      <c r="A62" s="77" t="s">
        <v>7</v>
      </c>
      <c r="B62" s="83">
        <v>0.19523489334773092</v>
      </c>
      <c r="C62" s="83">
        <v>0.19272941899941359</v>
      </c>
      <c r="D62" s="83">
        <v>0.15053795510257498</v>
      </c>
      <c r="E62" s="83">
        <v>0.19890424402327236</v>
      </c>
      <c r="F62" s="83">
        <v>0.19160214765710473</v>
      </c>
      <c r="G62" s="83">
        <v>0.19109342446653624</v>
      </c>
      <c r="H62" s="83">
        <v>0.158588691649833</v>
      </c>
    </row>
    <row r="63" spans="1:9">
      <c r="A63" s="77" t="s">
        <v>8</v>
      </c>
      <c r="B63" s="83">
        <v>48.093669826195828</v>
      </c>
      <c r="C63" s="83">
        <v>48.252683378000384</v>
      </c>
      <c r="D63" s="83">
        <v>50.007730018942802</v>
      </c>
      <c r="E63" s="83">
        <v>48.036880373401729</v>
      </c>
      <c r="F63" s="83">
        <v>48.416460797106268</v>
      </c>
      <c r="G63" s="83">
        <v>48.469598672218126</v>
      </c>
      <c r="H63" s="83">
        <v>50.238818943604798</v>
      </c>
    </row>
    <row r="64" spans="1:9">
      <c r="A64" s="77" t="s">
        <v>9</v>
      </c>
      <c r="B64" s="83">
        <v>0.1924510364946313</v>
      </c>
      <c r="C64" s="83">
        <v>0.20501212781855163</v>
      </c>
      <c r="D64" s="83">
        <v>0.20540262196489761</v>
      </c>
      <c r="E64" s="83">
        <v>0.23335449603216873</v>
      </c>
      <c r="F64" s="83">
        <v>0.18610614733926362</v>
      </c>
      <c r="G64" s="83">
        <v>0.19649068283855275</v>
      </c>
      <c r="H64" s="83">
        <v>0.21645317642549133</v>
      </c>
    </row>
    <row r="65" spans="1:8">
      <c r="A65" s="77" t="s">
        <v>59</v>
      </c>
      <c r="B65" s="83">
        <v>0.23440517431375466</v>
      </c>
      <c r="C65" s="83">
        <v>0.22260617795875504</v>
      </c>
      <c r="D65" s="83">
        <v>0.36983095690947937</v>
      </c>
      <c r="E65" s="83">
        <v>0.20538631704734922</v>
      </c>
      <c r="F65" s="83">
        <v>0.22882455825142475</v>
      </c>
      <c r="G65" s="83">
        <v>0.22820653707438565</v>
      </c>
      <c r="H65" s="83">
        <v>0.35516944293182856</v>
      </c>
    </row>
    <row r="66" spans="1:8">
      <c r="A66" s="77" t="s">
        <v>60</v>
      </c>
      <c r="B66" s="84">
        <v>100</v>
      </c>
      <c r="C66" s="84">
        <v>100.00000000000001</v>
      </c>
      <c r="D66" s="84">
        <v>100.00000000000001</v>
      </c>
      <c r="E66" s="84">
        <v>99.999999999999986</v>
      </c>
      <c r="F66" s="84">
        <v>99.999999999999986</v>
      </c>
      <c r="G66" s="84">
        <v>100</v>
      </c>
      <c r="H66" s="84">
        <v>99.999999999999986</v>
      </c>
    </row>
    <row r="67" spans="1:8">
      <c r="A67" s="77"/>
      <c r="B67" s="83"/>
      <c r="C67" s="83"/>
      <c r="D67" s="83"/>
      <c r="E67" s="83"/>
      <c r="F67" s="83"/>
      <c r="G67" s="83"/>
      <c r="H67" s="83"/>
    </row>
    <row r="68" spans="1:8">
      <c r="A68" s="85" t="s">
        <v>62</v>
      </c>
      <c r="B68" s="83">
        <v>1.6526283072210552</v>
      </c>
      <c r="C68" s="83">
        <v>1.7382664782001833</v>
      </c>
      <c r="D68" s="83">
        <v>1.5779293618472365</v>
      </c>
      <c r="E68" s="83">
        <v>1.7229944836944588</v>
      </c>
      <c r="F68" s="83">
        <v>1.7141293378587374</v>
      </c>
      <c r="G68" s="83">
        <v>1.7526817882614238</v>
      </c>
      <c r="H68" s="83">
        <v>1.5382858885288933</v>
      </c>
    </row>
    <row r="69" spans="1:8">
      <c r="A69" s="85" t="s">
        <v>64</v>
      </c>
      <c r="B69" s="84">
        <v>125.12631531744627</v>
      </c>
      <c r="C69" s="84">
        <v>146.52120995193962</v>
      </c>
      <c r="D69" s="84">
        <v>227.67968000067995</v>
      </c>
      <c r="E69" s="84">
        <v>193.12822987033354</v>
      </c>
      <c r="F69" s="84">
        <v>91.302909885254167</v>
      </c>
      <c r="G69" s="84">
        <v>148.48052744403822</v>
      </c>
      <c r="H69" s="84">
        <v>205.48497583567945</v>
      </c>
    </row>
    <row r="70" spans="1:8">
      <c r="A70" s="85" t="s">
        <v>66</v>
      </c>
      <c r="B70" s="84">
        <f>B64*10000*40/56</f>
        <v>1374.6502606759379</v>
      </c>
      <c r="C70" s="84">
        <f>C64*10000*40/56</f>
        <v>1464.3723415610834</v>
      </c>
      <c r="D70" s="84">
        <f>D64*10000*40/56</f>
        <v>1467.1615854635545</v>
      </c>
      <c r="E70" s="84">
        <f>E64*10000*40/56</f>
        <v>1666.8178288012055</v>
      </c>
      <c r="F70" s="84">
        <f>F64*10000*40/56</f>
        <v>1329.3296238518831</v>
      </c>
      <c r="G70" s="84">
        <v>1403.5048774182339</v>
      </c>
      <c r="H70" s="84">
        <v>1546.094117324938</v>
      </c>
    </row>
    <row r="71" spans="1:8">
      <c r="A71" s="85" t="s">
        <v>67</v>
      </c>
      <c r="B71" s="83">
        <v>4.037569401942215</v>
      </c>
      <c r="C71" s="83">
        <v>4.2126360387291806</v>
      </c>
      <c r="D71" s="83">
        <v>3.5021656772893563</v>
      </c>
      <c r="E71" s="83">
        <v>4.7586892936307708</v>
      </c>
      <c r="F71" s="83">
        <v>3.7623939956985999</v>
      </c>
      <c r="G71" s="83">
        <v>3.8422876347553387</v>
      </c>
      <c r="H71" s="83">
        <v>3.5049278203275236</v>
      </c>
    </row>
    <row r="72" spans="1:8">
      <c r="A72" s="85" t="s">
        <v>68</v>
      </c>
      <c r="B72" s="86">
        <v>31.647916540722274</v>
      </c>
      <c r="C72" s="86">
        <v>37.569991920371031</v>
      </c>
      <c r="D72" s="86">
        <v>30.403600635345533</v>
      </c>
      <c r="E72" s="86">
        <v>56.107180687506279</v>
      </c>
      <c r="F72" s="86">
        <v>25.054270075037781</v>
      </c>
      <c r="G72" s="86">
        <v>31.301028194014403</v>
      </c>
      <c r="H72" s="86">
        <v>53.257607408680599</v>
      </c>
    </row>
    <row r="73" spans="1:8">
      <c r="A73" s="85" t="s">
        <v>69</v>
      </c>
      <c r="B73" s="83">
        <v>3.1943377467716823</v>
      </c>
      <c r="C73" s="83">
        <v>3.2502510568263769</v>
      </c>
      <c r="D73" s="83">
        <v>3.2650243461292101</v>
      </c>
      <c r="E73" s="83">
        <v>3.5327777038418247</v>
      </c>
      <c r="F73" s="83">
        <v>2.6777361732068545</v>
      </c>
      <c r="G73" s="83">
        <v>3.0854693258473942</v>
      </c>
      <c r="H73" s="83">
        <v>2.9133121316351955</v>
      </c>
    </row>
    <row r="74" spans="1:8">
      <c r="A74" s="85" t="s">
        <v>70</v>
      </c>
      <c r="B74" s="84">
        <v>211.06967075325343</v>
      </c>
      <c r="C74" s="84">
        <v>216.19006136715515</v>
      </c>
      <c r="D74" s="84">
        <v>343.90899512209199</v>
      </c>
      <c r="E74" s="84">
        <v>199.67747744267962</v>
      </c>
      <c r="F74" s="84">
        <v>200.46769559613159</v>
      </c>
      <c r="G74" s="84">
        <v>208.26630690536814</v>
      </c>
      <c r="H74" s="84">
        <v>316.90437862687446</v>
      </c>
    </row>
    <row r="75" spans="1:8">
      <c r="A75" s="85" t="s">
        <v>71</v>
      </c>
      <c r="B75" s="84">
        <v>1512.2764782938107</v>
      </c>
      <c r="C75" s="84">
        <v>1492.8692408939862</v>
      </c>
      <c r="D75" s="84">
        <v>1166.0569721345855</v>
      </c>
      <c r="E75" s="84">
        <v>1540.6990241926596</v>
      </c>
      <c r="F75" s="84">
        <v>1484.1374721696727</v>
      </c>
      <c r="G75" s="84">
        <v>1480.1969362241382</v>
      </c>
      <c r="H75" s="84">
        <v>1228.4174411296126</v>
      </c>
    </row>
    <row r="76" spans="1:8">
      <c r="A76" s="85" t="s">
        <v>72</v>
      </c>
      <c r="B76" s="84">
        <v>148.63038155298776</v>
      </c>
      <c r="C76" s="84">
        <v>148.72716622552505</v>
      </c>
      <c r="D76" s="84">
        <v>135.03563416547044</v>
      </c>
      <c r="E76" s="84">
        <v>153.34388876575431</v>
      </c>
      <c r="F76" s="84">
        <v>146.58568981805141</v>
      </c>
      <c r="G76" s="84">
        <v>146.39150165261978</v>
      </c>
      <c r="H76" s="84">
        <v>133.01110528462192</v>
      </c>
    </row>
    <row r="77" spans="1:8">
      <c r="A77" s="85" t="s">
        <v>73</v>
      </c>
      <c r="B77" s="84">
        <v>1841.9790806181254</v>
      </c>
      <c r="C77" s="84">
        <v>1749.2613984175262</v>
      </c>
      <c r="D77" s="84">
        <v>2906.1682959285727</v>
      </c>
      <c r="E77" s="84">
        <v>1613.9460255260242</v>
      </c>
      <c r="F77" s="84">
        <v>1798.1260467682239</v>
      </c>
      <c r="G77" s="84">
        <v>1793.2695751360695</v>
      </c>
      <c r="H77" s="84">
        <v>2790.9566666798305</v>
      </c>
    </row>
    <row r="78" spans="1:8">
      <c r="A78" s="85" t="s">
        <v>74</v>
      </c>
      <c r="B78" s="83">
        <v>3.7005961152669431</v>
      </c>
      <c r="C78" s="83">
        <v>3.6822186877180485</v>
      </c>
      <c r="D78" s="83">
        <v>3.0562204893258578</v>
      </c>
      <c r="E78" s="83">
        <v>4.159703954756079</v>
      </c>
      <c r="F78" s="83">
        <v>3.3054896688085607</v>
      </c>
      <c r="G78" s="83">
        <v>3.3850080032884668</v>
      </c>
      <c r="H78" s="83">
        <v>2.8232310860103822</v>
      </c>
    </row>
    <row r="79" spans="1:8">
      <c r="A79" s="85" t="s">
        <v>75</v>
      </c>
      <c r="B79" s="86">
        <v>74.334582095315881</v>
      </c>
      <c r="C79" s="86">
        <v>73.652727315893515</v>
      </c>
      <c r="D79" s="86">
        <v>58.915461394922538</v>
      </c>
      <c r="E79" s="86">
        <v>73.389264864794725</v>
      </c>
      <c r="F79" s="86">
        <v>74.008342188414048</v>
      </c>
      <c r="G79" s="86">
        <v>73.913894753091128</v>
      </c>
      <c r="H79" s="86">
        <v>55.647373856297648</v>
      </c>
    </row>
    <row r="80" spans="1:8">
      <c r="A80" s="85" t="s">
        <v>76</v>
      </c>
      <c r="B80" s="87">
        <v>7.4293848791211384E-2</v>
      </c>
      <c r="C80" s="87">
        <v>9.4277367758744415E-2</v>
      </c>
      <c r="D80" s="87">
        <v>9.882857632233806E-2</v>
      </c>
      <c r="E80" s="87">
        <v>0.1166698048983817</v>
      </c>
      <c r="F80" s="87">
        <v>5.3898657358322527E-2</v>
      </c>
      <c r="G80" s="87">
        <v>8.0650695553772619E-2</v>
      </c>
      <c r="H80" s="87">
        <v>9.8495429982211002E-2</v>
      </c>
    </row>
    <row r="81" spans="1:8">
      <c r="A81" s="85" t="s">
        <v>77</v>
      </c>
      <c r="B81" s="87">
        <v>4.4503025690664819E-2</v>
      </c>
      <c r="C81" s="87">
        <v>4.2415141030781228E-2</v>
      </c>
      <c r="D81" s="87">
        <v>5.4154841818539974E-2</v>
      </c>
      <c r="E81" s="87">
        <v>5.6434377475627816E-2</v>
      </c>
      <c r="F81" s="87">
        <v>3.8346399888466214E-2</v>
      </c>
      <c r="G81" s="87">
        <v>4.6845591553717432E-2</v>
      </c>
      <c r="H81" s="87">
        <v>6.0835583550659128E-2</v>
      </c>
    </row>
    <row r="82" spans="1:8">
      <c r="A82" s="85" t="s">
        <v>78</v>
      </c>
      <c r="B82" s="87">
        <v>1.4540758675584952E-2</v>
      </c>
      <c r="C82" s="87">
        <v>1.6302130507445649E-2</v>
      </c>
      <c r="D82" s="87">
        <v>1.3209560944651033E-2</v>
      </c>
      <c r="E82" s="87">
        <v>1.6372683970710327E-2</v>
      </c>
      <c r="F82" s="87">
        <v>1.5770692393672153E-2</v>
      </c>
      <c r="G82" s="87">
        <v>1.3725062861801439E-2</v>
      </c>
      <c r="H82" s="87">
        <v>1.2941285207043352E-2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S1-WR</vt:lpstr>
      <vt:lpstr>S2-Ol</vt:lpstr>
      <vt:lpstr>S3-Ol-Sp</vt:lpstr>
      <vt:lpstr>S4-Cpx</vt:lpstr>
      <vt:lpstr>S5-MI_major</vt:lpstr>
      <vt:lpstr>S6-MI_trace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 </cp:lastModifiedBy>
  <dcterms:created xsi:type="dcterms:W3CDTF">2017-02-23T00:46:42Z</dcterms:created>
  <dcterms:modified xsi:type="dcterms:W3CDTF">2017-06-13T17:33:24Z</dcterms:modified>
</cp:coreProperties>
</file>