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ajnaidavid/Documents/Research/P15 [BC] Biogenic Carbonates/"/>
    </mc:Choice>
  </mc:AlternateContent>
  <xr:revisionPtr revIDLastSave="0" documentId="13_ncr:1_{BCEB38F8-EF3F-2940-BEAA-31263AFD7EF4}" xr6:coauthVersionLast="45" xr6:coauthVersionMax="45" xr10:uidLastSave="{00000000-0000-0000-0000-000000000000}"/>
  <bookViews>
    <workbookView xWindow="0" yWindow="460" windowWidth="28800" windowHeight="16340" activeTab="1" xr2:uid="{D4579560-F7E2-B24B-93D1-E0F3A461443A}"/>
  </bookViews>
  <sheets>
    <sheet name="equilibrium gases" sheetId="1" r:id="rId1"/>
    <sheet name="standards" sheetId="4" r:id="rId2"/>
    <sheet name="slopes" sheetId="2" r:id="rId3"/>
    <sheet name="ETF" sheetId="3" r:id="rId4"/>
    <sheet name="samples" sheetId="5" r:id="rId5"/>
    <sheet name="correction (ETH)" sheetId="7" r:id="rId6"/>
  </sheets>
  <externalReferences>
    <externalReference r:id="rId7"/>
  </externalReferences>
  <definedNames>
    <definedName name="_xlnm._FilterDatabase" localSheetId="5" hidden="1">'correction (ETH)'!$A$1:$K$232</definedName>
    <definedName name="_xlnm._FilterDatabase" localSheetId="0" hidden="1">'equilibrium gases'!$A$1:$W$1</definedName>
    <definedName name="_xlnm._FilterDatabase" localSheetId="4" hidden="1">samples!$A$1:$Y$50</definedName>
    <definedName name="_xlnm._FilterDatabase" localSheetId="1" hidden="1">standards!$A$1:$W$1</definedName>
    <definedName name="ETH">ETF!$B$14:$D$16</definedName>
    <definedName name="ETH_table">[1]ETF!$I$13:$K$15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4" i="3"/>
  <c r="C9" i="3"/>
  <c r="G7" i="3"/>
  <c r="G8" i="3"/>
  <c r="C5" i="3"/>
  <c r="G3" i="3"/>
  <c r="G4" i="3"/>
  <c r="F2" i="7"/>
  <c r="F3" i="7"/>
  <c r="F4" i="7"/>
  <c r="F5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L70" i="7" a="1"/>
  <c r="L70" i="7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92" i="2"/>
  <c r="O9" i="2"/>
  <c r="O10" i="2"/>
  <c r="O11" i="2"/>
  <c r="O8" i="2"/>
  <c r="O4" i="2"/>
  <c r="O5" i="2"/>
  <c r="O3" i="2"/>
  <c r="E230" i="7"/>
  <c r="F230" i="7"/>
  <c r="G230" i="7"/>
  <c r="E231" i="7"/>
  <c r="F231" i="7"/>
  <c r="G231" i="7"/>
  <c r="E229" i="7"/>
  <c r="F229" i="7"/>
  <c r="G229" i="7"/>
  <c r="N10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56" i="2"/>
  <c r="M10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2" i="2"/>
  <c r="N11" i="2"/>
  <c r="M11" i="2"/>
  <c r="N5" i="2"/>
  <c r="M5" i="2"/>
  <c r="L5" i="2"/>
  <c r="K5" i="2"/>
  <c r="L11" i="2"/>
  <c r="K11" i="2"/>
  <c r="N9" i="2"/>
  <c r="M9" i="2"/>
  <c r="L9" i="2"/>
  <c r="K9" i="2"/>
  <c r="N8" i="2"/>
  <c r="M8" i="2"/>
  <c r="L8" i="2"/>
  <c r="K8" i="2"/>
  <c r="N4" i="2"/>
  <c r="M4" i="2"/>
  <c r="L4" i="2"/>
  <c r="K4" i="2"/>
  <c r="N3" i="2"/>
  <c r="M3" i="2"/>
  <c r="L3" i="2"/>
  <c r="K3" i="2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F172" i="7"/>
  <c r="G172" i="7"/>
  <c r="E173" i="7"/>
  <c r="F173" i="7"/>
  <c r="G173" i="7"/>
  <c r="E174" i="7"/>
  <c r="F174" i="7"/>
  <c r="G174" i="7"/>
  <c r="E175" i="7"/>
  <c r="F175" i="7"/>
  <c r="G175" i="7"/>
  <c r="E176" i="7"/>
  <c r="F176" i="7"/>
  <c r="G176" i="7"/>
  <c r="E177" i="7"/>
  <c r="F177" i="7"/>
  <c r="G177" i="7"/>
  <c r="E178" i="7"/>
  <c r="F178" i="7"/>
  <c r="G178" i="7"/>
  <c r="E179" i="7"/>
  <c r="F179" i="7"/>
  <c r="G179" i="7"/>
  <c r="E180" i="7"/>
  <c r="F180" i="7"/>
  <c r="G180" i="7"/>
  <c r="E181" i="7"/>
  <c r="F181" i="7"/>
  <c r="G181" i="7"/>
  <c r="E182" i="7"/>
  <c r="F182" i="7"/>
  <c r="G182" i="7"/>
  <c r="E183" i="7"/>
  <c r="F183" i="7"/>
  <c r="G183" i="7"/>
  <c r="E184" i="7"/>
  <c r="F184" i="7"/>
  <c r="G184" i="7"/>
  <c r="E185" i="7"/>
  <c r="F185" i="7"/>
  <c r="G185" i="7"/>
  <c r="E186" i="7"/>
  <c r="F186" i="7"/>
  <c r="G186" i="7"/>
  <c r="E187" i="7"/>
  <c r="F187" i="7"/>
  <c r="G187" i="7"/>
  <c r="E188" i="7"/>
  <c r="F188" i="7"/>
  <c r="G188" i="7"/>
  <c r="E189" i="7"/>
  <c r="F189" i="7"/>
  <c r="G189" i="7"/>
  <c r="E190" i="7"/>
  <c r="F190" i="7"/>
  <c r="G190" i="7"/>
  <c r="E191" i="7"/>
  <c r="F191" i="7"/>
  <c r="G191" i="7"/>
  <c r="E192" i="7"/>
  <c r="F192" i="7"/>
  <c r="G192" i="7"/>
  <c r="E193" i="7"/>
  <c r="F193" i="7"/>
  <c r="G193" i="7"/>
  <c r="E194" i="7"/>
  <c r="F194" i="7"/>
  <c r="G194" i="7"/>
  <c r="E195" i="7"/>
  <c r="F195" i="7"/>
  <c r="G195" i="7"/>
  <c r="E196" i="7"/>
  <c r="F196" i="7"/>
  <c r="G196" i="7"/>
  <c r="E197" i="7"/>
  <c r="F197" i="7"/>
  <c r="G197" i="7"/>
  <c r="E198" i="7"/>
  <c r="F198" i="7"/>
  <c r="G198" i="7"/>
  <c r="E199" i="7"/>
  <c r="F199" i="7"/>
  <c r="G199" i="7"/>
  <c r="E200" i="7"/>
  <c r="F200" i="7"/>
  <c r="G200" i="7"/>
  <c r="E201" i="7"/>
  <c r="F201" i="7"/>
  <c r="G201" i="7"/>
  <c r="E202" i="7"/>
  <c r="F202" i="7"/>
  <c r="G202" i="7"/>
  <c r="E203" i="7"/>
  <c r="F203" i="7"/>
  <c r="G203" i="7"/>
  <c r="E204" i="7"/>
  <c r="F204" i="7"/>
  <c r="G204" i="7"/>
  <c r="E205" i="7"/>
  <c r="F205" i="7"/>
  <c r="G205" i="7"/>
  <c r="E206" i="7"/>
  <c r="F206" i="7"/>
  <c r="G206" i="7"/>
  <c r="E207" i="7"/>
  <c r="F207" i="7"/>
  <c r="G207" i="7"/>
  <c r="E208" i="7"/>
  <c r="F208" i="7"/>
  <c r="G208" i="7"/>
  <c r="E209" i="7"/>
  <c r="F209" i="7"/>
  <c r="G209" i="7"/>
  <c r="E210" i="7"/>
  <c r="F210" i="7"/>
  <c r="G210" i="7"/>
  <c r="E211" i="7"/>
  <c r="F211" i="7"/>
  <c r="G211" i="7"/>
  <c r="E212" i="7"/>
  <c r="F212" i="7"/>
  <c r="G212" i="7"/>
  <c r="E213" i="7"/>
  <c r="F213" i="7"/>
  <c r="G213" i="7"/>
  <c r="E214" i="7"/>
  <c r="F214" i="7"/>
  <c r="G214" i="7"/>
  <c r="E215" i="7"/>
  <c r="F215" i="7"/>
  <c r="G215" i="7"/>
  <c r="E216" i="7"/>
  <c r="F216" i="7"/>
  <c r="G216" i="7"/>
  <c r="E217" i="7"/>
  <c r="F217" i="7"/>
  <c r="G217" i="7"/>
  <c r="E218" i="7"/>
  <c r="F218" i="7"/>
  <c r="G218" i="7"/>
  <c r="E219" i="7"/>
  <c r="F219" i="7"/>
  <c r="G219" i="7"/>
  <c r="E220" i="7"/>
  <c r="F220" i="7"/>
  <c r="G220" i="7"/>
  <c r="E221" i="7"/>
  <c r="F221" i="7"/>
  <c r="G221" i="7"/>
  <c r="E222" i="7"/>
  <c r="F222" i="7"/>
  <c r="G222" i="7"/>
  <c r="E223" i="7"/>
  <c r="F223" i="7"/>
  <c r="G223" i="7"/>
  <c r="E224" i="7"/>
  <c r="F224" i="7"/>
  <c r="G224" i="7"/>
  <c r="E225" i="7"/>
  <c r="F225" i="7"/>
  <c r="G225" i="7"/>
  <c r="E226" i="7"/>
  <c r="F226" i="7"/>
  <c r="G226" i="7"/>
  <c r="E227" i="7"/>
  <c r="F227" i="7"/>
  <c r="G227" i="7"/>
  <c r="E228" i="7"/>
  <c r="F228" i="7"/>
  <c r="G228" i="7"/>
  <c r="B236" i="7" a="1"/>
  <c r="B236" i="7"/>
  <c r="B237" i="7" a="1"/>
  <c r="D237" i="7"/>
  <c r="C236" i="7"/>
  <c r="D236" i="7"/>
  <c r="E236" i="7"/>
  <c r="F236" i="7"/>
  <c r="H231" i="7"/>
  <c r="I231" i="7"/>
  <c r="C237" i="7"/>
  <c r="F237" i="7"/>
  <c r="B237" i="7"/>
  <c r="E237" i="7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2" i="5"/>
  <c r="X4" i="5"/>
  <c r="X6" i="5"/>
  <c r="X8" i="5"/>
  <c r="X10" i="5"/>
  <c r="X12" i="5"/>
  <c r="X14" i="5"/>
  <c r="X16" i="5"/>
  <c r="X18" i="5"/>
  <c r="X20" i="5"/>
  <c r="X22" i="5"/>
  <c r="X24" i="5"/>
  <c r="X26" i="5"/>
  <c r="X28" i="5"/>
  <c r="X30" i="5"/>
  <c r="X32" i="5"/>
  <c r="X34" i="5"/>
  <c r="X36" i="5"/>
  <c r="X38" i="5"/>
  <c r="X40" i="5"/>
  <c r="X42" i="5"/>
  <c r="X44" i="5"/>
  <c r="X46" i="5"/>
  <c r="X48" i="5"/>
  <c r="X50" i="5"/>
  <c r="X52" i="5"/>
  <c r="X54" i="5"/>
  <c r="X56" i="5"/>
  <c r="X58" i="5"/>
  <c r="X60" i="5"/>
  <c r="X2" i="5"/>
  <c r="X5" i="5"/>
  <c r="X13" i="5"/>
  <c r="X21" i="5"/>
  <c r="X29" i="5"/>
  <c r="X37" i="5"/>
  <c r="X45" i="5"/>
  <c r="X53" i="5"/>
  <c r="X61" i="5"/>
  <c r="X51" i="5"/>
  <c r="X7" i="5"/>
  <c r="X15" i="5"/>
  <c r="X23" i="5"/>
  <c r="X31" i="5"/>
  <c r="X39" i="5"/>
  <c r="X47" i="5"/>
  <c r="X55" i="5"/>
  <c r="X11" i="5"/>
  <c r="X19" i="5"/>
  <c r="X35" i="5"/>
  <c r="X59" i="5"/>
  <c r="X9" i="5"/>
  <c r="X17" i="5"/>
  <c r="X25" i="5"/>
  <c r="X33" i="5"/>
  <c r="X41" i="5"/>
  <c r="X49" i="5"/>
  <c r="X57" i="5"/>
  <c r="X3" i="5"/>
  <c r="X27" i="5"/>
  <c r="X43" i="5"/>
  <c r="J230" i="7"/>
  <c r="K230" i="7"/>
  <c r="J231" i="7"/>
  <c r="K231" i="7"/>
  <c r="J229" i="7"/>
  <c r="K229" i="7"/>
  <c r="H229" i="7"/>
  <c r="I229" i="7"/>
  <c r="H230" i="7"/>
  <c r="I230" i="7"/>
  <c r="Y4" i="4"/>
  <c r="Y6" i="4"/>
  <c r="Y8" i="4"/>
  <c r="Y10" i="4"/>
  <c r="Y12" i="4"/>
  <c r="Y14" i="4"/>
  <c r="Y16" i="4"/>
  <c r="Y18" i="4"/>
  <c r="Y20" i="4"/>
  <c r="Y22" i="4"/>
  <c r="Y24" i="4"/>
  <c r="Y26" i="4"/>
  <c r="Y28" i="4"/>
  <c r="Y30" i="4"/>
  <c r="Y32" i="4"/>
  <c r="Y34" i="4"/>
  <c r="Y36" i="4"/>
  <c r="Y38" i="4"/>
  <c r="Y40" i="4"/>
  <c r="Y42" i="4"/>
  <c r="Y44" i="4"/>
  <c r="Y46" i="4"/>
  <c r="Y48" i="4"/>
  <c r="Y50" i="4"/>
  <c r="Y52" i="4"/>
  <c r="Y54" i="4"/>
  <c r="Y56" i="4"/>
  <c r="Y58" i="4"/>
  <c r="Y60" i="4"/>
  <c r="Y62" i="4"/>
  <c r="Y64" i="4"/>
  <c r="Y66" i="4"/>
  <c r="Y68" i="4"/>
  <c r="Y70" i="4"/>
  <c r="Y72" i="4"/>
  <c r="Y74" i="4"/>
  <c r="Y76" i="4"/>
  <c r="Y78" i="4"/>
  <c r="Y80" i="4"/>
  <c r="Y82" i="4"/>
  <c r="Y84" i="4"/>
  <c r="Y86" i="4"/>
  <c r="Y88" i="4"/>
  <c r="Y90" i="4"/>
  <c r="Y92" i="4"/>
  <c r="Y94" i="4"/>
  <c r="Y96" i="4"/>
  <c r="Y98" i="4"/>
  <c r="Y100" i="4"/>
  <c r="Y102" i="4"/>
  <c r="Y104" i="4"/>
  <c r="Y106" i="4"/>
  <c r="Y108" i="4"/>
  <c r="Y110" i="4"/>
  <c r="Y112" i="4"/>
  <c r="Y114" i="4"/>
  <c r="Y116" i="4"/>
  <c r="Y118" i="4"/>
  <c r="Y120" i="4"/>
  <c r="Y122" i="4"/>
  <c r="Y3" i="4"/>
  <c r="Y5" i="4"/>
  <c r="Y7" i="4"/>
  <c r="Y11" i="4"/>
  <c r="Y15" i="4"/>
  <c r="Y19" i="4"/>
  <c r="Y23" i="4"/>
  <c r="Y27" i="4"/>
  <c r="Y31" i="4"/>
  <c r="Y35" i="4"/>
  <c r="Y39" i="4"/>
  <c r="Y43" i="4"/>
  <c r="Y47" i="4"/>
  <c r="Y51" i="4"/>
  <c r="Y55" i="4"/>
  <c r="Y59" i="4"/>
  <c r="Y63" i="4"/>
  <c r="Y67" i="4"/>
  <c r="Y71" i="4"/>
  <c r="Y75" i="4"/>
  <c r="Y79" i="4"/>
  <c r="Y83" i="4"/>
  <c r="Y87" i="4"/>
  <c r="Y91" i="4"/>
  <c r="Y95" i="4"/>
  <c r="Y99" i="4"/>
  <c r="Y103" i="4"/>
  <c r="Y107" i="4"/>
  <c r="Y111" i="4"/>
  <c r="Y115" i="4"/>
  <c r="Y119" i="4"/>
  <c r="Y123" i="4"/>
  <c r="Y125" i="4"/>
  <c r="Y127" i="4"/>
  <c r="Y129" i="4"/>
  <c r="Y131" i="4"/>
  <c r="Y133" i="4"/>
  <c r="Y135" i="4"/>
  <c r="Y137" i="4"/>
  <c r="Y139" i="4"/>
  <c r="Y141" i="4"/>
  <c r="Y143" i="4"/>
  <c r="Y145" i="4"/>
  <c r="Y147" i="4"/>
  <c r="Y149" i="4"/>
  <c r="Y151" i="4"/>
  <c r="Y153" i="4"/>
  <c r="Y155" i="4"/>
  <c r="Y157" i="4"/>
  <c r="Y159" i="4"/>
  <c r="Y161" i="4"/>
  <c r="Y163" i="4"/>
  <c r="Y165" i="4"/>
  <c r="Y167" i="4"/>
  <c r="Y169" i="4"/>
  <c r="Y171" i="4"/>
  <c r="Y2" i="4"/>
  <c r="Y9" i="4"/>
  <c r="Y13" i="4"/>
  <c r="Y17" i="4"/>
  <c r="Y21" i="4"/>
  <c r="Y25" i="4"/>
  <c r="Y29" i="4"/>
  <c r="Y33" i="4"/>
  <c r="Y37" i="4"/>
  <c r="Y41" i="4"/>
  <c r="Y45" i="4"/>
  <c r="Y49" i="4"/>
  <c r="Y53" i="4"/>
  <c r="Y57" i="4"/>
  <c r="Y61" i="4"/>
  <c r="Y65" i="4"/>
  <c r="Y69" i="4"/>
  <c r="Y73" i="4"/>
  <c r="Y77" i="4"/>
  <c r="Y81" i="4"/>
  <c r="Y85" i="4"/>
  <c r="Y89" i="4"/>
  <c r="Y93" i="4"/>
  <c r="Y97" i="4"/>
  <c r="Y101" i="4"/>
  <c r="Y105" i="4"/>
  <c r="Y109" i="4"/>
  <c r="Y113" i="4"/>
  <c r="Y117" i="4"/>
  <c r="Y121" i="4"/>
  <c r="Y124" i="4"/>
  <c r="Y126" i="4"/>
  <c r="Y128" i="4"/>
  <c r="Y130" i="4"/>
  <c r="Y132" i="4"/>
  <c r="Y134" i="4"/>
  <c r="Y136" i="4"/>
  <c r="Y138" i="4"/>
  <c r="Y140" i="4"/>
  <c r="Y142" i="4"/>
  <c r="Y144" i="4"/>
  <c r="Y146" i="4"/>
  <c r="Y148" i="4"/>
  <c r="Y150" i="4"/>
  <c r="Y152" i="4"/>
  <c r="Y154" i="4"/>
  <c r="Y156" i="4"/>
  <c r="Y158" i="4"/>
  <c r="Y160" i="4"/>
  <c r="Y162" i="4"/>
  <c r="Y164" i="4"/>
  <c r="Y166" i="4"/>
  <c r="Y168" i="4"/>
  <c r="Y170" i="4"/>
  <c r="X4" i="4"/>
  <c r="X6" i="4"/>
  <c r="X8" i="4"/>
  <c r="X10" i="4"/>
  <c r="X12" i="4"/>
  <c r="X14" i="4"/>
  <c r="X16" i="4"/>
  <c r="X18" i="4"/>
  <c r="X20" i="4"/>
  <c r="X22" i="4"/>
  <c r="X24" i="4"/>
  <c r="X26" i="4"/>
  <c r="X28" i="4"/>
  <c r="X30" i="4"/>
  <c r="X32" i="4"/>
  <c r="X34" i="4"/>
  <c r="X36" i="4"/>
  <c r="X38" i="4"/>
  <c r="X40" i="4"/>
  <c r="X42" i="4"/>
  <c r="X44" i="4"/>
  <c r="X46" i="4"/>
  <c r="X48" i="4"/>
  <c r="X50" i="4"/>
  <c r="X52" i="4"/>
  <c r="X54" i="4"/>
  <c r="X56" i="4"/>
  <c r="X58" i="4"/>
  <c r="X60" i="4"/>
  <c r="X62" i="4"/>
  <c r="X64" i="4"/>
  <c r="X66" i="4"/>
  <c r="X68" i="4"/>
  <c r="X70" i="4"/>
  <c r="X72" i="4"/>
  <c r="X74" i="4"/>
  <c r="X76" i="4"/>
  <c r="X78" i="4"/>
  <c r="X80" i="4"/>
  <c r="X82" i="4"/>
  <c r="X84" i="4"/>
  <c r="X86" i="4"/>
  <c r="X88" i="4"/>
  <c r="X90" i="4"/>
  <c r="X92" i="4"/>
  <c r="X94" i="4"/>
  <c r="X96" i="4"/>
  <c r="X98" i="4"/>
  <c r="X100" i="4"/>
  <c r="X102" i="4"/>
  <c r="X104" i="4"/>
  <c r="X106" i="4"/>
  <c r="X108" i="4"/>
  <c r="X110" i="4"/>
  <c r="X112" i="4"/>
  <c r="X114" i="4"/>
  <c r="X116" i="4"/>
  <c r="X118" i="4"/>
  <c r="X120" i="4"/>
  <c r="X122" i="4"/>
  <c r="X3" i="4"/>
  <c r="X5" i="4"/>
  <c r="X7" i="4"/>
  <c r="X11" i="4"/>
  <c r="X15" i="4"/>
  <c r="X19" i="4"/>
  <c r="X23" i="4"/>
  <c r="X27" i="4"/>
  <c r="X31" i="4"/>
  <c r="X35" i="4"/>
  <c r="X39" i="4"/>
  <c r="X43" i="4"/>
  <c r="X47" i="4"/>
  <c r="X51" i="4"/>
  <c r="X55" i="4"/>
  <c r="X59" i="4"/>
  <c r="X63" i="4"/>
  <c r="X67" i="4"/>
  <c r="X71" i="4"/>
  <c r="X75" i="4"/>
  <c r="X79" i="4"/>
  <c r="X83" i="4"/>
  <c r="X87" i="4"/>
  <c r="X91" i="4"/>
  <c r="X95" i="4"/>
  <c r="X99" i="4"/>
  <c r="X103" i="4"/>
  <c r="X107" i="4"/>
  <c r="X111" i="4"/>
  <c r="X115" i="4"/>
  <c r="X119" i="4"/>
  <c r="X123" i="4"/>
  <c r="X125" i="4"/>
  <c r="X127" i="4"/>
  <c r="X129" i="4"/>
  <c r="X131" i="4"/>
  <c r="X133" i="4"/>
  <c r="X135" i="4"/>
  <c r="X137" i="4"/>
  <c r="X139" i="4"/>
  <c r="X141" i="4"/>
  <c r="X143" i="4"/>
  <c r="X145" i="4"/>
  <c r="X147" i="4"/>
  <c r="X149" i="4"/>
  <c r="X151" i="4"/>
  <c r="X153" i="4"/>
  <c r="X155" i="4"/>
  <c r="X157" i="4"/>
  <c r="X159" i="4"/>
  <c r="X161" i="4"/>
  <c r="X163" i="4"/>
  <c r="X165" i="4"/>
  <c r="X167" i="4"/>
  <c r="X169" i="4"/>
  <c r="X171" i="4"/>
  <c r="X9" i="4"/>
  <c r="X13" i="4"/>
  <c r="X17" i="4"/>
  <c r="X21" i="4"/>
  <c r="X25" i="4"/>
  <c r="X29" i="4"/>
  <c r="X33" i="4"/>
  <c r="X37" i="4"/>
  <c r="X41" i="4"/>
  <c r="X45" i="4"/>
  <c r="X49" i="4"/>
  <c r="X53" i="4"/>
  <c r="X57" i="4"/>
  <c r="X61" i="4"/>
  <c r="X65" i="4"/>
  <c r="X69" i="4"/>
  <c r="X73" i="4"/>
  <c r="X77" i="4"/>
  <c r="X81" i="4"/>
  <c r="X85" i="4"/>
  <c r="X89" i="4"/>
  <c r="X93" i="4"/>
  <c r="X97" i="4"/>
  <c r="X101" i="4"/>
  <c r="X105" i="4"/>
  <c r="X109" i="4"/>
  <c r="X113" i="4"/>
  <c r="X117" i="4"/>
  <c r="X121" i="4"/>
  <c r="X124" i="4"/>
  <c r="X126" i="4"/>
  <c r="X128" i="4"/>
  <c r="X130" i="4"/>
  <c r="X132" i="4"/>
  <c r="X134" i="4"/>
  <c r="X136" i="4"/>
  <c r="X138" i="4"/>
  <c r="X140" i="4"/>
  <c r="X142" i="4"/>
  <c r="X144" i="4"/>
  <c r="X146" i="4"/>
  <c r="X148" i="4"/>
  <c r="X150" i="4"/>
  <c r="X152" i="4"/>
  <c r="X154" i="4"/>
  <c r="X156" i="4"/>
  <c r="X158" i="4"/>
  <c r="X160" i="4"/>
  <c r="X162" i="4"/>
  <c r="X164" i="4"/>
  <c r="X166" i="4"/>
  <c r="X168" i="4"/>
  <c r="X170" i="4"/>
  <c r="X2" i="4"/>
  <c r="H33" i="7"/>
  <c r="I33" i="7"/>
  <c r="H28" i="7"/>
  <c r="I28" i="7"/>
  <c r="H209" i="7"/>
  <c r="I209" i="7"/>
  <c r="H212" i="7"/>
  <c r="I212" i="7"/>
  <c r="H161" i="7"/>
  <c r="I161" i="7"/>
  <c r="H118" i="7"/>
  <c r="I118" i="7"/>
  <c r="H66" i="7"/>
  <c r="I66" i="7"/>
  <c r="H23" i="7"/>
  <c r="I23" i="7"/>
  <c r="H65" i="7"/>
  <c r="I65" i="7"/>
  <c r="H5" i="7"/>
  <c r="I5" i="7"/>
  <c r="H182" i="7"/>
  <c r="I182" i="7"/>
  <c r="H196" i="7"/>
  <c r="I196" i="7"/>
  <c r="H145" i="7"/>
  <c r="I145" i="7"/>
  <c r="H102" i="7"/>
  <c r="I102" i="7"/>
  <c r="H50" i="7"/>
  <c r="I50" i="7"/>
  <c r="H7" i="7"/>
  <c r="I7" i="7"/>
  <c r="H49" i="7"/>
  <c r="I49" i="7"/>
  <c r="H177" i="7"/>
  <c r="I177" i="7"/>
  <c r="H168" i="7"/>
  <c r="I168" i="7"/>
  <c r="H175" i="7"/>
  <c r="I175" i="7"/>
  <c r="H180" i="7"/>
  <c r="I180" i="7"/>
  <c r="H104" i="7"/>
  <c r="I104" i="7"/>
  <c r="H129" i="7"/>
  <c r="I129" i="7"/>
  <c r="H150" i="7"/>
  <c r="I150" i="7"/>
  <c r="H159" i="7"/>
  <c r="I159" i="7"/>
  <c r="H95" i="7"/>
  <c r="I95" i="7"/>
  <c r="H34" i="7"/>
  <c r="I34" i="7"/>
  <c r="H55" i="7"/>
  <c r="I55" i="7"/>
  <c r="H76" i="7"/>
  <c r="I76" i="7"/>
  <c r="H12" i="7"/>
  <c r="I12" i="7"/>
  <c r="H198" i="7"/>
  <c r="I198" i="7"/>
  <c r="H207" i="7"/>
  <c r="I207" i="7"/>
  <c r="H136" i="7"/>
  <c r="I136" i="7"/>
  <c r="H97" i="7"/>
  <c r="I97" i="7"/>
  <c r="H127" i="7"/>
  <c r="I127" i="7"/>
  <c r="H2" i="7"/>
  <c r="I2" i="7"/>
  <c r="H44" i="7"/>
  <c r="I44" i="7"/>
  <c r="H193" i="7"/>
  <c r="I193" i="7"/>
  <c r="H191" i="7"/>
  <c r="I191" i="7"/>
  <c r="H120" i="7"/>
  <c r="I120" i="7"/>
  <c r="H166" i="7"/>
  <c r="I166" i="7"/>
  <c r="H111" i="7"/>
  <c r="I111" i="7"/>
  <c r="H71" i="7"/>
  <c r="I71" i="7"/>
  <c r="J3" i="7"/>
  <c r="K3" i="7"/>
  <c r="J7" i="7"/>
  <c r="K7" i="7"/>
  <c r="J11" i="7"/>
  <c r="K11" i="7"/>
  <c r="J15" i="7"/>
  <c r="K15" i="7"/>
  <c r="J19" i="7"/>
  <c r="K19" i="7"/>
  <c r="J23" i="7"/>
  <c r="K23" i="7"/>
  <c r="J27" i="7"/>
  <c r="K27" i="7"/>
  <c r="J31" i="7"/>
  <c r="K31" i="7"/>
  <c r="J35" i="7"/>
  <c r="K35" i="7"/>
  <c r="J39" i="7"/>
  <c r="K39" i="7"/>
  <c r="J43" i="7"/>
  <c r="K43" i="7"/>
  <c r="J47" i="7"/>
  <c r="K47" i="7"/>
  <c r="J51" i="7"/>
  <c r="K51" i="7"/>
  <c r="J55" i="7"/>
  <c r="K55" i="7"/>
  <c r="J59" i="7"/>
  <c r="K59" i="7"/>
  <c r="J63" i="7"/>
  <c r="K63" i="7"/>
  <c r="J67" i="7"/>
  <c r="K67" i="7"/>
  <c r="J71" i="7"/>
  <c r="K71" i="7"/>
  <c r="J75" i="7"/>
  <c r="K75" i="7"/>
  <c r="J79" i="7"/>
  <c r="K79" i="7"/>
  <c r="J83" i="7"/>
  <c r="K83" i="7"/>
  <c r="J2" i="7"/>
  <c r="K2" i="7"/>
  <c r="J6" i="7"/>
  <c r="K6" i="7"/>
  <c r="J10" i="7"/>
  <c r="K10" i="7"/>
  <c r="J14" i="7"/>
  <c r="K14" i="7"/>
  <c r="J18" i="7"/>
  <c r="K18" i="7"/>
  <c r="J22" i="7"/>
  <c r="K22" i="7"/>
  <c r="J26" i="7"/>
  <c r="K26" i="7"/>
  <c r="J30" i="7"/>
  <c r="K30" i="7"/>
  <c r="J34" i="7"/>
  <c r="K34" i="7"/>
  <c r="J38" i="7"/>
  <c r="K38" i="7"/>
  <c r="J42" i="7"/>
  <c r="K42" i="7"/>
  <c r="J46" i="7"/>
  <c r="K46" i="7"/>
  <c r="J50" i="7"/>
  <c r="K50" i="7"/>
  <c r="J54" i="7"/>
  <c r="K54" i="7"/>
  <c r="J58" i="7"/>
  <c r="K58" i="7"/>
  <c r="J62" i="7"/>
  <c r="K62" i="7"/>
  <c r="J66" i="7"/>
  <c r="K66" i="7"/>
  <c r="J70" i="7"/>
  <c r="K70" i="7"/>
  <c r="J74" i="7"/>
  <c r="K74" i="7"/>
  <c r="J78" i="7"/>
  <c r="K78" i="7"/>
  <c r="J82" i="7"/>
  <c r="K82" i="7"/>
  <c r="J5" i="7"/>
  <c r="K5" i="7"/>
  <c r="J9" i="7"/>
  <c r="K9" i="7"/>
  <c r="J13" i="7"/>
  <c r="K13" i="7"/>
  <c r="J17" i="7"/>
  <c r="K17" i="7"/>
  <c r="J21" i="7"/>
  <c r="K21" i="7"/>
  <c r="J25" i="7"/>
  <c r="K25" i="7"/>
  <c r="J29" i="7"/>
  <c r="K29" i="7"/>
  <c r="J33" i="7"/>
  <c r="K33" i="7"/>
  <c r="J37" i="7"/>
  <c r="K37" i="7"/>
  <c r="J41" i="7"/>
  <c r="K41" i="7"/>
  <c r="J45" i="7"/>
  <c r="K45" i="7"/>
  <c r="J49" i="7"/>
  <c r="K49" i="7"/>
  <c r="J53" i="7"/>
  <c r="K53" i="7"/>
  <c r="J57" i="7"/>
  <c r="K57" i="7"/>
  <c r="J61" i="7"/>
  <c r="K61" i="7"/>
  <c r="J65" i="7"/>
  <c r="K65" i="7"/>
  <c r="J69" i="7"/>
  <c r="K69" i="7"/>
  <c r="J73" i="7"/>
  <c r="K73" i="7"/>
  <c r="J77" i="7"/>
  <c r="K77" i="7"/>
  <c r="J81" i="7"/>
  <c r="K81" i="7"/>
  <c r="J85" i="7"/>
  <c r="K85" i="7"/>
  <c r="J4" i="7"/>
  <c r="K4" i="7"/>
  <c r="J8" i="7"/>
  <c r="K8" i="7"/>
  <c r="J12" i="7"/>
  <c r="K12" i="7"/>
  <c r="J16" i="7"/>
  <c r="K16" i="7"/>
  <c r="J20" i="7"/>
  <c r="K20" i="7"/>
  <c r="J24" i="7"/>
  <c r="K24" i="7"/>
  <c r="J28" i="7"/>
  <c r="K28" i="7"/>
  <c r="J32" i="7"/>
  <c r="K32" i="7"/>
  <c r="J36" i="7"/>
  <c r="K36" i="7"/>
  <c r="J40" i="7"/>
  <c r="K40" i="7"/>
  <c r="J44" i="7"/>
  <c r="K44" i="7"/>
  <c r="J48" i="7"/>
  <c r="K48" i="7"/>
  <c r="J52" i="7"/>
  <c r="K52" i="7"/>
  <c r="J56" i="7"/>
  <c r="K56" i="7"/>
  <c r="J60" i="7"/>
  <c r="K60" i="7"/>
  <c r="J64" i="7"/>
  <c r="K64" i="7"/>
  <c r="J68" i="7"/>
  <c r="K68" i="7"/>
  <c r="J72" i="7"/>
  <c r="K72" i="7"/>
  <c r="J76" i="7"/>
  <c r="K76" i="7"/>
  <c r="J80" i="7"/>
  <c r="K80" i="7"/>
  <c r="J84" i="7"/>
  <c r="K84" i="7"/>
  <c r="J86" i="7"/>
  <c r="K86" i="7"/>
  <c r="J89" i="7"/>
  <c r="K89" i="7"/>
  <c r="J93" i="7"/>
  <c r="K93" i="7"/>
  <c r="J97" i="7"/>
  <c r="K97" i="7"/>
  <c r="J101" i="7"/>
  <c r="K101" i="7"/>
  <c r="J105" i="7"/>
  <c r="K105" i="7"/>
  <c r="J109" i="7"/>
  <c r="K109" i="7"/>
  <c r="J113" i="7"/>
  <c r="K113" i="7"/>
  <c r="J117" i="7"/>
  <c r="K117" i="7"/>
  <c r="J121" i="7"/>
  <c r="K121" i="7"/>
  <c r="J125" i="7"/>
  <c r="K125" i="7"/>
  <c r="J129" i="7"/>
  <c r="K129" i="7"/>
  <c r="J133" i="7"/>
  <c r="K133" i="7"/>
  <c r="J137" i="7"/>
  <c r="K137" i="7"/>
  <c r="J141" i="7"/>
  <c r="K141" i="7"/>
  <c r="J145" i="7"/>
  <c r="K145" i="7"/>
  <c r="J149" i="7"/>
  <c r="K149" i="7"/>
  <c r="J153" i="7"/>
  <c r="K153" i="7"/>
  <c r="J157" i="7"/>
  <c r="K157" i="7"/>
  <c r="J88" i="7"/>
  <c r="K88" i="7"/>
  <c r="J92" i="7"/>
  <c r="K92" i="7"/>
  <c r="J96" i="7"/>
  <c r="K96" i="7"/>
  <c r="J100" i="7"/>
  <c r="K100" i="7"/>
  <c r="J104" i="7"/>
  <c r="K104" i="7"/>
  <c r="J108" i="7"/>
  <c r="K108" i="7"/>
  <c r="J112" i="7"/>
  <c r="K112" i="7"/>
  <c r="J116" i="7"/>
  <c r="K116" i="7"/>
  <c r="J120" i="7"/>
  <c r="K120" i="7"/>
  <c r="J124" i="7"/>
  <c r="K124" i="7"/>
  <c r="J128" i="7"/>
  <c r="K128" i="7"/>
  <c r="J132" i="7"/>
  <c r="K132" i="7"/>
  <c r="J136" i="7"/>
  <c r="K136" i="7"/>
  <c r="J140" i="7"/>
  <c r="K140" i="7"/>
  <c r="J144" i="7"/>
  <c r="K144" i="7"/>
  <c r="J148" i="7"/>
  <c r="K148" i="7"/>
  <c r="J152" i="7"/>
  <c r="K152" i="7"/>
  <c r="J156" i="7"/>
  <c r="K156" i="7"/>
  <c r="J160" i="7"/>
  <c r="K160" i="7"/>
  <c r="J164" i="7"/>
  <c r="K164" i="7"/>
  <c r="J168" i="7"/>
  <c r="K168" i="7"/>
  <c r="J87" i="7"/>
  <c r="K87" i="7"/>
  <c r="J91" i="7"/>
  <c r="K91" i="7"/>
  <c r="J95" i="7"/>
  <c r="K95" i="7"/>
  <c r="J99" i="7"/>
  <c r="K99" i="7"/>
  <c r="J103" i="7"/>
  <c r="K103" i="7"/>
  <c r="J107" i="7"/>
  <c r="K107" i="7"/>
  <c r="J111" i="7"/>
  <c r="K111" i="7"/>
  <c r="J115" i="7"/>
  <c r="K115" i="7"/>
  <c r="J119" i="7"/>
  <c r="K119" i="7"/>
  <c r="J123" i="7"/>
  <c r="K123" i="7"/>
  <c r="J127" i="7"/>
  <c r="K127" i="7"/>
  <c r="J131" i="7"/>
  <c r="K131" i="7"/>
  <c r="J135" i="7"/>
  <c r="K135" i="7"/>
  <c r="J139" i="7"/>
  <c r="K139" i="7"/>
  <c r="J143" i="7"/>
  <c r="K143" i="7"/>
  <c r="J147" i="7"/>
  <c r="K147" i="7"/>
  <c r="J151" i="7"/>
  <c r="K151" i="7"/>
  <c r="J155" i="7"/>
  <c r="K155" i="7"/>
  <c r="J159" i="7"/>
  <c r="K159" i="7"/>
  <c r="J163" i="7"/>
  <c r="K163" i="7"/>
  <c r="J167" i="7"/>
  <c r="K167" i="7"/>
  <c r="J171" i="7"/>
  <c r="K171" i="7"/>
  <c r="J90" i="7"/>
  <c r="K90" i="7"/>
  <c r="J94" i="7"/>
  <c r="K94" i="7"/>
  <c r="J98" i="7"/>
  <c r="K98" i="7"/>
  <c r="J102" i="7"/>
  <c r="K102" i="7"/>
  <c r="J106" i="7"/>
  <c r="K106" i="7"/>
  <c r="J110" i="7"/>
  <c r="K110" i="7"/>
  <c r="J114" i="7"/>
  <c r="K114" i="7"/>
  <c r="J118" i="7"/>
  <c r="K118" i="7"/>
  <c r="J122" i="7"/>
  <c r="K122" i="7"/>
  <c r="J126" i="7"/>
  <c r="K126" i="7"/>
  <c r="J130" i="7"/>
  <c r="K130" i="7"/>
  <c r="J134" i="7"/>
  <c r="K134" i="7"/>
  <c r="J138" i="7"/>
  <c r="K138" i="7"/>
  <c r="J142" i="7"/>
  <c r="K142" i="7"/>
  <c r="J146" i="7"/>
  <c r="K146" i="7"/>
  <c r="J150" i="7"/>
  <c r="K150" i="7"/>
  <c r="J154" i="7"/>
  <c r="K154" i="7"/>
  <c r="J158" i="7"/>
  <c r="K158" i="7"/>
  <c r="J161" i="7"/>
  <c r="K161" i="7"/>
  <c r="J162" i="7"/>
  <c r="K162" i="7"/>
  <c r="J165" i="7"/>
  <c r="K165" i="7"/>
  <c r="J166" i="7"/>
  <c r="K166" i="7"/>
  <c r="J169" i="7"/>
  <c r="K169" i="7"/>
  <c r="J170" i="7"/>
  <c r="K170" i="7"/>
  <c r="J172" i="7"/>
  <c r="K172" i="7"/>
  <c r="J174" i="7"/>
  <c r="K174" i="7"/>
  <c r="J178" i="7"/>
  <c r="K178" i="7"/>
  <c r="J182" i="7"/>
  <c r="K182" i="7"/>
  <c r="J186" i="7"/>
  <c r="K186" i="7"/>
  <c r="J190" i="7"/>
  <c r="K190" i="7"/>
  <c r="J194" i="7"/>
  <c r="K194" i="7"/>
  <c r="J198" i="7"/>
  <c r="K198" i="7"/>
  <c r="J202" i="7"/>
  <c r="K202" i="7"/>
  <c r="J206" i="7"/>
  <c r="K206" i="7"/>
  <c r="J210" i="7"/>
  <c r="K210" i="7"/>
  <c r="J214" i="7"/>
  <c r="K214" i="7"/>
  <c r="J218" i="7"/>
  <c r="K218" i="7"/>
  <c r="J222" i="7"/>
  <c r="K222" i="7"/>
  <c r="J226" i="7"/>
  <c r="K226" i="7"/>
  <c r="J173" i="7"/>
  <c r="K173" i="7"/>
  <c r="J177" i="7"/>
  <c r="K177" i="7"/>
  <c r="J181" i="7"/>
  <c r="K181" i="7"/>
  <c r="J185" i="7"/>
  <c r="K185" i="7"/>
  <c r="J189" i="7"/>
  <c r="K189" i="7"/>
  <c r="J193" i="7"/>
  <c r="K193" i="7"/>
  <c r="J197" i="7"/>
  <c r="K197" i="7"/>
  <c r="J201" i="7"/>
  <c r="K201" i="7"/>
  <c r="J205" i="7"/>
  <c r="K205" i="7"/>
  <c r="J209" i="7"/>
  <c r="K209" i="7"/>
  <c r="J213" i="7"/>
  <c r="K213" i="7"/>
  <c r="J217" i="7"/>
  <c r="K217" i="7"/>
  <c r="J221" i="7"/>
  <c r="K221" i="7"/>
  <c r="J225" i="7"/>
  <c r="K225" i="7"/>
  <c r="J216" i="7"/>
  <c r="K216" i="7"/>
  <c r="J228" i="7"/>
  <c r="K228" i="7"/>
  <c r="J176" i="7"/>
  <c r="K176" i="7"/>
  <c r="J180" i="7"/>
  <c r="K180" i="7"/>
  <c r="J184" i="7"/>
  <c r="K184" i="7"/>
  <c r="J188" i="7"/>
  <c r="K188" i="7"/>
  <c r="J192" i="7"/>
  <c r="K192" i="7"/>
  <c r="J196" i="7"/>
  <c r="K196" i="7"/>
  <c r="J200" i="7"/>
  <c r="K200" i="7"/>
  <c r="J204" i="7"/>
  <c r="K204" i="7"/>
  <c r="J208" i="7"/>
  <c r="K208" i="7"/>
  <c r="J212" i="7"/>
  <c r="K212" i="7"/>
  <c r="J220" i="7"/>
  <c r="K220" i="7"/>
  <c r="J224" i="7"/>
  <c r="K224" i="7"/>
  <c r="J219" i="7"/>
  <c r="K219" i="7"/>
  <c r="J227" i="7"/>
  <c r="K227" i="7"/>
  <c r="J175" i="7"/>
  <c r="K175" i="7"/>
  <c r="J179" i="7"/>
  <c r="K179" i="7"/>
  <c r="J183" i="7"/>
  <c r="K183" i="7"/>
  <c r="J187" i="7"/>
  <c r="K187" i="7"/>
  <c r="J191" i="7"/>
  <c r="K191" i="7"/>
  <c r="J195" i="7"/>
  <c r="K195" i="7"/>
  <c r="J199" i="7"/>
  <c r="K199" i="7"/>
  <c r="J203" i="7"/>
  <c r="K203" i="7"/>
  <c r="J207" i="7"/>
  <c r="K207" i="7"/>
  <c r="J211" i="7"/>
  <c r="K211" i="7"/>
  <c r="J215" i="7"/>
  <c r="K215" i="7"/>
  <c r="J223" i="7"/>
  <c r="K223" i="7"/>
  <c r="H29" i="7"/>
  <c r="I29" i="7"/>
  <c r="H61" i="7"/>
  <c r="I61" i="7"/>
  <c r="H8" i="7"/>
  <c r="I8" i="7"/>
  <c r="H40" i="7"/>
  <c r="I40" i="7"/>
  <c r="H72" i="7"/>
  <c r="I72" i="7"/>
  <c r="H19" i="7"/>
  <c r="I19" i="7"/>
  <c r="H51" i="7"/>
  <c r="I51" i="7"/>
  <c r="H83" i="7"/>
  <c r="I83" i="7"/>
  <c r="H30" i="7"/>
  <c r="I30" i="7"/>
  <c r="H62" i="7"/>
  <c r="I62" i="7"/>
  <c r="H91" i="7"/>
  <c r="I91" i="7"/>
  <c r="H123" i="7"/>
  <c r="I123" i="7"/>
  <c r="H155" i="7"/>
  <c r="I155" i="7"/>
  <c r="H114" i="7"/>
  <c r="I114" i="7"/>
  <c r="H146" i="7"/>
  <c r="I146" i="7"/>
  <c r="H93" i="7"/>
  <c r="I93" i="7"/>
  <c r="H125" i="7"/>
  <c r="I125" i="7"/>
  <c r="H157" i="7"/>
  <c r="I157" i="7"/>
  <c r="H100" i="7"/>
  <c r="I100" i="7"/>
  <c r="H132" i="7"/>
  <c r="I132" i="7"/>
  <c r="H176" i="7"/>
  <c r="I176" i="7"/>
  <c r="H208" i="7"/>
  <c r="I208" i="7"/>
  <c r="H171" i="7"/>
  <c r="I171" i="7"/>
  <c r="H203" i="7"/>
  <c r="I203" i="7"/>
  <c r="H164" i="7"/>
  <c r="I164" i="7"/>
  <c r="H194" i="7"/>
  <c r="I194" i="7"/>
  <c r="H221" i="7"/>
  <c r="I221" i="7"/>
  <c r="H205" i="7"/>
  <c r="I205" i="7"/>
  <c r="H13" i="7"/>
  <c r="I13" i="7"/>
  <c r="H45" i="7"/>
  <c r="I45" i="7"/>
  <c r="H77" i="7"/>
  <c r="I77" i="7"/>
  <c r="H24" i="7"/>
  <c r="I24" i="7"/>
  <c r="H56" i="7"/>
  <c r="I56" i="7"/>
  <c r="H3" i="7"/>
  <c r="I3" i="7"/>
  <c r="H35" i="7"/>
  <c r="I35" i="7"/>
  <c r="H67" i="7"/>
  <c r="I67" i="7"/>
  <c r="H14" i="7"/>
  <c r="I14" i="7"/>
  <c r="H46" i="7"/>
  <c r="I46" i="7"/>
  <c r="H78" i="7"/>
  <c r="I78" i="7"/>
  <c r="H107" i="7"/>
  <c r="I107" i="7"/>
  <c r="H139" i="7"/>
  <c r="I139" i="7"/>
  <c r="H98" i="7"/>
  <c r="I98" i="7"/>
  <c r="H130" i="7"/>
  <c r="I130" i="7"/>
  <c r="H162" i="7"/>
  <c r="I162" i="7"/>
  <c r="H109" i="7"/>
  <c r="I109" i="7"/>
  <c r="H141" i="7"/>
  <c r="I141" i="7"/>
  <c r="H173" i="7"/>
  <c r="I173" i="7"/>
  <c r="H116" i="7"/>
  <c r="I116" i="7"/>
  <c r="H148" i="7"/>
  <c r="I148" i="7"/>
  <c r="H192" i="7"/>
  <c r="I192" i="7"/>
  <c r="H224" i="7"/>
  <c r="I224" i="7"/>
  <c r="H187" i="7"/>
  <c r="I187" i="7"/>
  <c r="H219" i="7"/>
  <c r="I219" i="7"/>
  <c r="H178" i="7"/>
  <c r="I178" i="7"/>
  <c r="H210" i="7"/>
  <c r="I210" i="7"/>
  <c r="H189" i="7"/>
  <c r="I189" i="7"/>
  <c r="H225" i="7"/>
  <c r="I225" i="7"/>
  <c r="H214" i="7"/>
  <c r="I214" i="7"/>
  <c r="H223" i="7"/>
  <c r="I223" i="7"/>
  <c r="H228" i="7"/>
  <c r="I228" i="7"/>
  <c r="H152" i="7"/>
  <c r="I152" i="7"/>
  <c r="H88" i="7"/>
  <c r="I88" i="7"/>
  <c r="H113" i="7"/>
  <c r="I113" i="7"/>
  <c r="H134" i="7"/>
  <c r="I134" i="7"/>
  <c r="H143" i="7"/>
  <c r="I143" i="7"/>
  <c r="H82" i="7"/>
  <c r="I82" i="7"/>
  <c r="H18" i="7"/>
  <c r="I18" i="7"/>
  <c r="H39" i="7"/>
  <c r="I39" i="7"/>
  <c r="H60" i="7"/>
  <c r="I60" i="7"/>
  <c r="H81" i="7"/>
  <c r="I81" i="7"/>
  <c r="H17" i="7"/>
  <c r="I17" i="7"/>
  <c r="H217" i="7"/>
  <c r="I217" i="7"/>
  <c r="H201" i="7"/>
  <c r="I201" i="7"/>
  <c r="H185" i="7"/>
  <c r="I185" i="7"/>
  <c r="H226" i="7"/>
  <c r="I226" i="7"/>
  <c r="H206" i="7"/>
  <c r="I206" i="7"/>
  <c r="H190" i="7"/>
  <c r="I190" i="7"/>
  <c r="H174" i="7"/>
  <c r="I174" i="7"/>
  <c r="H218" i="7"/>
  <c r="I218" i="7"/>
  <c r="H215" i="7"/>
  <c r="I215" i="7"/>
  <c r="H199" i="7"/>
  <c r="I199" i="7"/>
  <c r="H183" i="7"/>
  <c r="I183" i="7"/>
  <c r="H167" i="7"/>
  <c r="I167" i="7"/>
  <c r="H220" i="7"/>
  <c r="I220" i="7"/>
  <c r="H204" i="7"/>
  <c r="I204" i="7"/>
  <c r="H188" i="7"/>
  <c r="I188" i="7"/>
  <c r="H160" i="7"/>
  <c r="I160" i="7"/>
  <c r="H144" i="7"/>
  <c r="I144" i="7"/>
  <c r="H128" i="7"/>
  <c r="I128" i="7"/>
  <c r="H112" i="7"/>
  <c r="I112" i="7"/>
  <c r="H96" i="7"/>
  <c r="I96" i="7"/>
  <c r="H169" i="7"/>
  <c r="I169" i="7"/>
  <c r="H153" i="7"/>
  <c r="I153" i="7"/>
  <c r="H137" i="7"/>
  <c r="I137" i="7"/>
  <c r="H121" i="7"/>
  <c r="I121" i="7"/>
  <c r="H105" i="7"/>
  <c r="I105" i="7"/>
  <c r="H89" i="7"/>
  <c r="I89" i="7"/>
  <c r="H158" i="7"/>
  <c r="I158" i="7"/>
  <c r="H142" i="7"/>
  <c r="I142" i="7"/>
  <c r="H126" i="7"/>
  <c r="I126" i="7"/>
  <c r="H110" i="7"/>
  <c r="I110" i="7"/>
  <c r="H94" i="7"/>
  <c r="I94" i="7"/>
  <c r="H151" i="7"/>
  <c r="I151" i="7"/>
  <c r="H135" i="7"/>
  <c r="I135" i="7"/>
  <c r="H119" i="7"/>
  <c r="I119" i="7"/>
  <c r="H103" i="7"/>
  <c r="I103" i="7"/>
  <c r="H87" i="7"/>
  <c r="I87" i="7"/>
  <c r="H74" i="7"/>
  <c r="I74" i="7"/>
  <c r="H58" i="7"/>
  <c r="I58" i="7"/>
  <c r="H42" i="7"/>
  <c r="I42" i="7"/>
  <c r="H26" i="7"/>
  <c r="I26" i="7"/>
  <c r="H10" i="7"/>
  <c r="I10" i="7"/>
  <c r="H79" i="7"/>
  <c r="I79" i="7"/>
  <c r="H63" i="7"/>
  <c r="I63" i="7"/>
  <c r="H47" i="7"/>
  <c r="I47" i="7"/>
  <c r="H31" i="7"/>
  <c r="I31" i="7"/>
  <c r="H15" i="7"/>
  <c r="I15" i="7"/>
  <c r="H84" i="7"/>
  <c r="I84" i="7"/>
  <c r="H68" i="7"/>
  <c r="I68" i="7"/>
  <c r="H52" i="7"/>
  <c r="I52" i="7"/>
  <c r="H36" i="7"/>
  <c r="I36" i="7"/>
  <c r="H20" i="7"/>
  <c r="I20" i="7"/>
  <c r="H4" i="7"/>
  <c r="I4" i="7"/>
  <c r="H73" i="7"/>
  <c r="I73" i="7"/>
  <c r="H57" i="7"/>
  <c r="I57" i="7"/>
  <c r="H41" i="7"/>
  <c r="I41" i="7"/>
  <c r="H25" i="7"/>
  <c r="I25" i="7"/>
  <c r="H9" i="7"/>
  <c r="I9" i="7"/>
  <c r="H213" i="7"/>
  <c r="I213" i="7"/>
  <c r="H197" i="7"/>
  <c r="I197" i="7"/>
  <c r="H181" i="7"/>
  <c r="I181" i="7"/>
  <c r="H222" i="7"/>
  <c r="I222" i="7"/>
  <c r="H202" i="7"/>
  <c r="I202" i="7"/>
  <c r="H186" i="7"/>
  <c r="I186" i="7"/>
  <c r="H172" i="7"/>
  <c r="I172" i="7"/>
  <c r="H227" i="7"/>
  <c r="I227" i="7"/>
  <c r="H211" i="7"/>
  <c r="I211" i="7"/>
  <c r="H195" i="7"/>
  <c r="I195" i="7"/>
  <c r="H179" i="7"/>
  <c r="I179" i="7"/>
  <c r="H163" i="7"/>
  <c r="I163" i="7"/>
  <c r="H216" i="7"/>
  <c r="I216" i="7"/>
  <c r="H200" i="7"/>
  <c r="I200" i="7"/>
  <c r="H184" i="7"/>
  <c r="I184" i="7"/>
  <c r="H156" i="7"/>
  <c r="I156" i="7"/>
  <c r="H140" i="7"/>
  <c r="I140" i="7"/>
  <c r="H124" i="7"/>
  <c r="I124" i="7"/>
  <c r="H108" i="7"/>
  <c r="I108" i="7"/>
  <c r="H92" i="7"/>
  <c r="I92" i="7"/>
  <c r="H165" i="7"/>
  <c r="I165" i="7"/>
  <c r="H149" i="7"/>
  <c r="I149" i="7"/>
  <c r="H133" i="7"/>
  <c r="I133" i="7"/>
  <c r="H117" i="7"/>
  <c r="I117" i="7"/>
  <c r="H101" i="7"/>
  <c r="I101" i="7"/>
  <c r="H170" i="7"/>
  <c r="I170" i="7"/>
  <c r="H154" i="7"/>
  <c r="I154" i="7"/>
  <c r="H138" i="7"/>
  <c r="I138" i="7"/>
  <c r="H122" i="7"/>
  <c r="I122" i="7"/>
  <c r="H106" i="7"/>
  <c r="I106" i="7"/>
  <c r="H90" i="7"/>
  <c r="I90" i="7"/>
  <c r="H147" i="7"/>
  <c r="I147" i="7"/>
  <c r="H131" i="7"/>
  <c r="I131" i="7"/>
  <c r="H115" i="7"/>
  <c r="I115" i="7"/>
  <c r="H99" i="7"/>
  <c r="I99" i="7"/>
  <c r="H86" i="7"/>
  <c r="I86" i="7"/>
  <c r="H70" i="7"/>
  <c r="I70" i="7"/>
  <c r="H54" i="7"/>
  <c r="I54" i="7"/>
  <c r="H38" i="7"/>
  <c r="I38" i="7"/>
  <c r="H22" i="7"/>
  <c r="I22" i="7"/>
  <c r="H6" i="7"/>
  <c r="I6" i="7"/>
  <c r="H75" i="7"/>
  <c r="I75" i="7"/>
  <c r="H59" i="7"/>
  <c r="I59" i="7"/>
  <c r="H43" i="7"/>
  <c r="I43" i="7"/>
  <c r="H27" i="7"/>
  <c r="I27" i="7"/>
  <c r="H11" i="7"/>
  <c r="I11" i="7"/>
  <c r="H80" i="7"/>
  <c r="I80" i="7"/>
  <c r="H64" i="7"/>
  <c r="I64" i="7"/>
  <c r="H48" i="7"/>
  <c r="I48" i="7"/>
  <c r="H32" i="7"/>
  <c r="I32" i="7"/>
  <c r="H16" i="7"/>
  <c r="I16" i="7"/>
  <c r="H85" i="7"/>
  <c r="I85" i="7"/>
  <c r="H69" i="7"/>
  <c r="I69" i="7"/>
  <c r="H53" i="7"/>
  <c r="I53" i="7"/>
  <c r="H37" i="7"/>
  <c r="I37" i="7"/>
  <c r="H21" i="7"/>
  <c r="I2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<sst xmlns="http://schemas.openxmlformats.org/spreadsheetml/2006/main" count="1660" uniqueCount="400">
  <si>
    <t>ID</t>
  </si>
  <si>
    <t>Sample</t>
  </si>
  <si>
    <t>δ45 (raw)</t>
  </si>
  <si>
    <t>δ45 (raw) SD</t>
  </si>
  <si>
    <t>δ46 (raw)</t>
  </si>
  <si>
    <t>δ46 (raw) SD</t>
  </si>
  <si>
    <t>δ47 (raw)</t>
  </si>
  <si>
    <t>δ47 (raw) SD</t>
  </si>
  <si>
    <t>δ48 (raw)</t>
  </si>
  <si>
    <t>δ48 (raw) SD</t>
  </si>
  <si>
    <t>δ49 (raw)</t>
  </si>
  <si>
    <t>δ49 (raw) SD</t>
  </si>
  <si>
    <t>∆47 (raw)</t>
  </si>
  <si>
    <t>∆47 (raw) SD</t>
  </si>
  <si>
    <t>∆48 (raw)</t>
  </si>
  <si>
    <t>∆48 (raw) SD</t>
  </si>
  <si>
    <t>∆49 (raw)</t>
  </si>
  <si>
    <t>∆49 (raw) SD</t>
  </si>
  <si>
    <t>δ13C VPDB (CO2)</t>
  </si>
  <si>
    <t>δ13C VPDB (CO2) SD</t>
  </si>
  <si>
    <t>δ18O VSMOW (CO2)</t>
  </si>
  <si>
    <t>δ18O VSMOW (CO2) SD</t>
  </si>
  <si>
    <t>Acquisitions</t>
  </si>
  <si>
    <t>2019-04-05 17:59 CEST</t>
  </si>
  <si>
    <t>HG</t>
  </si>
  <si>
    <t>2019-04-08 21:02 CEST</t>
  </si>
  <si>
    <t>2019-04-09 17:47 CEST</t>
  </si>
  <si>
    <t>2019-04-10 18:50 CEST</t>
  </si>
  <si>
    <t>2019-04-12 13:37 CEST</t>
  </si>
  <si>
    <t>2019-04-15 17:48 CEST</t>
  </si>
  <si>
    <t>2019-04-16 18:58 CEST</t>
  </si>
  <si>
    <t>2019-04-17 19:48 CEST</t>
  </si>
  <si>
    <t>2019-04-23 18:32 CEST</t>
  </si>
  <si>
    <t>2019-04-24 19:39 CEST</t>
  </si>
  <si>
    <t>2019-04-25 16:25 CEST</t>
  </si>
  <si>
    <t>2019-04-26 19:32 CEST</t>
  </si>
  <si>
    <t>2019-04-29 19:15 CEST</t>
  </si>
  <si>
    <t>2019-04-30 20:33 CEST</t>
  </si>
  <si>
    <t>2019-05-02 19:23 CEST</t>
  </si>
  <si>
    <t>2019-05-03 18:06 CEST</t>
  </si>
  <si>
    <t>2019-05-06 19:51 CEST</t>
  </si>
  <si>
    <t>2019-05-08 19:57 CEST</t>
  </si>
  <si>
    <t>2019-05-10 15:49 CEST</t>
  </si>
  <si>
    <t>2019-05-14 15:25 CEST</t>
  </si>
  <si>
    <t>2019-05-15 20:10 CEST</t>
  </si>
  <si>
    <t>2019-05-16 19:16 CEST</t>
  </si>
  <si>
    <t>2019-05-20 19:53 CEST</t>
  </si>
  <si>
    <t>2019-05-22 22:07 CEST</t>
  </si>
  <si>
    <t>2019-05-28 22:28 CEST</t>
  </si>
  <si>
    <t>2019-05-29 15:55 CEST</t>
  </si>
  <si>
    <t>2019-05-31 18:45 CEST</t>
  </si>
  <si>
    <t>2019-06-03 18:05 CEST</t>
  </si>
  <si>
    <t>2019-06-05 18:44 CEST</t>
  </si>
  <si>
    <t>2019-06-07 20:44 CEST</t>
  </si>
  <si>
    <t>2019-06-12 19:54 CEST</t>
  </si>
  <si>
    <t>2019-06-14 18:29 CEST</t>
  </si>
  <si>
    <t>2019-06-17 18:34 CEST</t>
  </si>
  <si>
    <t>2019-06-19 21:37 CEST</t>
  </si>
  <si>
    <t>2019-06-21 18:42 CEST</t>
  </si>
  <si>
    <t>2019-06-24 17:51 CEST</t>
  </si>
  <si>
    <t>2019-06-26 17:56 CEST</t>
  </si>
  <si>
    <t>2019-06-28 19:15 CEST</t>
  </si>
  <si>
    <t>2019-07-02 18:46 CEST</t>
  </si>
  <si>
    <t>2019-07-03 20:10 CEST</t>
  </si>
  <si>
    <t>2019-07-05 14:36 CEST</t>
  </si>
  <si>
    <t>2019-07-08 18:49 CEST</t>
  </si>
  <si>
    <t>2019-07-08 22:59 CEST</t>
  </si>
  <si>
    <t>2019-07-10 18:46 CEST</t>
  </si>
  <si>
    <t>2019-07-12 14:21 CEST</t>
  </si>
  <si>
    <t>2019-07-15 18:31 CEST</t>
  </si>
  <si>
    <t>2019-07-18 18:44 CEST</t>
  </si>
  <si>
    <t>2019-07-19 16:03 CEST</t>
  </si>
  <si>
    <t>2019-07-22 19:47 CEST</t>
  </si>
  <si>
    <t>2019-07-23 21:04 CEST</t>
  </si>
  <si>
    <t>2019-07-25 20:03 CEST</t>
  </si>
  <si>
    <t>2019-07-29 20:54 CEST</t>
  </si>
  <si>
    <t>2019-07-31 19:46 CEST</t>
  </si>
  <si>
    <t>2019-08-01 16:55 CEST</t>
  </si>
  <si>
    <t>2019-04-05 22:07 CEST</t>
  </si>
  <si>
    <t>25G</t>
  </si>
  <si>
    <t>2019-04-08 16:53 CEST</t>
  </si>
  <si>
    <t>2019-04-09 21:56 CEST</t>
  </si>
  <si>
    <t>2019-04-10 14:41 CEST</t>
  </si>
  <si>
    <t>2019-04-12 17:48 CEST</t>
  </si>
  <si>
    <t>2019-04-18 20:47 CEST</t>
  </si>
  <si>
    <t>2019-04-23 22:41 CEST</t>
  </si>
  <si>
    <t>2019-04-29 23:25 CEST</t>
  </si>
  <si>
    <t>2019-04-30 03:39 CEST</t>
  </si>
  <si>
    <t>2019-05-02 15:08 CEST</t>
  </si>
  <si>
    <t>2019-05-07 17:11 CEST</t>
  </si>
  <si>
    <t>2019-05-13 18:41 CEST</t>
  </si>
  <si>
    <t>2019-05-17 20:26 CEST</t>
  </si>
  <si>
    <t>2019-05-21 21:12 CEST</t>
  </si>
  <si>
    <t>2019-05-23 20:26 CEST</t>
  </si>
  <si>
    <t>2019-05-29 02:51 CEST</t>
  </si>
  <si>
    <t>2019-05-31 22:54 CEST</t>
  </si>
  <si>
    <t>2019-06-04 17:15 CEST</t>
  </si>
  <si>
    <t>2019-06-06 15:31 CEST</t>
  </si>
  <si>
    <t>2019-06-11 16:49 CEST</t>
  </si>
  <si>
    <t>2019-06-14 22:39 CEST</t>
  </si>
  <si>
    <t>2019-06-18 19:51 CEST</t>
  </si>
  <si>
    <t>2019-06-21 22:53 CEST</t>
  </si>
  <si>
    <t>2019-06-25 20:23 CEST</t>
  </si>
  <si>
    <t>2019-06-27 19:11 CEST</t>
  </si>
  <si>
    <t>2019-07-01 17:10 CEST</t>
  </si>
  <si>
    <t>2019-07-04 17:19 CEST</t>
  </si>
  <si>
    <t>2019-07-09 21:29 CEST</t>
  </si>
  <si>
    <t>2019-07-11 17:17 CEST</t>
  </si>
  <si>
    <t>2019-07-16 20:01 CEST</t>
  </si>
  <si>
    <t>2019-07-18 22:53 CEST</t>
  </si>
  <si>
    <t>2019-07-24 18:16 CEST</t>
  </si>
  <si>
    <t>2019-07-26 17:20 CEST</t>
  </si>
  <si>
    <t>2019-07-30 18:20 CEST</t>
  </si>
  <si>
    <t>2019-08-02 18:10 CEST</t>
  </si>
  <si>
    <t>-0.988</t>
  </si>
  <si>
    <t>-0.906</t>
  </si>
  <si>
    <t>-0.648</t>
  </si>
  <si>
    <t>m/z 47.5 scaling factors</t>
  </si>
  <si>
    <t>on m/z 47</t>
  </si>
  <si>
    <t>on m/z 48</t>
  </si>
  <si>
    <t>on m/z 49</t>
  </si>
  <si>
    <t>ETF based on ETH1, ETH2, and ETH3 to convert raw values of samples to "CDES90,uc"</t>
  </si>
  <si>
    <t>∆47</t>
  </si>
  <si>
    <t>Intercept</t>
  </si>
  <si>
    <t>Intended</t>
  </si>
  <si>
    <t>Slope:</t>
  </si>
  <si>
    <t>Intercept:</t>
  </si>
  <si>
    <t>∆48</t>
  </si>
  <si>
    <t>Long-term "intended" values</t>
  </si>
  <si>
    <t>∆47 (CDES90)</t>
  </si>
  <si>
    <t>∆48 (CDES90)</t>
  </si>
  <si>
    <t>2019-04-05 09:39 CEST</t>
  </si>
  <si>
    <t>2019-04-06 06:26 CEST</t>
  </si>
  <si>
    <t>2019-04-06 18:54 CEST</t>
  </si>
  <si>
    <t>2019-04-07 07:20 CEST</t>
  </si>
  <si>
    <t>2019-04-07 19:45 CEST</t>
  </si>
  <si>
    <t>2019-04-08 08:35 CEST</t>
  </si>
  <si>
    <t>2019-04-09 05:24 CEST</t>
  </si>
  <si>
    <t>2019-04-10 02:05 CEST</t>
  </si>
  <si>
    <t>2019-04-10 22:59 CEST</t>
  </si>
  <si>
    <t>2019-04-11 11:25 CEST</t>
  </si>
  <si>
    <t>2019-04-13 10:24 CEST</t>
  </si>
  <si>
    <t>2019-04-13 22:50 CEST</t>
  </si>
  <si>
    <t>2019-04-14 11:15 CEST</t>
  </si>
  <si>
    <t>2019-04-15 13:22 CEST</t>
  </si>
  <si>
    <t>2019-04-16 02:08 CEST</t>
  </si>
  <si>
    <t>2019-04-16 23:06 CEST</t>
  </si>
  <si>
    <t>2019-04-17 11:32 CEST</t>
  </si>
  <si>
    <t>2019-04-18 04:06 CEST</t>
  </si>
  <si>
    <t>2019-04-18 16:38 CEST</t>
  </si>
  <si>
    <t>2019-04-19 09:13 CEST</t>
  </si>
  <si>
    <t>2019-04-19 21:41 CEST</t>
  </si>
  <si>
    <t>2019-04-20 22:34 CEST</t>
  </si>
  <si>
    <t>2019-04-22 00:39 CEST</t>
  </si>
  <si>
    <t>2019-04-22 13:07 CEST</t>
  </si>
  <si>
    <t>2019-04-23 01:33 CEST</t>
  </si>
  <si>
    <t>2019-04-23 14:06 CEST</t>
  </si>
  <si>
    <t>2019-04-24 11:11 CEST</t>
  </si>
  <si>
    <t>2019-04-25 03:57 CEST</t>
  </si>
  <si>
    <t>2019-04-25 20:35 CEST</t>
  </si>
  <si>
    <t>2019-04-26 09:01 CEST</t>
  </si>
  <si>
    <t>2019-04-26 23:41 CEST</t>
  </si>
  <si>
    <t>2019-04-27 03:50 CEST</t>
  </si>
  <si>
    <t>2019-04-27 16:26 CEST</t>
  </si>
  <si>
    <t>2019-04-28 05:03 CEST</t>
  </si>
  <si>
    <t>2019-04-29 06:11 CEST</t>
  </si>
  <si>
    <t>2019-04-30 07:53 CEST</t>
  </si>
  <si>
    <t>2019-05-01 00:48 CEST</t>
  </si>
  <si>
    <t>2019-05-01 13:27 CEST</t>
  </si>
  <si>
    <t>2019-05-02 23:39 CEST</t>
  </si>
  <si>
    <t>2019-05-03 12:26 CEST</t>
  </si>
  <si>
    <t>2019-05-04 07:00 CEST</t>
  </si>
  <si>
    <t>2019-05-05 08:54 CEST</t>
  </si>
  <si>
    <t>2019-05-05 21:57 CEST</t>
  </si>
  <si>
    <t>2019-05-06 11:04 CEST</t>
  </si>
  <si>
    <t>2019-05-07 04:25 CEST</t>
  </si>
  <si>
    <t>2019-05-07 08:35 CEST</t>
  </si>
  <si>
    <t>2019-05-08 02:03 CEST</t>
  </si>
  <si>
    <t>2019-05-08 15:28 CEST</t>
  </si>
  <si>
    <t>2019-05-09 09:33 CEST</t>
  </si>
  <si>
    <t>2019-05-10 20:00 CEST</t>
  </si>
  <si>
    <t>2019-05-11 00:08 CEST</t>
  </si>
  <si>
    <t>2019-05-11 04:18 CEST</t>
  </si>
  <si>
    <t>2019-05-11 16:42 CEST</t>
  </si>
  <si>
    <t>2019-05-11 20:50 CEST</t>
  </si>
  <si>
    <t>2019-05-12 00:59 CEST</t>
  </si>
  <si>
    <t>2019-05-12 13:24 CEST</t>
  </si>
  <si>
    <t>2019-05-12 17:33 CEST</t>
  </si>
  <si>
    <t>2019-05-12 21:43 CEST</t>
  </si>
  <si>
    <t>2019-05-13 22:49 CEST</t>
  </si>
  <si>
    <t>2019-05-14 02:58 CEST</t>
  </si>
  <si>
    <t>2019-05-14 07:08 CEST</t>
  </si>
  <si>
    <t>2019-05-16 23:25 CEST</t>
  </si>
  <si>
    <t>2019-05-18 08:54 CEST</t>
  </si>
  <si>
    <t>2019-05-19 01:30 CEST</t>
  </si>
  <si>
    <t>2019-05-19 13:58 CEST</t>
  </si>
  <si>
    <t>2019-05-20 02:26 CEST</t>
  </si>
  <si>
    <t>2019-05-21 00:02 CEST</t>
  </si>
  <si>
    <t>2019-05-21 12:29 CEST</t>
  </si>
  <si>
    <t>2019-05-22 05:30 CEST</t>
  </si>
  <si>
    <t>2019-05-22 18:04 CEST</t>
  </si>
  <si>
    <t>2019-05-23 10:46 CEST</t>
  </si>
  <si>
    <t>2019-05-24 04:44 CEST</t>
  </si>
  <si>
    <t>2019-05-24 18:00 CEST</t>
  </si>
  <si>
    <t>2019-05-30 00:14 CEST</t>
  </si>
  <si>
    <t>2019-05-30 12:43 CEST</t>
  </si>
  <si>
    <t>2019-05-31 13:57 CEST</t>
  </si>
  <si>
    <t>2019-06-01 03:04 CEST</t>
  </si>
  <si>
    <t>2019-06-01 15:31 CEST</t>
  </si>
  <si>
    <t>2019-06-02 04:03 CEST</t>
  </si>
  <si>
    <t>2019-06-03 13:55 CEST</t>
  </si>
  <si>
    <t>2019-06-04 12:20 CEST</t>
  </si>
  <si>
    <t>2019-06-05 05:46 CEST</t>
  </si>
  <si>
    <t>2019-06-05 22:53 CEST</t>
  </si>
  <si>
    <t>2019-06-06 11:22 CEST</t>
  </si>
  <si>
    <t>2019-06-07 03:58 CEST</t>
  </si>
  <si>
    <t>2019-06-07 16:33 CEST</t>
  </si>
  <si>
    <t>2019-06-08 09:12 CEST</t>
  </si>
  <si>
    <t>2019-06-08 21:44 CEST</t>
  </si>
  <si>
    <t>2019-06-09 10:10 CEST</t>
  </si>
  <si>
    <t>2019-06-09 22:43 CEST</t>
  </si>
  <si>
    <t>2019-06-10 11:12 CEST</t>
  </si>
  <si>
    <t>2019-06-10 23:43 CEST</t>
  </si>
  <si>
    <t>2019-06-11 12:40 CEST</t>
  </si>
  <si>
    <t>2019-06-12 05:19 CEST</t>
  </si>
  <si>
    <t>2019-06-13 04:32 CEST</t>
  </si>
  <si>
    <t>2019-06-13 08:49 CEST</t>
  </si>
  <si>
    <t>2019-06-13 21:20 CEST</t>
  </si>
  <si>
    <t>2019-06-14 09:49 CEST</t>
  </si>
  <si>
    <t>2019-06-15 19:25 CEST</t>
  </si>
  <si>
    <t>2019-06-16 07:54 CEST</t>
  </si>
  <si>
    <t>2019-06-16 20:22 CEST</t>
  </si>
  <si>
    <t>2019-06-17 08:52 CEST</t>
  </si>
  <si>
    <t>2019-06-18 02:55 CEST</t>
  </si>
  <si>
    <t>2019-06-18 15:43 CEST</t>
  </si>
  <si>
    <t>2019-06-19 08:16 CEST</t>
  </si>
  <si>
    <t>2019-06-20 01:47 CEST</t>
  </si>
  <si>
    <t>2019-06-20 15:20 CEST</t>
  </si>
  <si>
    <t>2019-06-21 04:40 CEST</t>
  </si>
  <si>
    <t>2019-06-22 03:02 CEST</t>
  </si>
  <si>
    <t>2019-06-25 02:09 CEST</t>
  </si>
  <si>
    <t>2019-06-25 15:10 CEST</t>
  </si>
  <si>
    <t>2019-06-26 09:19 CEST</t>
  </si>
  <si>
    <t>2019-06-27 06:23 CEST</t>
  </si>
  <si>
    <t>2019-06-27 23:24 CEST</t>
  </si>
  <si>
    <t>2019-06-28 23:23 CEST</t>
  </si>
  <si>
    <t>2019-06-29 11:50 CEST</t>
  </si>
  <si>
    <t>2019-06-30 00:20 CEST</t>
  </si>
  <si>
    <t>2019-07-02 01:29 CEST</t>
  </si>
  <si>
    <t>2019-07-03 07:21 CEST</t>
  </si>
  <si>
    <t>2019-07-04 00:19 CEST</t>
  </si>
  <si>
    <t>2019-07-04 12:46 CEST</t>
  </si>
  <si>
    <t>2019-07-05 05:46 CEST</t>
  </si>
  <si>
    <t>2019-07-05 23:00 CEST</t>
  </si>
  <si>
    <t>2019-07-06 11:35 CEST</t>
  </si>
  <si>
    <t>2019-07-07 00:07 CEST</t>
  </si>
  <si>
    <t>2019-07-07 12:39 CEST</t>
  </si>
  <si>
    <t>2019-07-08 01:11 CEST</t>
  </si>
  <si>
    <t>2019-07-08 14:39 CEST</t>
  </si>
  <si>
    <t>2019-07-09 11:30 CEST</t>
  </si>
  <si>
    <t>2019-07-10 05:47 CEST</t>
  </si>
  <si>
    <t>2019-07-11 03:28 CEST</t>
  </si>
  <si>
    <t>2019-07-11 07:39 CEST</t>
  </si>
  <si>
    <t>2019-07-12 01:36 CEST</t>
  </si>
  <si>
    <t>2019-07-12 19:02 CEST</t>
  </si>
  <si>
    <t>2019-07-13 07:35 CEST</t>
  </si>
  <si>
    <t>2019-07-13 20:06 CEST</t>
  </si>
  <si>
    <t>2019-07-14 08:33 CEST</t>
  </si>
  <si>
    <t>2019-07-14 21:05 CEST</t>
  </si>
  <si>
    <t>2019-07-15 09:35 CEST</t>
  </si>
  <si>
    <t>2019-07-16 02:49 CEST</t>
  </si>
  <si>
    <t>2019-07-16 15:22 CEST</t>
  </si>
  <si>
    <t>2019-07-17 08:27 CEST</t>
  </si>
  <si>
    <t>2019-07-18 09:47 CEST</t>
  </si>
  <si>
    <t>2019-07-20 00:24 CEST</t>
  </si>
  <si>
    <t>2019-07-20 12:57 CEST</t>
  </si>
  <si>
    <t>2019-07-21 01:24 CEST</t>
  </si>
  <si>
    <t>2019-07-21 13:51 CEST</t>
  </si>
  <si>
    <t>2019-07-22 15:37 CEST</t>
  </si>
  <si>
    <t>2019-07-23 04:05 CEST</t>
  </si>
  <si>
    <t>2019-07-23 08:15 CEST</t>
  </si>
  <si>
    <t>2019-07-24 13:46 CEST</t>
  </si>
  <si>
    <t>2019-07-25 06:45 CEST</t>
  </si>
  <si>
    <t>2019-07-26 00:14 CEST</t>
  </si>
  <si>
    <t>2019-07-26 12:44 CEST</t>
  </si>
  <si>
    <t>2019-07-27 05:51 CEST</t>
  </si>
  <si>
    <t>2019-07-27 18:25 CEST</t>
  </si>
  <si>
    <t>2019-07-28 06:54 CEST</t>
  </si>
  <si>
    <t>2019-07-28 19:21 CEST</t>
  </si>
  <si>
    <t>2019-07-29 07:54 CEST</t>
  </si>
  <si>
    <t>2019-07-30 01:05 CEST</t>
  </si>
  <si>
    <t>2019-07-30 13:44 CEST</t>
  </si>
  <si>
    <t>2019-07-31 06:51 CEST</t>
  </si>
  <si>
    <t>2019-07-31 23:58 CEST</t>
  </si>
  <si>
    <t>2019-08-01 12:27 CEST</t>
  </si>
  <si>
    <t>2019-08-02 05:24 CEST</t>
  </si>
  <si>
    <t>2019-08-03 02:33 CEST</t>
  </si>
  <si>
    <t>2019-08-03 06:43 CEST</t>
  </si>
  <si>
    <t>2019-08-03 19:14 CEST</t>
  </si>
  <si>
    <t>2019-08-04 07:41 CEST</t>
  </si>
  <si>
    <t>2019-08-04 20:11 CEST</t>
  </si>
  <si>
    <t>∆47 (CDES90,uc)</t>
  </si>
  <si>
    <t>∆48 (CDES90,uc)</t>
  </si>
  <si>
    <t>2019-04-05 13:48 CEST</t>
  </si>
  <si>
    <t>2019-04-07 11:28 CEST</t>
  </si>
  <si>
    <t>2019-04-07 23:54 CEST</t>
  </si>
  <si>
    <t>PC1_2005</t>
  </si>
  <si>
    <t>2019-04-13 14:33 CEST</t>
  </si>
  <si>
    <t>2019-04-14 07:07 CEST</t>
  </si>
  <si>
    <t>2019-04-15 03:49 CEST</t>
  </si>
  <si>
    <t>JR</t>
  </si>
  <si>
    <t>2019-04-16 10:31 CEST</t>
  </si>
  <si>
    <t>2019-04-20 01:50 CEST</t>
  </si>
  <si>
    <t>2019-04-20 05:58 CEST</t>
  </si>
  <si>
    <t>2019-04-22 17:14 CEST</t>
  </si>
  <si>
    <t>2019-04-23 05:43 CEST</t>
  </si>
  <si>
    <t>2019-04-23 09:53 CEST</t>
  </si>
  <si>
    <t>2019-04-27 20:38 CEST</t>
  </si>
  <si>
    <t>2019-04-28 00:50 CEST</t>
  </si>
  <si>
    <t>2019-05-04 11:18 CEST</t>
  </si>
  <si>
    <t>2019-05-04 15:35 CEST</t>
  </si>
  <si>
    <t>2019-05-20 10:46 CEST</t>
  </si>
  <si>
    <t>2019-05-22 13:51 CEST</t>
  </si>
  <si>
    <t>2019-05-24 08:53 CEST</t>
  </si>
  <si>
    <t>2019-05-24 13:00 CEST</t>
  </si>
  <si>
    <t>2019-06-01 11:22 CEST</t>
  </si>
  <si>
    <t>2019-06-01 19:41 CEST</t>
  </si>
  <si>
    <t>2019-06-03 22:22 CEST</t>
  </si>
  <si>
    <t>2019-06-04 21:26 CEST</t>
  </si>
  <si>
    <t>2019-06-05 01:36 CEST</t>
  </si>
  <si>
    <t>2019-06-06 07:15 CEST</t>
  </si>
  <si>
    <t>2019-06-09 01:52 CEST</t>
  </si>
  <si>
    <t>2019-06-10 15:23 CEST</t>
  </si>
  <si>
    <t>2019-07-03 11:33 CEST</t>
  </si>
  <si>
    <t>2019-07-05 01:37 CEST</t>
  </si>
  <si>
    <t>2019-07-06 15:46 CEST</t>
  </si>
  <si>
    <t>2019-07-06 19:56 CEST</t>
  </si>
  <si>
    <t>2019-07-12 23:13 CEST</t>
  </si>
  <si>
    <t>2019-07-15 05:24 CEST</t>
  </si>
  <si>
    <t>2019-07-25 10:55 CEST</t>
  </si>
  <si>
    <t>MHD1</t>
  </si>
  <si>
    <t>2019-07-26 08:33 CEST</t>
  </si>
  <si>
    <t>2019-07-27 01:41 CEST</t>
  </si>
  <si>
    <t>2019-07-27 10:02 CEST</t>
  </si>
  <si>
    <t>2019-07-27 22:35 CEST</t>
  </si>
  <si>
    <t>2019-07-28 11:02 CEST</t>
  </si>
  <si>
    <t>2019-07-29 03:45 CEST</t>
  </si>
  <si>
    <t>2019-07-29 16:42 CEST</t>
  </si>
  <si>
    <t>2019-07-30 05:16 CEST</t>
  </si>
  <si>
    <t>2019-07-31 10:58 CEST</t>
  </si>
  <si>
    <t>2019-08-01 04:08 CEST</t>
  </si>
  <si>
    <t>2019-08-02 01:14 CEST</t>
  </si>
  <si>
    <t>2019-08-03 10:53 CEST</t>
  </si>
  <si>
    <t>2019-08-03 23:23 CEST</t>
  </si>
  <si>
    <t>2019-08-04 11:50 CEST</t>
  </si>
  <si>
    <t>residual ∆48</t>
  </si>
  <si>
    <t>residual ∆47</t>
  </si>
  <si>
    <t>Time</t>
  </si>
  <si>
    <t>intercept</t>
  </si>
  <si>
    <t>x^1</t>
  </si>
  <si>
    <t>x^2</t>
  </si>
  <si>
    <t>x^3</t>
  </si>
  <si>
    <t>x^4</t>
  </si>
  <si>
    <t>Correction polynomial fitted on ETH1, ETH2, and ETH3 residuals</t>
  </si>
  <si>
    <t>&lt;– time ZERO</t>
  </si>
  <si>
    <t>2019-04-05 00:01 CEST</t>
  </si>
  <si>
    <t>MSK 2b</t>
  </si>
  <si>
    <t>2019-07-17 04:18 CEST</t>
  </si>
  <si>
    <t>2019-06-15 11:06 CEST</t>
  </si>
  <si>
    <t>2019-06-11 03:50 CEST</t>
  </si>
  <si>
    <t>2019-06-09 06:00 CEST</t>
  </si>
  <si>
    <t>2019-05-24 00:34 CEST</t>
  </si>
  <si>
    <t>2019-05-19 22:16 CEST</t>
  </si>
  <si>
    <t>2019-05-19 05:39 CEST</t>
  </si>
  <si>
    <t>2019-05-13 10:09 CEST</t>
  </si>
  <si>
    <t>Relative time</t>
  </si>
  <si>
    <t>ETH 1</t>
  </si>
  <si>
    <t>ETH 2</t>
  </si>
  <si>
    <t>ETH 3</t>
  </si>
  <si>
    <t>ETH 1 &amp; 2</t>
  </si>
  <si>
    <t>DHC2-8</t>
  </si>
  <si>
    <t>∆48 (raw, norm)</t>
  </si>
  <si>
    <t>Error</t>
  </si>
  <si>
    <t>Slope</t>
  </si>
  <si>
    <t>–</t>
  </si>
  <si>
    <t>2019-08-05 18:56 CEST</t>
  </si>
  <si>
    <t>2019-04-21 20:30 CEST</t>
  </si>
  <si>
    <t>2019-05-07 21:36 CEST</t>
  </si>
  <si>
    <t>2019-06-09 18:33 CEST</t>
  </si>
  <si>
    <t>SPA121-02</t>
  </si>
  <si>
    <t>shot noise</t>
  </si>
  <si>
    <t>drift correction ∆47</t>
  </si>
  <si>
    <t>drift correction ∆48</t>
  </si>
  <si>
    <t>∆47 (CDES90) -final</t>
  </si>
  <si>
    <t>∆48 (CDES90) -final</t>
  </si>
  <si>
    <t>Distinguishable from 0?</t>
  </si>
  <si>
    <t>merged gas</t>
  </si>
  <si>
    <t>Note that the equilbrium gases are not used directly to calcualte the ∆ CDES values of the carbonte samples.</t>
  </si>
  <si>
    <t>66-4.65</t>
  </si>
  <si>
    <t>Mv143-b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</si>
</sst>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0"/>
    <numFmt numFmtId="167" formatCode="0.000E+00"/>
  </numFmts>
  <fonts count="26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8"/>
      <name val="Calibri"/>
      <family val="2"/>
    </font>
    <font>
      <b/>
      <sz val="12"/>
      <name val="Calibri (Body)"/>
    </font>
    <font>
      <sz val="12"/>
      <name val="Calibri (Body)"/>
    </font>
    <font>
      <sz val="12"/>
      <color rgb="FF00B050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F0"/>
      <name val="Calibri"/>
      <family val="2"/>
      <scheme val="minor"/>
    </font>
    <font>
      <sz val="12"/>
      <color rgb="FF00FDFF"/>
      <name val="Calibri"/>
      <family val="2"/>
      <scheme val="minor"/>
    </font>
    <font>
      <sz val="12"/>
      <color theme="7" tint="0.3999755851924192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945200"/>
      <name val="Calibri"/>
      <family val="2"/>
    </font>
    <font>
      <sz val="12"/>
      <color rgb="FF945200"/>
      <name val="Calibri (Body)"/>
    </font>
    <font>
      <sz val="12"/>
      <color theme="1"/>
      <name val="Calibri"/>
      <family val="2"/>
      <charset val="238"/>
    </font>
    <font>
      <sz val="12"/>
      <color theme="0"/>
      <name val="Calibri"/>
      <family val="2"/>
      <scheme val="minor"/>
    </font>
    <font>
      <b/>
      <sz val="12"/>
      <color rgb="FFFF26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00B05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73FB79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medium">
        <color auto="1"/>
      </right>
      <top style="medium">
        <color auto="1"/>
      </top>
      <bottom style="thin">
        <color rgb="FFB2B2B2"/>
      </bottom>
      <diagonal/>
    </border>
    <border>
      <left style="thin">
        <color rgb="FFB2B2B2"/>
      </left>
      <right style="medium">
        <color auto="1"/>
      </right>
      <top style="thin">
        <color rgb="FFB2B2B2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6" fillId="0" borderId="0"/>
    <xf numFmtId="0" fontId="6" fillId="2" borderId="1" applyNumberFormat="0" applyFont="0" applyAlignment="0" applyProtection="0"/>
    <xf numFmtId="0" fontId="21" fillId="0" borderId="0"/>
  </cellStyleXfs>
  <cellXfs count="169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4" fillId="3" borderId="2" xfId="0" applyFont="1" applyFill="1" applyBorder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3" borderId="4" xfId="0" applyFont="1" applyFill="1" applyBorder="1" applyAlignment="1">
      <alignment horizontal="left"/>
    </xf>
    <xf numFmtId="165" fontId="3" fillId="0" borderId="0" xfId="0" quotePrefix="1" applyNumberFormat="1" applyFont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0" borderId="2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4" xfId="0" applyFont="1" applyBorder="1"/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/>
    <xf numFmtId="164" fontId="3" fillId="0" borderId="15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3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left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4" fillId="6" borderId="0" xfId="0" applyNumberFormat="1" applyFont="1" applyFill="1" applyAlignment="1">
      <alignment horizontal="left"/>
    </xf>
    <xf numFmtId="0" fontId="7" fillId="0" borderId="0" xfId="0" applyFont="1"/>
    <xf numFmtId="0" fontId="4" fillId="3" borderId="1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5" fontId="3" fillId="0" borderId="13" xfId="1" applyNumberFormat="1" applyFont="1" applyFill="1" applyBorder="1" applyAlignment="1">
      <alignment horizontal="left"/>
    </xf>
    <xf numFmtId="165" fontId="3" fillId="0" borderId="11" xfId="1" applyNumberFormat="1" applyFont="1" applyFill="1" applyBorder="1" applyAlignment="1">
      <alignment horizontal="left"/>
    </xf>
    <xf numFmtId="165" fontId="3" fillId="0" borderId="12" xfId="1" applyNumberFormat="1" applyFont="1" applyFill="1" applyBorder="1" applyAlignment="1">
      <alignment horizontal="left"/>
    </xf>
    <xf numFmtId="0" fontId="3" fillId="0" borderId="0" xfId="0" applyFont="1" applyFill="1"/>
    <xf numFmtId="165" fontId="3" fillId="0" borderId="0" xfId="0" applyNumberFormat="1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3" fillId="0" borderId="0" xfId="2" applyFont="1" applyAlignment="1">
      <alignment horizontal="left"/>
    </xf>
    <xf numFmtId="164" fontId="3" fillId="0" borderId="0" xfId="2" applyNumberFormat="1" applyFont="1" applyAlignment="1">
      <alignment horizontal="left"/>
    </xf>
    <xf numFmtId="166" fontId="3" fillId="0" borderId="0" xfId="2" applyNumberFormat="1" applyFont="1" applyAlignment="1">
      <alignment horizontal="left"/>
    </xf>
    <xf numFmtId="164" fontId="4" fillId="0" borderId="9" xfId="2" applyNumberFormat="1" applyFont="1" applyBorder="1" applyAlignment="1">
      <alignment horizontal="left"/>
    </xf>
    <xf numFmtId="164" fontId="4" fillId="0" borderId="14" xfId="2" applyNumberFormat="1" applyFont="1" applyBorder="1" applyAlignment="1">
      <alignment horizontal="left"/>
    </xf>
    <xf numFmtId="0" fontId="4" fillId="0" borderId="8" xfId="2" applyFont="1" applyBorder="1" applyAlignment="1">
      <alignment horizontal="left"/>
    </xf>
    <xf numFmtId="11" fontId="3" fillId="0" borderId="0" xfId="2" applyNumberFormat="1" applyFont="1" applyAlignment="1">
      <alignment horizontal="left"/>
    </xf>
    <xf numFmtId="11" fontId="3" fillId="0" borderId="15" xfId="2" applyNumberFormat="1" applyFont="1" applyBorder="1" applyAlignment="1">
      <alignment horizontal="left"/>
    </xf>
    <xf numFmtId="0" fontId="3" fillId="0" borderId="6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164" fontId="3" fillId="0" borderId="10" xfId="2" applyNumberFormat="1" applyFont="1" applyBorder="1" applyAlignment="1">
      <alignment horizontal="left"/>
    </xf>
    <xf numFmtId="0" fontId="3" fillId="0" borderId="10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4" fillId="0" borderId="0" xfId="2" applyFont="1" applyAlignment="1">
      <alignment horizontal="left"/>
    </xf>
    <xf numFmtId="164" fontId="4" fillId="0" borderId="0" xfId="2" applyNumberFormat="1" applyFont="1" applyAlignment="1">
      <alignment horizontal="left"/>
    </xf>
    <xf numFmtId="164" fontId="4" fillId="3" borderId="0" xfId="2" applyNumberFormat="1" applyFont="1" applyFill="1" applyAlignment="1">
      <alignment horizontal="left"/>
    </xf>
    <xf numFmtId="0" fontId="3" fillId="0" borderId="0" xfId="2" applyFont="1" applyAlignment="1">
      <alignment horizontal="left" vertical="center"/>
    </xf>
    <xf numFmtId="0" fontId="4" fillId="7" borderId="9" xfId="2" applyFont="1" applyFill="1" applyBorder="1" applyAlignment="1">
      <alignment horizontal="left"/>
    </xf>
    <xf numFmtId="0" fontId="3" fillId="0" borderId="0" xfId="2" applyFont="1"/>
    <xf numFmtId="164" fontId="0" fillId="0" borderId="0" xfId="0" applyNumberFormat="1" applyAlignment="1">
      <alignment horizontal="left"/>
    </xf>
    <xf numFmtId="0" fontId="9" fillId="6" borderId="0" xfId="0" applyFont="1" applyFill="1" applyAlignment="1">
      <alignment horizontal="left"/>
    </xf>
    <xf numFmtId="164" fontId="10" fillId="0" borderId="0" xfId="0" applyNumberFormat="1" applyFont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65" fontId="10" fillId="0" borderId="6" xfId="0" applyNumberFormat="1" applyFont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165" fontId="10" fillId="0" borderId="15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Border="1"/>
    <xf numFmtId="0" fontId="9" fillId="3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164" fontId="10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/>
    </xf>
    <xf numFmtId="0" fontId="11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164" fontId="4" fillId="6" borderId="0" xfId="2" applyNumberFormat="1" applyFont="1" applyFill="1" applyAlignment="1">
      <alignment horizontal="left"/>
    </xf>
    <xf numFmtId="164" fontId="15" fillId="0" borderId="0" xfId="0" applyNumberFormat="1" applyFont="1" applyAlignment="1">
      <alignment horizontal="left" vertical="center"/>
    </xf>
    <xf numFmtId="0" fontId="15" fillId="0" borderId="0" xfId="2" applyFont="1" applyAlignment="1">
      <alignment horizontal="left"/>
    </xf>
    <xf numFmtId="164" fontId="11" fillId="0" borderId="0" xfId="0" applyNumberFormat="1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2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2" applyFont="1" applyAlignment="1">
      <alignment horizontal="left"/>
    </xf>
    <xf numFmtId="164" fontId="18" fillId="0" borderId="0" xfId="0" applyNumberFormat="1" applyFont="1" applyAlignment="1">
      <alignment horizontal="left" vertical="center"/>
    </xf>
    <xf numFmtId="0" fontId="18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4" fontId="2" fillId="3" borderId="0" xfId="0" applyNumberFormat="1" applyFont="1" applyFill="1" applyAlignment="1">
      <alignment horizontal="left"/>
    </xf>
    <xf numFmtId="164" fontId="2" fillId="6" borderId="0" xfId="0" applyNumberFormat="1" applyFont="1" applyFill="1" applyAlignment="1">
      <alignment horizontal="left"/>
    </xf>
    <xf numFmtId="165" fontId="3" fillId="0" borderId="0" xfId="2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6" fontId="3" fillId="0" borderId="2" xfId="2" applyNumberFormat="1" applyFont="1" applyBorder="1" applyAlignment="1">
      <alignment horizontal="left"/>
    </xf>
    <xf numFmtId="164" fontId="3" fillId="0" borderId="3" xfId="2" applyNumberFormat="1" applyFont="1" applyBorder="1" applyAlignment="1">
      <alignment horizontal="left"/>
    </xf>
    <xf numFmtId="166" fontId="3" fillId="0" borderId="4" xfId="2" applyNumberFormat="1" applyFont="1" applyBorder="1" applyAlignment="1">
      <alignment horizontal="left"/>
    </xf>
    <xf numFmtId="164" fontId="3" fillId="0" borderId="0" xfId="2" applyNumberFormat="1" applyFont="1" applyBorder="1" applyAlignment="1">
      <alignment horizontal="left"/>
    </xf>
    <xf numFmtId="164" fontId="3" fillId="0" borderId="5" xfId="2" applyNumberFormat="1" applyFont="1" applyBorder="1" applyAlignment="1">
      <alignment horizontal="left"/>
    </xf>
    <xf numFmtId="166" fontId="3" fillId="0" borderId="6" xfId="2" applyNumberFormat="1" applyFont="1" applyBorder="1" applyAlignment="1">
      <alignment horizontal="left"/>
    </xf>
    <xf numFmtId="164" fontId="3" fillId="0" borderId="15" xfId="2" applyNumberFormat="1" applyFont="1" applyBorder="1" applyAlignment="1">
      <alignment horizontal="left"/>
    </xf>
    <xf numFmtId="164" fontId="3" fillId="0" borderId="7" xfId="2" applyNumberFormat="1" applyFont="1" applyBorder="1" applyAlignment="1">
      <alignment horizontal="left"/>
    </xf>
    <xf numFmtId="166" fontId="10" fillId="0" borderId="0" xfId="2" applyNumberFormat="1" applyFont="1" applyAlignment="1">
      <alignment horizontal="left"/>
    </xf>
    <xf numFmtId="164" fontId="10" fillId="0" borderId="0" xfId="2" applyNumberFormat="1" applyFont="1" applyAlignment="1">
      <alignment horizontal="left"/>
    </xf>
    <xf numFmtId="0" fontId="3" fillId="8" borderId="0" xfId="2" applyFont="1" applyFill="1" applyAlignment="1">
      <alignment horizontal="left"/>
    </xf>
    <xf numFmtId="2" fontId="7" fillId="0" borderId="0" xfId="0" applyNumberFormat="1" applyFont="1" applyAlignment="1">
      <alignment horizontal="left"/>
    </xf>
    <xf numFmtId="164" fontId="3" fillId="0" borderId="0" xfId="2" applyNumberFormat="1" applyFont="1" applyFill="1" applyAlignment="1">
      <alignment horizontal="left"/>
    </xf>
    <xf numFmtId="166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left"/>
    </xf>
    <xf numFmtId="166" fontId="4" fillId="7" borderId="8" xfId="2" applyNumberFormat="1" applyFont="1" applyFill="1" applyBorder="1" applyAlignment="1">
      <alignment horizontal="left" vertical="center"/>
    </xf>
    <xf numFmtId="166" fontId="3" fillId="0" borderId="10" xfId="2" applyNumberFormat="1" applyFont="1" applyBorder="1" applyAlignment="1">
      <alignment horizontal="left"/>
    </xf>
    <xf numFmtId="167" fontId="3" fillId="0" borderId="0" xfId="2" applyNumberFormat="1" applyFont="1" applyAlignment="1">
      <alignment horizontal="left"/>
    </xf>
    <xf numFmtId="167" fontId="3" fillId="0" borderId="5" xfId="2" applyNumberFormat="1" applyFont="1" applyBorder="1" applyAlignment="1">
      <alignment horizontal="left"/>
    </xf>
    <xf numFmtId="167" fontId="3" fillId="0" borderId="15" xfId="2" applyNumberFormat="1" applyFont="1" applyBorder="1" applyAlignment="1">
      <alignment horizontal="left"/>
    </xf>
    <xf numFmtId="167" fontId="3" fillId="0" borderId="7" xfId="2" applyNumberFormat="1" applyFont="1" applyBorder="1" applyAlignment="1">
      <alignment horizontal="left"/>
    </xf>
    <xf numFmtId="166" fontId="4" fillId="7" borderId="0" xfId="2" applyNumberFormat="1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22" fillId="10" borderId="0" xfId="0" applyFont="1" applyFill="1" applyAlignment="1">
      <alignment horizontal="left"/>
    </xf>
    <xf numFmtId="20" fontId="22" fillId="10" borderId="0" xfId="0" applyNumberFormat="1" applyFont="1" applyFill="1" applyAlignment="1">
      <alignment horizontal="left"/>
    </xf>
    <xf numFmtId="0" fontId="22" fillId="10" borderId="0" xfId="0" applyFont="1" applyFill="1" applyBorder="1"/>
    <xf numFmtId="0" fontId="5" fillId="9" borderId="0" xfId="0" applyFont="1" applyFill="1" applyBorder="1"/>
    <xf numFmtId="0" fontId="3" fillId="11" borderId="0" xfId="0" applyFont="1" applyFill="1" applyBorder="1" applyAlignment="1">
      <alignment horizontal="left" vertical="center"/>
    </xf>
    <xf numFmtId="0" fontId="3" fillId="12" borderId="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5" fontId="23" fillId="0" borderId="4" xfId="0" applyNumberFormat="1" applyFont="1" applyBorder="1" applyAlignment="1">
      <alignment horizontal="left"/>
    </xf>
    <xf numFmtId="165" fontId="23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24" fillId="0" borderId="0" xfId="2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0" borderId="8" xfId="2" applyFont="1" applyBorder="1" applyAlignment="1">
      <alignment horizontal="left"/>
    </xf>
    <xf numFmtId="0" fontId="3" fillId="0" borderId="14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4" fillId="8" borderId="0" xfId="2" applyFont="1" applyFill="1" applyAlignment="1">
      <alignment horizontal="center"/>
    </xf>
    <xf numFmtId="164" fontId="25" fillId="0" borderId="0" xfId="0" applyNumberFormat="1" applyFont="1" applyAlignment="1">
      <alignment horizontal="left" vertical="center"/>
    </xf>
  </cellXfs>
  <cellStyles count="5">
    <cellStyle name="Normal" xfId="0" builtinId="0"/>
    <cellStyle name="Normal 2" xfId="2" xr:uid="{9D33A2DC-C822-9B45-8C39-428210F7E812}"/>
    <cellStyle name="Normal 3" xfId="4" xr:uid="{6711F030-84EC-B245-A619-C8477C787BD3}"/>
    <cellStyle name="Note" xfId="1" builtinId="10"/>
    <cellStyle name="Note 2" xfId="3" xr:uid="{3731B838-4CB7-544E-BC7C-A02BA79E91FE}"/>
  </cellStyles>
  <dxfs count="8"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432FF"/>
      <color rgb="FF945200"/>
      <color rgb="FF00FDFF"/>
      <color rgb="FFFF8AD8"/>
      <color rgb="FFFF2600"/>
      <color rgb="FFFFFD78"/>
      <color rgb="FFFF7E79"/>
      <color rgb="FF73F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1000 °C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gases'!$G$2:$G$55</c:f>
              <c:numCache>
                <c:formatCode>0.000</c:formatCode>
                <c:ptCount val="54"/>
                <c:pt idx="0">
                  <c:v>-26.015999999999998</c:v>
                </c:pt>
                <c:pt idx="1">
                  <c:v>-1.675</c:v>
                </c:pt>
                <c:pt idx="2">
                  <c:v>17.024000000000001</c:v>
                </c:pt>
                <c:pt idx="3">
                  <c:v>-25.064</c:v>
                </c:pt>
                <c:pt idx="4">
                  <c:v>-2.4289999999999998</c:v>
                </c:pt>
                <c:pt idx="5">
                  <c:v>18.786000000000001</c:v>
                </c:pt>
                <c:pt idx="6">
                  <c:v>-26.806000000000001</c:v>
                </c:pt>
                <c:pt idx="7">
                  <c:v>-1.3680000000000001</c:v>
                </c:pt>
                <c:pt idx="8">
                  <c:v>18.481000000000002</c:v>
                </c:pt>
                <c:pt idx="9">
                  <c:v>-25.76</c:v>
                </c:pt>
                <c:pt idx="10">
                  <c:v>-1.9730000000000001</c:v>
                </c:pt>
                <c:pt idx="11">
                  <c:v>17.053999999999998</c:v>
                </c:pt>
                <c:pt idx="12">
                  <c:v>-21.661000000000001</c:v>
                </c:pt>
                <c:pt idx="13">
                  <c:v>-1.206</c:v>
                </c:pt>
                <c:pt idx="14">
                  <c:v>18.782</c:v>
                </c:pt>
                <c:pt idx="15">
                  <c:v>-21.599</c:v>
                </c:pt>
                <c:pt idx="16">
                  <c:v>-1.4119999999999999</c:v>
                </c:pt>
                <c:pt idx="17">
                  <c:v>18.968</c:v>
                </c:pt>
                <c:pt idx="18">
                  <c:v>-21.707000000000001</c:v>
                </c:pt>
                <c:pt idx="19">
                  <c:v>-2.02</c:v>
                </c:pt>
                <c:pt idx="20">
                  <c:v>17.257999999999999</c:v>
                </c:pt>
                <c:pt idx="21">
                  <c:v>-25.434999999999999</c:v>
                </c:pt>
                <c:pt idx="22">
                  <c:v>-1.3740000000000001</c:v>
                </c:pt>
                <c:pt idx="23">
                  <c:v>18.47</c:v>
                </c:pt>
                <c:pt idx="24">
                  <c:v>-16.053000000000001</c:v>
                </c:pt>
                <c:pt idx="25">
                  <c:v>-2.15</c:v>
                </c:pt>
                <c:pt idx="26">
                  <c:v>18.733000000000001</c:v>
                </c:pt>
                <c:pt idx="27">
                  <c:v>-15.912000000000001</c:v>
                </c:pt>
                <c:pt idx="28">
                  <c:v>-2.2490000000000001</c:v>
                </c:pt>
                <c:pt idx="29">
                  <c:v>17.597000000000001</c:v>
                </c:pt>
                <c:pt idx="30">
                  <c:v>-18.332000000000001</c:v>
                </c:pt>
                <c:pt idx="31">
                  <c:v>-1.431</c:v>
                </c:pt>
                <c:pt idx="32">
                  <c:v>-25.132000000000001</c:v>
                </c:pt>
                <c:pt idx="33">
                  <c:v>17.141999999999999</c:v>
                </c:pt>
                <c:pt idx="34">
                  <c:v>-1.45</c:v>
                </c:pt>
                <c:pt idx="35">
                  <c:v>-18.004999999999999</c:v>
                </c:pt>
                <c:pt idx="36">
                  <c:v>16.481999999999999</c:v>
                </c:pt>
                <c:pt idx="37">
                  <c:v>-1.946</c:v>
                </c:pt>
                <c:pt idx="38">
                  <c:v>-21.981999999999999</c:v>
                </c:pt>
                <c:pt idx="39">
                  <c:v>16.882999999999999</c:v>
                </c:pt>
                <c:pt idx="40">
                  <c:v>-2.1</c:v>
                </c:pt>
                <c:pt idx="41">
                  <c:v>-21.553999999999998</c:v>
                </c:pt>
                <c:pt idx="42">
                  <c:v>-21.762</c:v>
                </c:pt>
                <c:pt idx="43">
                  <c:v>18.213000000000001</c:v>
                </c:pt>
                <c:pt idx="44">
                  <c:v>-1.9630000000000001</c:v>
                </c:pt>
                <c:pt idx="45">
                  <c:v>-21.593</c:v>
                </c:pt>
                <c:pt idx="46">
                  <c:v>18.547000000000001</c:v>
                </c:pt>
                <c:pt idx="47">
                  <c:v>-2.1829999999999998</c:v>
                </c:pt>
                <c:pt idx="48">
                  <c:v>-21.574999999999999</c:v>
                </c:pt>
                <c:pt idx="49">
                  <c:v>18.239999999999998</c:v>
                </c:pt>
                <c:pt idx="50">
                  <c:v>-1.1819999999999999</c:v>
                </c:pt>
                <c:pt idx="51">
                  <c:v>-21.783000000000001</c:v>
                </c:pt>
                <c:pt idx="52">
                  <c:v>18.704999999999998</c:v>
                </c:pt>
                <c:pt idx="53">
                  <c:v>-2.19</c:v>
                </c:pt>
              </c:numCache>
            </c:numRef>
          </c:xVal>
          <c:yVal>
            <c:numRef>
              <c:f>'equilibrium gases'!$M$2:$M$55</c:f>
              <c:numCache>
                <c:formatCode>0.000</c:formatCode>
                <c:ptCount val="54"/>
                <c:pt idx="0">
                  <c:v>-0.85499999999999998</c:v>
                </c:pt>
                <c:pt idx="1">
                  <c:v>-0.86599999999999999</c:v>
                </c:pt>
                <c:pt idx="2">
                  <c:v>-0.84899999999999998</c:v>
                </c:pt>
                <c:pt idx="3">
                  <c:v>-0.87</c:v>
                </c:pt>
                <c:pt idx="4">
                  <c:v>-0.85799999999999998</c:v>
                </c:pt>
                <c:pt idx="5">
                  <c:v>-0.84899999999999998</c:v>
                </c:pt>
                <c:pt idx="6">
                  <c:v>-0.86099999999999999</c:v>
                </c:pt>
                <c:pt idx="7">
                  <c:v>-0.86599999999999999</c:v>
                </c:pt>
                <c:pt idx="8">
                  <c:v>-0.85599999999999998</c:v>
                </c:pt>
                <c:pt idx="9">
                  <c:v>-0.85</c:v>
                </c:pt>
                <c:pt idx="10">
                  <c:v>-0.86299999999999999</c:v>
                </c:pt>
                <c:pt idx="11">
                  <c:v>-0.86799999999999999</c:v>
                </c:pt>
                <c:pt idx="12">
                  <c:v>-0.88100000000000001</c:v>
                </c:pt>
                <c:pt idx="13">
                  <c:v>-0.86599999999999999</c:v>
                </c:pt>
                <c:pt idx="14">
                  <c:v>-0.85599999999999998</c:v>
                </c:pt>
                <c:pt idx="15">
                  <c:v>-0.84399999999999997</c:v>
                </c:pt>
                <c:pt idx="16">
                  <c:v>-0.86099999999999999</c:v>
                </c:pt>
                <c:pt idx="17">
                  <c:v>-0.85599999999999998</c:v>
                </c:pt>
                <c:pt idx="18">
                  <c:v>-0.879</c:v>
                </c:pt>
                <c:pt idx="19">
                  <c:v>-0.874</c:v>
                </c:pt>
                <c:pt idx="20">
                  <c:v>-0.88500000000000001</c:v>
                </c:pt>
                <c:pt idx="21">
                  <c:v>-0.876</c:v>
                </c:pt>
                <c:pt idx="22">
                  <c:v>-0.87</c:v>
                </c:pt>
                <c:pt idx="23">
                  <c:v>-0.88100000000000001</c:v>
                </c:pt>
                <c:pt idx="24">
                  <c:v>-0.85499999999999998</c:v>
                </c:pt>
                <c:pt idx="25">
                  <c:v>-0.86399999999999999</c:v>
                </c:pt>
                <c:pt idx="26">
                  <c:v>-0.88200000000000001</c:v>
                </c:pt>
                <c:pt idx="27">
                  <c:v>-0.86899999999999999</c:v>
                </c:pt>
                <c:pt idx="28">
                  <c:v>-0.86399999999999999</c:v>
                </c:pt>
                <c:pt idx="29">
                  <c:v>-0.875</c:v>
                </c:pt>
                <c:pt idx="30">
                  <c:v>-0.85099999999999998</c:v>
                </c:pt>
                <c:pt idx="31">
                  <c:v>-0.873</c:v>
                </c:pt>
                <c:pt idx="32">
                  <c:v>-0.879</c:v>
                </c:pt>
                <c:pt idx="33">
                  <c:v>-0.879</c:v>
                </c:pt>
                <c:pt idx="34">
                  <c:v>-0.874</c:v>
                </c:pt>
                <c:pt idx="35">
                  <c:v>-0.86499999999999999</c:v>
                </c:pt>
                <c:pt idx="36">
                  <c:v>-0.86599999999999999</c:v>
                </c:pt>
                <c:pt idx="37">
                  <c:v>-0.84899999999999998</c:v>
                </c:pt>
                <c:pt idx="38">
                  <c:v>-0.872</c:v>
                </c:pt>
                <c:pt idx="39">
                  <c:v>-0.86499999999999999</c:v>
                </c:pt>
                <c:pt idx="40">
                  <c:v>-0.877</c:v>
                </c:pt>
                <c:pt idx="41">
                  <c:v>-0.874</c:v>
                </c:pt>
                <c:pt idx="42">
                  <c:v>-0.876</c:v>
                </c:pt>
                <c:pt idx="43">
                  <c:v>-0.86899999999999999</c:v>
                </c:pt>
                <c:pt idx="44">
                  <c:v>-0.87</c:v>
                </c:pt>
                <c:pt idx="45">
                  <c:v>-0.88</c:v>
                </c:pt>
                <c:pt idx="46">
                  <c:v>-0.86199999999999999</c:v>
                </c:pt>
                <c:pt idx="47">
                  <c:v>-0.874</c:v>
                </c:pt>
                <c:pt idx="48">
                  <c:v>-0.872</c:v>
                </c:pt>
                <c:pt idx="49">
                  <c:v>-0.84799999999999998</c:v>
                </c:pt>
                <c:pt idx="50">
                  <c:v>-0.86899999999999999</c:v>
                </c:pt>
                <c:pt idx="51">
                  <c:v>-0.86699999999999999</c:v>
                </c:pt>
                <c:pt idx="52">
                  <c:v>-0.874</c:v>
                </c:pt>
                <c:pt idx="53">
                  <c:v>-0.871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9-5142-A759-097802D58659}"/>
            </c:ext>
          </c:extLst>
        </c:ser>
        <c:ser>
          <c:idx val="1"/>
          <c:order val="1"/>
          <c:tx>
            <c:v>25 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gases'!$G$56:$G$91</c:f>
              <c:numCache>
                <c:formatCode>0.000</c:formatCode>
                <c:ptCount val="36"/>
                <c:pt idx="0">
                  <c:v>-28.565000000000001</c:v>
                </c:pt>
                <c:pt idx="1">
                  <c:v>-27.239000000000001</c:v>
                </c:pt>
                <c:pt idx="2">
                  <c:v>-27.588000000000001</c:v>
                </c:pt>
                <c:pt idx="3">
                  <c:v>-2.976</c:v>
                </c:pt>
                <c:pt idx="4">
                  <c:v>33.518000000000001</c:v>
                </c:pt>
                <c:pt idx="5">
                  <c:v>-27.11</c:v>
                </c:pt>
                <c:pt idx="6">
                  <c:v>-3.5830000000000002</c:v>
                </c:pt>
                <c:pt idx="7">
                  <c:v>32.274999999999999</c:v>
                </c:pt>
                <c:pt idx="8">
                  <c:v>32.668999999999997</c:v>
                </c:pt>
                <c:pt idx="9">
                  <c:v>-28.076000000000001</c:v>
                </c:pt>
                <c:pt idx="10">
                  <c:v>-3.4369999999999998</c:v>
                </c:pt>
                <c:pt idx="11">
                  <c:v>-28.559000000000001</c:v>
                </c:pt>
                <c:pt idx="12">
                  <c:v>-2.931</c:v>
                </c:pt>
                <c:pt idx="13">
                  <c:v>33.344000000000001</c:v>
                </c:pt>
                <c:pt idx="14">
                  <c:v>-28.341999999999999</c:v>
                </c:pt>
                <c:pt idx="15">
                  <c:v>-3.3039999999999998</c:v>
                </c:pt>
                <c:pt idx="16">
                  <c:v>32.686</c:v>
                </c:pt>
                <c:pt idx="17">
                  <c:v>-28.195</c:v>
                </c:pt>
                <c:pt idx="18">
                  <c:v>33.241</c:v>
                </c:pt>
                <c:pt idx="19">
                  <c:v>-3.4609999999999999</c:v>
                </c:pt>
                <c:pt idx="20">
                  <c:v>-27.498000000000001</c:v>
                </c:pt>
                <c:pt idx="21">
                  <c:v>33.451999999999998</c:v>
                </c:pt>
                <c:pt idx="22">
                  <c:v>-3.3679999999999999</c:v>
                </c:pt>
                <c:pt idx="23">
                  <c:v>-27.92</c:v>
                </c:pt>
                <c:pt idx="24">
                  <c:v>34.22</c:v>
                </c:pt>
                <c:pt idx="25">
                  <c:v>-27.757999999999999</c:v>
                </c:pt>
                <c:pt idx="26">
                  <c:v>-3.1480000000000001</c:v>
                </c:pt>
                <c:pt idx="27">
                  <c:v>33.618000000000002</c:v>
                </c:pt>
                <c:pt idx="28">
                  <c:v>-27.686</c:v>
                </c:pt>
                <c:pt idx="29">
                  <c:v>-3.3109999999999999</c:v>
                </c:pt>
                <c:pt idx="30">
                  <c:v>34.069000000000003</c:v>
                </c:pt>
                <c:pt idx="31">
                  <c:v>-27.74</c:v>
                </c:pt>
                <c:pt idx="32">
                  <c:v>-3.339</c:v>
                </c:pt>
                <c:pt idx="33">
                  <c:v>34.015999999999998</c:v>
                </c:pt>
                <c:pt idx="34">
                  <c:v>-27.952999999999999</c:v>
                </c:pt>
                <c:pt idx="35">
                  <c:v>-3.722</c:v>
                </c:pt>
              </c:numCache>
            </c:numRef>
          </c:xVal>
          <c:yVal>
            <c:numRef>
              <c:f>'equilibrium gases'!$M$56:$M$91</c:f>
              <c:numCache>
                <c:formatCode>0.000</c:formatCode>
                <c:ptCount val="36"/>
                <c:pt idx="0">
                  <c:v>2.5000000000000001E-2</c:v>
                </c:pt>
                <c:pt idx="1">
                  <c:v>2.7E-2</c:v>
                </c:pt>
                <c:pt idx="2">
                  <c:v>1.6E-2</c:v>
                </c:pt>
                <c:pt idx="3">
                  <c:v>1.7000000000000001E-2</c:v>
                </c:pt>
                <c:pt idx="4">
                  <c:v>0.03</c:v>
                </c:pt>
                <c:pt idx="5">
                  <c:v>5.0000000000000001E-3</c:v>
                </c:pt>
                <c:pt idx="6">
                  <c:v>3.2000000000000001E-2</c:v>
                </c:pt>
                <c:pt idx="7">
                  <c:v>2.3E-2</c:v>
                </c:pt>
                <c:pt idx="8">
                  <c:v>1.9E-2</c:v>
                </c:pt>
                <c:pt idx="9">
                  <c:v>2.1999999999999999E-2</c:v>
                </c:pt>
                <c:pt idx="10">
                  <c:v>2.4E-2</c:v>
                </c:pt>
                <c:pt idx="11">
                  <c:v>6.0000000000000001E-3</c:v>
                </c:pt>
                <c:pt idx="12">
                  <c:v>3.0000000000000001E-3</c:v>
                </c:pt>
                <c:pt idx="13">
                  <c:v>1.7999999999999999E-2</c:v>
                </c:pt>
                <c:pt idx="14">
                  <c:v>1E-3</c:v>
                </c:pt>
                <c:pt idx="15">
                  <c:v>2.1000000000000001E-2</c:v>
                </c:pt>
                <c:pt idx="16">
                  <c:v>1.2E-2</c:v>
                </c:pt>
                <c:pt idx="17">
                  <c:v>0.01</c:v>
                </c:pt>
                <c:pt idx="18">
                  <c:v>8.9999999999999993E-3</c:v>
                </c:pt>
                <c:pt idx="19">
                  <c:v>1.2999999999999999E-2</c:v>
                </c:pt>
                <c:pt idx="20">
                  <c:v>-4.0000000000000001E-3</c:v>
                </c:pt>
                <c:pt idx="21">
                  <c:v>1.2E-2</c:v>
                </c:pt>
                <c:pt idx="22">
                  <c:v>4.0000000000000001E-3</c:v>
                </c:pt>
                <c:pt idx="23">
                  <c:v>2.1999999999999999E-2</c:v>
                </c:pt>
                <c:pt idx="24">
                  <c:v>1.0999999999999999E-2</c:v>
                </c:pt>
                <c:pt idx="25">
                  <c:v>2.8000000000000001E-2</c:v>
                </c:pt>
                <c:pt idx="26">
                  <c:v>0.01</c:v>
                </c:pt>
                <c:pt idx="27">
                  <c:v>0.03</c:v>
                </c:pt>
                <c:pt idx="28">
                  <c:v>-2E-3</c:v>
                </c:pt>
                <c:pt idx="29">
                  <c:v>2.9000000000000001E-2</c:v>
                </c:pt>
                <c:pt idx="30">
                  <c:v>2.1999999999999999E-2</c:v>
                </c:pt>
                <c:pt idx="31">
                  <c:v>0.02</c:v>
                </c:pt>
                <c:pt idx="32">
                  <c:v>0.02</c:v>
                </c:pt>
                <c:pt idx="33">
                  <c:v>8.0000000000000002E-3</c:v>
                </c:pt>
                <c:pt idx="34">
                  <c:v>1.2E-2</c:v>
                </c:pt>
                <c:pt idx="35">
                  <c:v>2.4E-2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9-5142-A759-097802D5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47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</c:valAx>
      <c:valAx>
        <c:axId val="781194815"/>
        <c:scaling>
          <c:orientation val="minMax"/>
          <c:max val="0.1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47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4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gases'!$I$2:$I$55</c:f>
              <c:numCache>
                <c:formatCode>0.000</c:formatCode>
                <c:ptCount val="54"/>
                <c:pt idx="0">
                  <c:v>-15.154</c:v>
                </c:pt>
                <c:pt idx="1">
                  <c:v>-1.9359999999999999</c:v>
                </c:pt>
                <c:pt idx="2">
                  <c:v>22.506</c:v>
                </c:pt>
                <c:pt idx="3">
                  <c:v>-14.535</c:v>
                </c:pt>
                <c:pt idx="4">
                  <c:v>-3.2890000000000001</c:v>
                </c:pt>
                <c:pt idx="5">
                  <c:v>26.106000000000002</c:v>
                </c:pt>
                <c:pt idx="6">
                  <c:v>-15.539</c:v>
                </c:pt>
                <c:pt idx="7">
                  <c:v>-1.3520000000000001</c:v>
                </c:pt>
                <c:pt idx="8">
                  <c:v>25.361000000000001</c:v>
                </c:pt>
                <c:pt idx="9">
                  <c:v>-14.895</c:v>
                </c:pt>
                <c:pt idx="10">
                  <c:v>-2.5459999999999998</c:v>
                </c:pt>
                <c:pt idx="11">
                  <c:v>22.545000000000002</c:v>
                </c:pt>
                <c:pt idx="12">
                  <c:v>-12.634</c:v>
                </c:pt>
                <c:pt idx="13">
                  <c:v>-1.18</c:v>
                </c:pt>
                <c:pt idx="14">
                  <c:v>26.123999999999999</c:v>
                </c:pt>
                <c:pt idx="15">
                  <c:v>-13.153</c:v>
                </c:pt>
                <c:pt idx="16">
                  <c:v>-1.4570000000000001</c:v>
                </c:pt>
                <c:pt idx="17">
                  <c:v>26.338999999999999</c:v>
                </c:pt>
                <c:pt idx="18">
                  <c:v>-12.952</c:v>
                </c:pt>
                <c:pt idx="19">
                  <c:v>-2.5249999999999999</c:v>
                </c:pt>
                <c:pt idx="20">
                  <c:v>23.3</c:v>
                </c:pt>
                <c:pt idx="21">
                  <c:v>-14.648</c:v>
                </c:pt>
                <c:pt idx="22">
                  <c:v>-1.2330000000000001</c:v>
                </c:pt>
                <c:pt idx="23">
                  <c:v>25.533000000000001</c:v>
                </c:pt>
                <c:pt idx="24">
                  <c:v>-9.8209999999999997</c:v>
                </c:pt>
                <c:pt idx="25">
                  <c:v>-2.7109999999999999</c:v>
                </c:pt>
                <c:pt idx="26">
                  <c:v>26.129000000000001</c:v>
                </c:pt>
                <c:pt idx="27">
                  <c:v>-9.4120000000000008</c:v>
                </c:pt>
                <c:pt idx="28">
                  <c:v>-2.9889999999999999</c:v>
                </c:pt>
                <c:pt idx="29">
                  <c:v>23.765000000000001</c:v>
                </c:pt>
                <c:pt idx="30">
                  <c:v>-11.606</c:v>
                </c:pt>
                <c:pt idx="31">
                  <c:v>-1.3109999999999999</c:v>
                </c:pt>
                <c:pt idx="32">
                  <c:v>-14.134</c:v>
                </c:pt>
                <c:pt idx="33">
                  <c:v>23.032</c:v>
                </c:pt>
                <c:pt idx="34">
                  <c:v>-1.369</c:v>
                </c:pt>
                <c:pt idx="35">
                  <c:v>-10.672000000000001</c:v>
                </c:pt>
                <c:pt idx="36">
                  <c:v>22.042000000000002</c:v>
                </c:pt>
                <c:pt idx="37">
                  <c:v>-2.4670000000000001</c:v>
                </c:pt>
                <c:pt idx="38">
                  <c:v>-12.948</c:v>
                </c:pt>
                <c:pt idx="39">
                  <c:v>22.234000000000002</c:v>
                </c:pt>
                <c:pt idx="40">
                  <c:v>-2.653</c:v>
                </c:pt>
                <c:pt idx="41">
                  <c:v>-12.484</c:v>
                </c:pt>
                <c:pt idx="42">
                  <c:v>-12.904999999999999</c:v>
                </c:pt>
                <c:pt idx="43">
                  <c:v>24.832999999999998</c:v>
                </c:pt>
                <c:pt idx="44">
                  <c:v>-2.4129999999999998</c:v>
                </c:pt>
                <c:pt idx="45">
                  <c:v>-12.522</c:v>
                </c:pt>
                <c:pt idx="46">
                  <c:v>25.632000000000001</c:v>
                </c:pt>
                <c:pt idx="47">
                  <c:v>-2.71</c:v>
                </c:pt>
                <c:pt idx="48">
                  <c:v>-12.503</c:v>
                </c:pt>
                <c:pt idx="49">
                  <c:v>25.14</c:v>
                </c:pt>
                <c:pt idx="50">
                  <c:v>-0.92600000000000005</c:v>
                </c:pt>
                <c:pt idx="51">
                  <c:v>-12.62</c:v>
                </c:pt>
                <c:pt idx="52">
                  <c:v>25.927</c:v>
                </c:pt>
                <c:pt idx="53">
                  <c:v>-2.835</c:v>
                </c:pt>
              </c:numCache>
            </c:numRef>
          </c:xVal>
          <c:yVal>
            <c:numRef>
              <c:f>'equilibrium gases'!$O$2:$O$55</c:f>
              <c:numCache>
                <c:formatCode>0.000</c:formatCode>
                <c:ptCount val="54"/>
                <c:pt idx="0">
                  <c:v>-0.30199999999999999</c:v>
                </c:pt>
                <c:pt idx="1">
                  <c:v>-0.31900000000000001</c:v>
                </c:pt>
                <c:pt idx="2">
                  <c:v>-0.36399999999999999</c:v>
                </c:pt>
                <c:pt idx="3">
                  <c:v>-0.31900000000000001</c:v>
                </c:pt>
                <c:pt idx="4">
                  <c:v>-0.307</c:v>
                </c:pt>
                <c:pt idx="5">
                  <c:v>-0.34599999999999997</c:v>
                </c:pt>
                <c:pt idx="6">
                  <c:v>-0.29499999999999998</c:v>
                </c:pt>
                <c:pt idx="7">
                  <c:v>-0.35899999999999999</c:v>
                </c:pt>
                <c:pt idx="8">
                  <c:v>-0.36399999999999999</c:v>
                </c:pt>
                <c:pt idx="9">
                  <c:v>-0.33</c:v>
                </c:pt>
                <c:pt idx="10">
                  <c:v>-0.35799999999999998</c:v>
                </c:pt>
                <c:pt idx="11">
                  <c:v>-0.38100000000000001</c:v>
                </c:pt>
                <c:pt idx="12">
                  <c:v>-0.28999999999999998</c:v>
                </c:pt>
                <c:pt idx="13">
                  <c:v>-0.34</c:v>
                </c:pt>
                <c:pt idx="14">
                  <c:v>-0.31900000000000001</c:v>
                </c:pt>
                <c:pt idx="15">
                  <c:v>-0.314</c:v>
                </c:pt>
                <c:pt idx="16">
                  <c:v>-0.372</c:v>
                </c:pt>
                <c:pt idx="17">
                  <c:v>-0.374</c:v>
                </c:pt>
                <c:pt idx="18">
                  <c:v>-0.34599999999999997</c:v>
                </c:pt>
                <c:pt idx="19">
                  <c:v>-0.33</c:v>
                </c:pt>
                <c:pt idx="20">
                  <c:v>-0.33700000000000002</c:v>
                </c:pt>
                <c:pt idx="21">
                  <c:v>-0.33600000000000002</c:v>
                </c:pt>
                <c:pt idx="22">
                  <c:v>-0.32500000000000001</c:v>
                </c:pt>
                <c:pt idx="23">
                  <c:v>-0.34300000000000003</c:v>
                </c:pt>
                <c:pt idx="24">
                  <c:v>-0.38400000000000001</c:v>
                </c:pt>
                <c:pt idx="25">
                  <c:v>-0.28199999999999997</c:v>
                </c:pt>
                <c:pt idx="26">
                  <c:v>-0.42099999999999999</c:v>
                </c:pt>
                <c:pt idx="27">
                  <c:v>-0.29399999999999998</c:v>
                </c:pt>
                <c:pt idx="28">
                  <c:v>-0.32900000000000001</c:v>
                </c:pt>
                <c:pt idx="29">
                  <c:v>-0.36099999999999999</c:v>
                </c:pt>
                <c:pt idx="30">
                  <c:v>-0.36399999999999999</c:v>
                </c:pt>
                <c:pt idx="31">
                  <c:v>-0.317</c:v>
                </c:pt>
                <c:pt idx="32">
                  <c:v>-0.30399999999999999</c:v>
                </c:pt>
                <c:pt idx="33">
                  <c:v>-0.34799999999999998</c:v>
                </c:pt>
                <c:pt idx="34">
                  <c:v>-0.33600000000000002</c:v>
                </c:pt>
                <c:pt idx="35">
                  <c:v>-0.36399999999999999</c:v>
                </c:pt>
                <c:pt idx="36">
                  <c:v>-0.374</c:v>
                </c:pt>
                <c:pt idx="37">
                  <c:v>-0.36599999999999999</c:v>
                </c:pt>
                <c:pt idx="38">
                  <c:v>-0.36099999999999999</c:v>
                </c:pt>
                <c:pt idx="39">
                  <c:v>-0.32</c:v>
                </c:pt>
                <c:pt idx="40">
                  <c:v>-0.317</c:v>
                </c:pt>
                <c:pt idx="41">
                  <c:v>-0.35399999999999998</c:v>
                </c:pt>
                <c:pt idx="42">
                  <c:v>-0.40400000000000003</c:v>
                </c:pt>
                <c:pt idx="43">
                  <c:v>-0.36399999999999999</c:v>
                </c:pt>
                <c:pt idx="44">
                  <c:v>-0.36299999999999999</c:v>
                </c:pt>
                <c:pt idx="45">
                  <c:v>-0.36299999999999999</c:v>
                </c:pt>
                <c:pt idx="46">
                  <c:v>-0.32300000000000001</c:v>
                </c:pt>
                <c:pt idx="47">
                  <c:v>-0.40100000000000002</c:v>
                </c:pt>
                <c:pt idx="48">
                  <c:v>-0.34200000000000003</c:v>
                </c:pt>
                <c:pt idx="49">
                  <c:v>-0.36099999999999999</c:v>
                </c:pt>
                <c:pt idx="50">
                  <c:v>-0.33200000000000002</c:v>
                </c:pt>
                <c:pt idx="51">
                  <c:v>-0.34100000000000003</c:v>
                </c:pt>
                <c:pt idx="52">
                  <c:v>-0.38700000000000001</c:v>
                </c:pt>
                <c:pt idx="53">
                  <c:v>-0.317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2-8442-87B7-231E489D309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gases'!$I$56:$I$91</c:f>
              <c:numCache>
                <c:formatCode>0.000</c:formatCode>
                <c:ptCount val="36"/>
                <c:pt idx="0">
                  <c:v>13.567</c:v>
                </c:pt>
                <c:pt idx="1">
                  <c:v>16.065999999999999</c:v>
                </c:pt>
                <c:pt idx="2">
                  <c:v>15.43</c:v>
                </c:pt>
                <c:pt idx="3">
                  <c:v>-6.1580000000000004</c:v>
                </c:pt>
                <c:pt idx="4">
                  <c:v>66.451999999999998</c:v>
                </c:pt>
                <c:pt idx="5">
                  <c:v>16.332999999999998</c:v>
                </c:pt>
                <c:pt idx="6">
                  <c:v>-7.0259999999999998</c:v>
                </c:pt>
                <c:pt idx="7">
                  <c:v>64.2</c:v>
                </c:pt>
                <c:pt idx="8">
                  <c:v>64.78</c:v>
                </c:pt>
                <c:pt idx="9">
                  <c:v>14.57</c:v>
                </c:pt>
                <c:pt idx="10">
                  <c:v>-6.8369999999999997</c:v>
                </c:pt>
                <c:pt idx="11">
                  <c:v>13.754</c:v>
                </c:pt>
                <c:pt idx="12">
                  <c:v>-5.9119999999999999</c:v>
                </c:pt>
                <c:pt idx="13">
                  <c:v>66.599000000000004</c:v>
                </c:pt>
                <c:pt idx="14">
                  <c:v>14.137</c:v>
                </c:pt>
                <c:pt idx="15">
                  <c:v>-6.67</c:v>
                </c:pt>
                <c:pt idx="16">
                  <c:v>65.165000000000006</c:v>
                </c:pt>
                <c:pt idx="17">
                  <c:v>14.425000000000001</c:v>
                </c:pt>
                <c:pt idx="18">
                  <c:v>66.900000000000006</c:v>
                </c:pt>
                <c:pt idx="19">
                  <c:v>-6.8330000000000002</c:v>
                </c:pt>
                <c:pt idx="20">
                  <c:v>15.795999999999999</c:v>
                </c:pt>
                <c:pt idx="21">
                  <c:v>66.566999999999993</c:v>
                </c:pt>
                <c:pt idx="22">
                  <c:v>-6.7350000000000003</c:v>
                </c:pt>
                <c:pt idx="23">
                  <c:v>14.933999999999999</c:v>
                </c:pt>
                <c:pt idx="24">
                  <c:v>68.078999999999994</c:v>
                </c:pt>
                <c:pt idx="25">
                  <c:v>15.285</c:v>
                </c:pt>
                <c:pt idx="26">
                  <c:v>-6.3259999999999996</c:v>
                </c:pt>
                <c:pt idx="27">
                  <c:v>67.106999999999999</c:v>
                </c:pt>
                <c:pt idx="28">
                  <c:v>15.445</c:v>
                </c:pt>
                <c:pt idx="29">
                  <c:v>-6.726</c:v>
                </c:pt>
                <c:pt idx="30">
                  <c:v>67.896000000000001</c:v>
                </c:pt>
                <c:pt idx="31">
                  <c:v>15.266</c:v>
                </c:pt>
                <c:pt idx="32">
                  <c:v>-6.6689999999999996</c:v>
                </c:pt>
                <c:pt idx="33">
                  <c:v>67.677999999999997</c:v>
                </c:pt>
                <c:pt idx="34">
                  <c:v>15.077</c:v>
                </c:pt>
                <c:pt idx="35">
                  <c:v>-7.3650000000000002</c:v>
                </c:pt>
              </c:numCache>
            </c:numRef>
          </c:xVal>
          <c:yVal>
            <c:numRef>
              <c:f>'equilibrium gases'!$O$56:$O$91</c:f>
              <c:numCache>
                <c:formatCode>0.000</c:formatCode>
                <c:ptCount val="36"/>
                <c:pt idx="0">
                  <c:v>-6.6000000000000003E-2</c:v>
                </c:pt>
                <c:pt idx="1">
                  <c:v>-1.7999999999999999E-2</c:v>
                </c:pt>
                <c:pt idx="2">
                  <c:v>0</c:v>
                </c:pt>
                <c:pt idx="3">
                  <c:v>2.5000000000000001E-2</c:v>
                </c:pt>
                <c:pt idx="4">
                  <c:v>-9.7000000000000003E-2</c:v>
                </c:pt>
                <c:pt idx="5">
                  <c:v>-6.6000000000000003E-2</c:v>
                </c:pt>
                <c:pt idx="6">
                  <c:v>1E-3</c:v>
                </c:pt>
                <c:pt idx="7">
                  <c:v>-3.1E-2</c:v>
                </c:pt>
                <c:pt idx="8">
                  <c:v>-9.1999999999999998E-2</c:v>
                </c:pt>
                <c:pt idx="9">
                  <c:v>-5.0000000000000001E-3</c:v>
                </c:pt>
                <c:pt idx="10">
                  <c:v>-1.2E-2</c:v>
                </c:pt>
                <c:pt idx="11">
                  <c:v>-2.5000000000000001E-2</c:v>
                </c:pt>
                <c:pt idx="12">
                  <c:v>-3.5999999999999997E-2</c:v>
                </c:pt>
                <c:pt idx="13">
                  <c:v>7.4999999999999997E-2</c:v>
                </c:pt>
                <c:pt idx="14">
                  <c:v>4.0000000000000001E-3</c:v>
                </c:pt>
                <c:pt idx="15">
                  <c:v>-2E-3</c:v>
                </c:pt>
                <c:pt idx="16">
                  <c:v>-8.9999999999999993E-3</c:v>
                </c:pt>
                <c:pt idx="17">
                  <c:v>-2.4E-2</c:v>
                </c:pt>
                <c:pt idx="18">
                  <c:v>5.5E-2</c:v>
                </c:pt>
                <c:pt idx="19">
                  <c:v>2E-3</c:v>
                </c:pt>
                <c:pt idx="20">
                  <c:v>-2E-3</c:v>
                </c:pt>
                <c:pt idx="21">
                  <c:v>-0.11899999999999999</c:v>
                </c:pt>
                <c:pt idx="22">
                  <c:v>1.7000000000000001E-2</c:v>
                </c:pt>
                <c:pt idx="23">
                  <c:v>-4.8000000000000001E-2</c:v>
                </c:pt>
                <c:pt idx="24">
                  <c:v>-0.06</c:v>
                </c:pt>
                <c:pt idx="25">
                  <c:v>1.2999999999999999E-2</c:v>
                </c:pt>
                <c:pt idx="26">
                  <c:v>1.4E-2</c:v>
                </c:pt>
                <c:pt idx="27">
                  <c:v>9.9000000000000005E-2</c:v>
                </c:pt>
                <c:pt idx="28">
                  <c:v>-1.9E-2</c:v>
                </c:pt>
                <c:pt idx="29">
                  <c:v>-1.4E-2</c:v>
                </c:pt>
                <c:pt idx="30">
                  <c:v>2.7E-2</c:v>
                </c:pt>
                <c:pt idx="31">
                  <c:v>-3.2000000000000001E-2</c:v>
                </c:pt>
                <c:pt idx="32">
                  <c:v>-1.4999999999999999E-2</c:v>
                </c:pt>
                <c:pt idx="33">
                  <c:v>-9.4E-2</c:v>
                </c:pt>
                <c:pt idx="34">
                  <c:v>3.4000000000000002E-2</c:v>
                </c:pt>
                <c:pt idx="35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82-8442-87B7-231E489D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  <c:majorUnit val="10"/>
      </c:valAx>
      <c:valAx>
        <c:axId val="781194815"/>
        <c:scaling>
          <c:orientation val="minMax"/>
          <c:min val="-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4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gases'!$K$2:$K$55</c:f>
              <c:numCache>
                <c:formatCode>0.000</c:formatCode>
                <c:ptCount val="54"/>
                <c:pt idx="0">
                  <c:v>-32.851999999999997</c:v>
                </c:pt>
                <c:pt idx="1">
                  <c:v>-2.66</c:v>
                </c:pt>
                <c:pt idx="2">
                  <c:v>32.094999999999999</c:v>
                </c:pt>
                <c:pt idx="3">
                  <c:v>-35.439</c:v>
                </c:pt>
                <c:pt idx="4">
                  <c:v>-2.1190000000000002</c:v>
                </c:pt>
                <c:pt idx="5">
                  <c:v>37.128</c:v>
                </c:pt>
                <c:pt idx="6">
                  <c:v>-38.268000000000001</c:v>
                </c:pt>
                <c:pt idx="7">
                  <c:v>-1.742</c:v>
                </c:pt>
                <c:pt idx="8">
                  <c:v>31.001000000000001</c:v>
                </c:pt>
                <c:pt idx="9">
                  <c:v>-33.558</c:v>
                </c:pt>
                <c:pt idx="10">
                  <c:v>-2.5819999999999999</c:v>
                </c:pt>
                <c:pt idx="11">
                  <c:v>34.423999999999999</c:v>
                </c:pt>
                <c:pt idx="12">
                  <c:v>-30.114999999999998</c:v>
                </c:pt>
                <c:pt idx="13">
                  <c:v>-8.7999999999999995E-2</c:v>
                </c:pt>
                <c:pt idx="14">
                  <c:v>33.915999999999997</c:v>
                </c:pt>
                <c:pt idx="15">
                  <c:v>-28.45</c:v>
                </c:pt>
                <c:pt idx="16">
                  <c:v>-2.5659999999999998</c:v>
                </c:pt>
                <c:pt idx="17">
                  <c:v>34.935000000000002</c:v>
                </c:pt>
                <c:pt idx="18">
                  <c:v>-28.51</c:v>
                </c:pt>
                <c:pt idx="19">
                  <c:v>0.35</c:v>
                </c:pt>
                <c:pt idx="20">
                  <c:v>35.941000000000003</c:v>
                </c:pt>
                <c:pt idx="21">
                  <c:v>-34.042999999999999</c:v>
                </c:pt>
                <c:pt idx="22">
                  <c:v>1.34</c:v>
                </c:pt>
                <c:pt idx="23">
                  <c:v>38.515000000000001</c:v>
                </c:pt>
                <c:pt idx="24">
                  <c:v>-14.891</c:v>
                </c:pt>
                <c:pt idx="25">
                  <c:v>1.4379999999999999</c:v>
                </c:pt>
                <c:pt idx="26">
                  <c:v>29.640999999999998</c:v>
                </c:pt>
                <c:pt idx="27">
                  <c:v>-12.772</c:v>
                </c:pt>
                <c:pt idx="28">
                  <c:v>1.141</c:v>
                </c:pt>
                <c:pt idx="29">
                  <c:v>29.808</c:v>
                </c:pt>
                <c:pt idx="30">
                  <c:v>-18.067</c:v>
                </c:pt>
                <c:pt idx="31">
                  <c:v>0.78800000000000003</c:v>
                </c:pt>
                <c:pt idx="32">
                  <c:v>-21.805</c:v>
                </c:pt>
                <c:pt idx="33">
                  <c:v>23.248999999999999</c:v>
                </c:pt>
                <c:pt idx="34">
                  <c:v>1.4390000000000001</c:v>
                </c:pt>
                <c:pt idx="35">
                  <c:v>-13.614000000000001</c:v>
                </c:pt>
                <c:pt idx="36">
                  <c:v>23.401</c:v>
                </c:pt>
                <c:pt idx="37">
                  <c:v>3.266</c:v>
                </c:pt>
                <c:pt idx="38">
                  <c:v>-18.166</c:v>
                </c:pt>
                <c:pt idx="39">
                  <c:v>28.882000000000001</c:v>
                </c:pt>
                <c:pt idx="40">
                  <c:v>5.8000000000000003E-2</c:v>
                </c:pt>
                <c:pt idx="41">
                  <c:v>-22.544</c:v>
                </c:pt>
                <c:pt idx="42">
                  <c:v>-24.776</c:v>
                </c:pt>
                <c:pt idx="43">
                  <c:v>30.663</c:v>
                </c:pt>
                <c:pt idx="44">
                  <c:v>1.798</c:v>
                </c:pt>
                <c:pt idx="45">
                  <c:v>-23.981000000000002</c:v>
                </c:pt>
                <c:pt idx="46">
                  <c:v>29.099</c:v>
                </c:pt>
                <c:pt idx="47">
                  <c:v>1.1060000000000001</c:v>
                </c:pt>
                <c:pt idx="48">
                  <c:v>-17.579999999999998</c:v>
                </c:pt>
                <c:pt idx="49">
                  <c:v>26.603000000000002</c:v>
                </c:pt>
                <c:pt idx="50">
                  <c:v>2.266</c:v>
                </c:pt>
                <c:pt idx="51">
                  <c:v>-18.173999999999999</c:v>
                </c:pt>
                <c:pt idx="52">
                  <c:v>26.984999999999999</c:v>
                </c:pt>
                <c:pt idx="53">
                  <c:v>0.747</c:v>
                </c:pt>
              </c:numCache>
            </c:numRef>
          </c:xVal>
          <c:yVal>
            <c:numRef>
              <c:f>'equilibrium gases'!$Q$2:$Q$55</c:f>
              <c:numCache>
                <c:formatCode>0.000</c:formatCode>
                <c:ptCount val="54"/>
                <c:pt idx="0">
                  <c:v>5.1999999999999998E-2</c:v>
                </c:pt>
                <c:pt idx="1">
                  <c:v>-1.0569999999999999</c:v>
                </c:pt>
                <c:pt idx="2">
                  <c:v>2.5409999999999999</c:v>
                </c:pt>
                <c:pt idx="3">
                  <c:v>-3.9510000000000001</c:v>
                </c:pt>
                <c:pt idx="4">
                  <c:v>0.92300000000000004</c:v>
                </c:pt>
                <c:pt idx="5">
                  <c:v>3.9609999999999999</c:v>
                </c:pt>
                <c:pt idx="6">
                  <c:v>-4.5330000000000004</c:v>
                </c:pt>
                <c:pt idx="7">
                  <c:v>-0.753</c:v>
                </c:pt>
                <c:pt idx="8">
                  <c:v>-1.3320000000000001</c:v>
                </c:pt>
                <c:pt idx="9">
                  <c:v>-1.0820000000000001</c:v>
                </c:pt>
                <c:pt idx="10">
                  <c:v>-0.39700000000000002</c:v>
                </c:pt>
                <c:pt idx="11">
                  <c:v>4.7270000000000003</c:v>
                </c:pt>
                <c:pt idx="12">
                  <c:v>-2.9620000000000002</c:v>
                </c:pt>
                <c:pt idx="13">
                  <c:v>0.66300000000000003</c:v>
                </c:pt>
                <c:pt idx="14">
                  <c:v>0.85299999999999998</c:v>
                </c:pt>
                <c:pt idx="15">
                  <c:v>-1.0389999999999999</c:v>
                </c:pt>
                <c:pt idx="16">
                  <c:v>-1.4830000000000001</c:v>
                </c:pt>
                <c:pt idx="17">
                  <c:v>1.5249999999999999</c:v>
                </c:pt>
                <c:pt idx="18">
                  <c:v>-1.1359999999999999</c:v>
                </c:pt>
                <c:pt idx="19">
                  <c:v>2.5830000000000002</c:v>
                </c:pt>
                <c:pt idx="20">
                  <c:v>5.641</c:v>
                </c:pt>
                <c:pt idx="21">
                  <c:v>-2.0760000000000001</c:v>
                </c:pt>
                <c:pt idx="22">
                  <c:v>2.294</c:v>
                </c:pt>
                <c:pt idx="23">
                  <c:v>5.8609999999999998</c:v>
                </c:pt>
                <c:pt idx="24">
                  <c:v>5.3490000000000002</c:v>
                </c:pt>
                <c:pt idx="25">
                  <c:v>3.931</c:v>
                </c:pt>
                <c:pt idx="26">
                  <c:v>-3.3119999999999998</c:v>
                </c:pt>
                <c:pt idx="27">
                  <c:v>7.1920000000000002</c:v>
                </c:pt>
                <c:pt idx="28">
                  <c:v>3.8460000000000001</c:v>
                </c:pt>
                <c:pt idx="29">
                  <c:v>-0.872</c:v>
                </c:pt>
                <c:pt idx="30">
                  <c:v>5.3860000000000001</c:v>
                </c:pt>
                <c:pt idx="31">
                  <c:v>1.84</c:v>
                </c:pt>
                <c:pt idx="32">
                  <c:v>10.005000000000001</c:v>
                </c:pt>
                <c:pt idx="33">
                  <c:v>-6.4370000000000003</c:v>
                </c:pt>
                <c:pt idx="34">
                  <c:v>2.5270000000000001</c:v>
                </c:pt>
                <c:pt idx="35">
                  <c:v>9.1310000000000002</c:v>
                </c:pt>
                <c:pt idx="36">
                  <c:v>-5.165</c:v>
                </c:pt>
                <c:pt idx="37">
                  <c:v>5.4089999999999998</c:v>
                </c:pt>
                <c:pt idx="38">
                  <c:v>9.7919999999999998</c:v>
                </c:pt>
                <c:pt idx="39">
                  <c:v>-0.307</c:v>
                </c:pt>
                <c:pt idx="40">
                  <c:v>2.4369999999999998</c:v>
                </c:pt>
                <c:pt idx="41">
                  <c:v>4.6120000000000001</c:v>
                </c:pt>
                <c:pt idx="42">
                  <c:v>2.7149999999999999</c:v>
                </c:pt>
                <c:pt idx="43">
                  <c:v>-1.1579999999999999</c:v>
                </c:pt>
                <c:pt idx="44">
                  <c:v>3.9089999999999998</c:v>
                </c:pt>
                <c:pt idx="45">
                  <c:v>3.1850000000000001</c:v>
                </c:pt>
                <c:pt idx="46">
                  <c:v>-3.3530000000000002</c:v>
                </c:pt>
                <c:pt idx="47">
                  <c:v>3.5649999999999999</c:v>
                </c:pt>
                <c:pt idx="48">
                  <c:v>9.7539999999999996</c:v>
                </c:pt>
                <c:pt idx="49">
                  <c:v>-5.2370000000000001</c:v>
                </c:pt>
                <c:pt idx="50">
                  <c:v>2.8730000000000002</c:v>
                </c:pt>
                <c:pt idx="51">
                  <c:v>9.4269999999999996</c:v>
                </c:pt>
                <c:pt idx="52">
                  <c:v>-5.7380000000000004</c:v>
                </c:pt>
                <c:pt idx="53">
                  <c:v>3.3140000000000001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7-784B-A25B-166CDCFDA6F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gases'!$K$56:$K$91</c:f>
              <c:numCache>
                <c:formatCode>0.000</c:formatCode>
                <c:ptCount val="36"/>
                <c:pt idx="0">
                  <c:v>-21.620999999999999</c:v>
                </c:pt>
                <c:pt idx="1">
                  <c:v>-19.201000000000001</c:v>
                </c:pt>
                <c:pt idx="2">
                  <c:v>-21.381</c:v>
                </c:pt>
                <c:pt idx="3">
                  <c:v>-4.577</c:v>
                </c:pt>
                <c:pt idx="4">
                  <c:v>74.016000000000005</c:v>
                </c:pt>
                <c:pt idx="5">
                  <c:v>-20.643000000000001</c:v>
                </c:pt>
                <c:pt idx="6">
                  <c:v>-4.6580000000000004</c:v>
                </c:pt>
                <c:pt idx="7">
                  <c:v>71.567999999999998</c:v>
                </c:pt>
                <c:pt idx="8">
                  <c:v>72.843999999999994</c:v>
                </c:pt>
                <c:pt idx="9">
                  <c:v>-22.844000000000001</c:v>
                </c:pt>
                <c:pt idx="10">
                  <c:v>-6.53</c:v>
                </c:pt>
                <c:pt idx="11">
                  <c:v>-22.140999999999998</c:v>
                </c:pt>
                <c:pt idx="12">
                  <c:v>-3.7240000000000002</c:v>
                </c:pt>
                <c:pt idx="13">
                  <c:v>83.19</c:v>
                </c:pt>
                <c:pt idx="14">
                  <c:v>-18.966999999999999</c:v>
                </c:pt>
                <c:pt idx="15">
                  <c:v>-2.1179999999999999</c:v>
                </c:pt>
                <c:pt idx="16">
                  <c:v>65.564999999999998</c:v>
                </c:pt>
                <c:pt idx="17">
                  <c:v>-12.901999999999999</c:v>
                </c:pt>
                <c:pt idx="18">
                  <c:v>71.433999999999997</c:v>
                </c:pt>
                <c:pt idx="19">
                  <c:v>-1.3759999999999999</c:v>
                </c:pt>
                <c:pt idx="20">
                  <c:v>-13.744</c:v>
                </c:pt>
                <c:pt idx="21">
                  <c:v>52.478999999999999</c:v>
                </c:pt>
                <c:pt idx="22">
                  <c:v>-2.62</c:v>
                </c:pt>
                <c:pt idx="23">
                  <c:v>-9.7189999999999994</c:v>
                </c:pt>
                <c:pt idx="24">
                  <c:v>62.462000000000003</c:v>
                </c:pt>
                <c:pt idx="25">
                  <c:v>-7.569</c:v>
                </c:pt>
                <c:pt idx="26">
                  <c:v>-2.335</c:v>
                </c:pt>
                <c:pt idx="27">
                  <c:v>70.302000000000007</c:v>
                </c:pt>
                <c:pt idx="28">
                  <c:v>-19.276</c:v>
                </c:pt>
                <c:pt idx="29">
                  <c:v>-1.4259999999999999</c:v>
                </c:pt>
                <c:pt idx="30">
                  <c:v>62.15</c:v>
                </c:pt>
                <c:pt idx="31">
                  <c:v>-9.391</c:v>
                </c:pt>
                <c:pt idx="32">
                  <c:v>1.927</c:v>
                </c:pt>
                <c:pt idx="33">
                  <c:v>50.868000000000002</c:v>
                </c:pt>
                <c:pt idx="34">
                  <c:v>-13.297000000000001</c:v>
                </c:pt>
                <c:pt idx="35">
                  <c:v>-1.825</c:v>
                </c:pt>
              </c:numCache>
            </c:numRef>
          </c:xVal>
          <c:yVal>
            <c:numRef>
              <c:f>'equilibrium gases'!$Q$56:$Q$91</c:f>
              <c:numCache>
                <c:formatCode>0.000</c:formatCode>
                <c:ptCount val="36"/>
                <c:pt idx="0">
                  <c:v>1.706</c:v>
                </c:pt>
                <c:pt idx="1">
                  <c:v>1.623</c:v>
                </c:pt>
                <c:pt idx="2">
                  <c:v>6.2E-2</c:v>
                </c:pt>
                <c:pt idx="3">
                  <c:v>1.4550000000000001</c:v>
                </c:pt>
                <c:pt idx="4">
                  <c:v>6.8179999999999996</c:v>
                </c:pt>
                <c:pt idx="5">
                  <c:v>-0.156</c:v>
                </c:pt>
                <c:pt idx="6">
                  <c:v>2.423</c:v>
                </c:pt>
                <c:pt idx="7">
                  <c:v>6.806</c:v>
                </c:pt>
                <c:pt idx="8">
                  <c:v>7.3150000000000004</c:v>
                </c:pt>
                <c:pt idx="9">
                  <c:v>-0.51100000000000001</c:v>
                </c:pt>
                <c:pt idx="10">
                  <c:v>0.28100000000000003</c:v>
                </c:pt>
                <c:pt idx="11">
                  <c:v>1.0780000000000001</c:v>
                </c:pt>
                <c:pt idx="12">
                  <c:v>2.1040000000000001</c:v>
                </c:pt>
                <c:pt idx="13">
                  <c:v>15.599</c:v>
                </c:pt>
                <c:pt idx="14">
                  <c:v>3.9260000000000002</c:v>
                </c:pt>
                <c:pt idx="15">
                  <c:v>4.5069999999999997</c:v>
                </c:pt>
                <c:pt idx="16">
                  <c:v>0.32400000000000001</c:v>
                </c:pt>
                <c:pt idx="17">
                  <c:v>9.8339999999999996</c:v>
                </c:pt>
                <c:pt idx="18">
                  <c:v>4.5259999999999998</c:v>
                </c:pt>
                <c:pt idx="19">
                  <c:v>5.4880000000000004</c:v>
                </c:pt>
                <c:pt idx="20">
                  <c:v>7.5759999999999996</c:v>
                </c:pt>
                <c:pt idx="21">
                  <c:v>-13.385</c:v>
                </c:pt>
                <c:pt idx="22">
                  <c:v>4.0910000000000002</c:v>
                </c:pt>
                <c:pt idx="23">
                  <c:v>12.555</c:v>
                </c:pt>
                <c:pt idx="24">
                  <c:v>-5.4329999999999998</c:v>
                </c:pt>
                <c:pt idx="25">
                  <c:v>14.446</c:v>
                </c:pt>
                <c:pt idx="26">
                  <c:v>3.956</c:v>
                </c:pt>
                <c:pt idx="27">
                  <c:v>3.0369999999999999</c:v>
                </c:pt>
                <c:pt idx="28">
                  <c:v>2.282</c:v>
                </c:pt>
                <c:pt idx="29">
                  <c:v>5.24</c:v>
                </c:pt>
                <c:pt idx="30">
                  <c:v>-5.4420000000000002</c:v>
                </c:pt>
                <c:pt idx="31">
                  <c:v>12.545</c:v>
                </c:pt>
                <c:pt idx="32">
                  <c:v>8.6080000000000005</c:v>
                </c:pt>
                <c:pt idx="33">
                  <c:v>-15.929</c:v>
                </c:pt>
                <c:pt idx="34">
                  <c:v>8.8940000000000001</c:v>
                </c:pt>
                <c:pt idx="35">
                  <c:v>1.8779999999999999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7-784B-A25B-166CDCFD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100"/>
          <c:min val="-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50"/>
        <c:crossBetween val="midCat"/>
        <c:majorUnit val="20"/>
      </c:valAx>
      <c:valAx>
        <c:axId val="781194815"/>
        <c:scaling>
          <c:orientation val="minMax"/>
          <c:max val="30"/>
          <c:min val="-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6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standards!$G$2:$G$60</c:f>
              <c:numCache>
                <c:formatCode>0.000</c:formatCode>
                <c:ptCount val="59"/>
                <c:pt idx="0">
                  <c:v>17.273</c:v>
                </c:pt>
                <c:pt idx="1">
                  <c:v>17.303999999999998</c:v>
                </c:pt>
                <c:pt idx="2">
                  <c:v>17.265000000000001</c:v>
                </c:pt>
                <c:pt idx="3">
                  <c:v>17.292000000000002</c:v>
                </c:pt>
                <c:pt idx="4">
                  <c:v>17.324000000000002</c:v>
                </c:pt>
                <c:pt idx="5">
                  <c:v>17.308</c:v>
                </c:pt>
                <c:pt idx="6">
                  <c:v>17.059000000000001</c:v>
                </c:pt>
                <c:pt idx="7">
                  <c:v>17.544</c:v>
                </c:pt>
                <c:pt idx="8">
                  <c:v>17.388999999999999</c:v>
                </c:pt>
                <c:pt idx="9">
                  <c:v>17.260000000000002</c:v>
                </c:pt>
                <c:pt idx="10">
                  <c:v>17.314</c:v>
                </c:pt>
                <c:pt idx="11">
                  <c:v>17.318999999999999</c:v>
                </c:pt>
                <c:pt idx="12">
                  <c:v>17.245999999999999</c:v>
                </c:pt>
                <c:pt idx="13">
                  <c:v>17.277000000000001</c:v>
                </c:pt>
                <c:pt idx="14">
                  <c:v>17.260999999999999</c:v>
                </c:pt>
                <c:pt idx="15">
                  <c:v>17.108000000000001</c:v>
                </c:pt>
                <c:pt idx="16">
                  <c:v>17.329000000000001</c:v>
                </c:pt>
                <c:pt idx="17">
                  <c:v>17.277000000000001</c:v>
                </c:pt>
                <c:pt idx="18">
                  <c:v>17.245000000000001</c:v>
                </c:pt>
                <c:pt idx="19">
                  <c:v>17.468</c:v>
                </c:pt>
                <c:pt idx="20">
                  <c:v>17.244</c:v>
                </c:pt>
                <c:pt idx="21">
                  <c:v>17.341000000000001</c:v>
                </c:pt>
                <c:pt idx="22">
                  <c:v>17.295999999999999</c:v>
                </c:pt>
                <c:pt idx="23">
                  <c:v>17.247</c:v>
                </c:pt>
                <c:pt idx="24">
                  <c:v>17.541</c:v>
                </c:pt>
                <c:pt idx="25">
                  <c:v>17.286999999999999</c:v>
                </c:pt>
                <c:pt idx="26">
                  <c:v>17.303999999999998</c:v>
                </c:pt>
                <c:pt idx="27">
                  <c:v>16.954999999999998</c:v>
                </c:pt>
                <c:pt idx="28">
                  <c:v>17.291</c:v>
                </c:pt>
                <c:pt idx="29">
                  <c:v>17.361000000000001</c:v>
                </c:pt>
                <c:pt idx="30">
                  <c:v>17.265999999999998</c:v>
                </c:pt>
                <c:pt idx="31">
                  <c:v>17.32</c:v>
                </c:pt>
                <c:pt idx="32">
                  <c:v>17.375</c:v>
                </c:pt>
                <c:pt idx="33">
                  <c:v>17.253</c:v>
                </c:pt>
                <c:pt idx="34">
                  <c:v>17.306000000000001</c:v>
                </c:pt>
                <c:pt idx="35">
                  <c:v>17.312000000000001</c:v>
                </c:pt>
                <c:pt idx="36">
                  <c:v>17.286999999999999</c:v>
                </c:pt>
                <c:pt idx="37">
                  <c:v>17.350999999999999</c:v>
                </c:pt>
                <c:pt idx="38">
                  <c:v>17.239999999999998</c:v>
                </c:pt>
                <c:pt idx="39">
                  <c:v>17.326000000000001</c:v>
                </c:pt>
                <c:pt idx="40">
                  <c:v>16.971</c:v>
                </c:pt>
                <c:pt idx="41">
                  <c:v>17.423999999999999</c:v>
                </c:pt>
                <c:pt idx="42">
                  <c:v>17.309000000000001</c:v>
                </c:pt>
                <c:pt idx="43">
                  <c:v>17.292000000000002</c:v>
                </c:pt>
                <c:pt idx="44">
                  <c:v>17.382999999999999</c:v>
                </c:pt>
                <c:pt idx="45">
                  <c:v>17.472999999999999</c:v>
                </c:pt>
                <c:pt idx="46">
                  <c:v>17.088999999999999</c:v>
                </c:pt>
                <c:pt idx="47">
                  <c:v>17.28</c:v>
                </c:pt>
                <c:pt idx="48">
                  <c:v>17.215</c:v>
                </c:pt>
                <c:pt idx="49">
                  <c:v>17.286999999999999</c:v>
                </c:pt>
                <c:pt idx="50">
                  <c:v>17.295999999999999</c:v>
                </c:pt>
                <c:pt idx="51">
                  <c:v>17.021999999999998</c:v>
                </c:pt>
                <c:pt idx="52">
                  <c:v>17.427</c:v>
                </c:pt>
                <c:pt idx="53">
                  <c:v>17.332000000000001</c:v>
                </c:pt>
                <c:pt idx="54">
                  <c:v>17.425000000000001</c:v>
                </c:pt>
                <c:pt idx="55">
                  <c:v>17.338000000000001</c:v>
                </c:pt>
                <c:pt idx="56">
                  <c:v>17.382000000000001</c:v>
                </c:pt>
                <c:pt idx="57">
                  <c:v>17.318999999999999</c:v>
                </c:pt>
                <c:pt idx="58">
                  <c:v>17.213000000000001</c:v>
                </c:pt>
              </c:numCache>
            </c:numRef>
          </c:xVal>
          <c:yVal>
            <c:numRef>
              <c:f>standards!$M$2:$M$60</c:f>
              <c:numCache>
                <c:formatCode>0.000</c:formatCode>
                <c:ptCount val="59"/>
                <c:pt idx="0">
                  <c:v>-0.67500000000000004</c:v>
                </c:pt>
                <c:pt idx="1">
                  <c:v>-0.69399999999999995</c:v>
                </c:pt>
                <c:pt idx="2">
                  <c:v>-0.67900000000000005</c:v>
                </c:pt>
                <c:pt idx="3">
                  <c:v>-0.69099999999999995</c:v>
                </c:pt>
                <c:pt idx="4">
                  <c:v>-0.67600000000000005</c:v>
                </c:pt>
                <c:pt idx="5">
                  <c:v>-0.68</c:v>
                </c:pt>
                <c:pt idx="6">
                  <c:v>-0.67400000000000004</c:v>
                </c:pt>
                <c:pt idx="7">
                  <c:v>-0.66300000000000003</c:v>
                </c:pt>
                <c:pt idx="8">
                  <c:v>-0.68600000000000005</c:v>
                </c:pt>
                <c:pt idx="9">
                  <c:v>-0.67300000000000004</c:v>
                </c:pt>
                <c:pt idx="10">
                  <c:v>-0.68700000000000006</c:v>
                </c:pt>
                <c:pt idx="11">
                  <c:v>-0.68700000000000006</c:v>
                </c:pt>
                <c:pt idx="12">
                  <c:v>-0.68100000000000005</c:v>
                </c:pt>
                <c:pt idx="13">
                  <c:v>-0.67</c:v>
                </c:pt>
                <c:pt idx="14">
                  <c:v>-0.67600000000000005</c:v>
                </c:pt>
                <c:pt idx="15">
                  <c:v>-0.67800000000000005</c:v>
                </c:pt>
                <c:pt idx="16">
                  <c:v>-0.68200000000000005</c:v>
                </c:pt>
                <c:pt idx="17">
                  <c:v>-0.67600000000000005</c:v>
                </c:pt>
                <c:pt idx="18">
                  <c:v>-0.68600000000000005</c:v>
                </c:pt>
                <c:pt idx="19">
                  <c:v>-0.69</c:v>
                </c:pt>
                <c:pt idx="20">
                  <c:v>-0.69399999999999995</c:v>
                </c:pt>
                <c:pt idx="21">
                  <c:v>-0.69099999999999995</c:v>
                </c:pt>
                <c:pt idx="22">
                  <c:v>-0.69299999999999995</c:v>
                </c:pt>
                <c:pt idx="23">
                  <c:v>-0.70599999999999996</c:v>
                </c:pt>
                <c:pt idx="24">
                  <c:v>-0.67400000000000004</c:v>
                </c:pt>
                <c:pt idx="25">
                  <c:v>-0.70799999999999996</c:v>
                </c:pt>
                <c:pt idx="26">
                  <c:v>-0.69899999999999995</c:v>
                </c:pt>
                <c:pt idx="27">
                  <c:v>-0.68</c:v>
                </c:pt>
                <c:pt idx="28">
                  <c:v>-0.68600000000000005</c:v>
                </c:pt>
                <c:pt idx="29">
                  <c:v>-0.69699999999999995</c:v>
                </c:pt>
                <c:pt idx="30">
                  <c:v>-0.69299999999999995</c:v>
                </c:pt>
                <c:pt idx="31">
                  <c:v>-0.70199999999999996</c:v>
                </c:pt>
                <c:pt idx="32">
                  <c:v>-0.68899999999999995</c:v>
                </c:pt>
                <c:pt idx="33">
                  <c:v>-0.70699999999999996</c:v>
                </c:pt>
                <c:pt idx="34">
                  <c:v>-0.69699999999999995</c:v>
                </c:pt>
                <c:pt idx="35">
                  <c:v>-0.69199999999999995</c:v>
                </c:pt>
                <c:pt idx="36">
                  <c:v>-0.68200000000000005</c:v>
                </c:pt>
                <c:pt idx="37">
                  <c:v>-0.69299999999999995</c:v>
                </c:pt>
                <c:pt idx="38">
                  <c:v>-0.69399999999999995</c:v>
                </c:pt>
                <c:pt idx="39">
                  <c:v>-0.68799999999999994</c:v>
                </c:pt>
                <c:pt idx="40">
                  <c:v>-0.67800000000000005</c:v>
                </c:pt>
                <c:pt idx="41">
                  <c:v>-0.67800000000000005</c:v>
                </c:pt>
                <c:pt idx="42">
                  <c:v>-0.68700000000000006</c:v>
                </c:pt>
                <c:pt idx="43">
                  <c:v>-0.68600000000000005</c:v>
                </c:pt>
                <c:pt idx="44">
                  <c:v>-0.67800000000000005</c:v>
                </c:pt>
                <c:pt idx="45">
                  <c:v>-0.68500000000000005</c:v>
                </c:pt>
                <c:pt idx="46">
                  <c:v>-0.67300000000000004</c:v>
                </c:pt>
                <c:pt idx="47">
                  <c:v>-0.68600000000000005</c:v>
                </c:pt>
                <c:pt idx="48">
                  <c:v>-0.68</c:v>
                </c:pt>
                <c:pt idx="49">
                  <c:v>-0.68400000000000005</c:v>
                </c:pt>
                <c:pt idx="50">
                  <c:v>-0.67700000000000005</c:v>
                </c:pt>
                <c:pt idx="51">
                  <c:v>-0.68200000000000005</c:v>
                </c:pt>
                <c:pt idx="52">
                  <c:v>-0.68200000000000005</c:v>
                </c:pt>
                <c:pt idx="53">
                  <c:v>-0.68100000000000005</c:v>
                </c:pt>
                <c:pt idx="54">
                  <c:v>-0.67100000000000004</c:v>
                </c:pt>
                <c:pt idx="55">
                  <c:v>-0.68400000000000005</c:v>
                </c:pt>
                <c:pt idx="56">
                  <c:v>-0.67500000000000004</c:v>
                </c:pt>
                <c:pt idx="57">
                  <c:v>-0.68700000000000006</c:v>
                </c:pt>
                <c:pt idx="58">
                  <c:v>-0.68200000000000005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F4-8E49-9BCC-F6A2D4F62C9E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standards!$G$61:$G$113</c:f>
              <c:numCache>
                <c:formatCode>0.000</c:formatCode>
                <c:ptCount val="53"/>
                <c:pt idx="0">
                  <c:v>-11.433</c:v>
                </c:pt>
                <c:pt idx="1">
                  <c:v>-11.397</c:v>
                </c:pt>
                <c:pt idx="2">
                  <c:v>-11.519</c:v>
                </c:pt>
                <c:pt idx="3">
                  <c:v>-11.551</c:v>
                </c:pt>
                <c:pt idx="4">
                  <c:v>-11.478</c:v>
                </c:pt>
                <c:pt idx="5">
                  <c:v>-11.477</c:v>
                </c:pt>
                <c:pt idx="6">
                  <c:v>-11.474</c:v>
                </c:pt>
                <c:pt idx="7">
                  <c:v>-11.436</c:v>
                </c:pt>
                <c:pt idx="8">
                  <c:v>-11.353</c:v>
                </c:pt>
                <c:pt idx="9">
                  <c:v>-11.541</c:v>
                </c:pt>
                <c:pt idx="10">
                  <c:v>-11.145</c:v>
                </c:pt>
                <c:pt idx="11">
                  <c:v>-11.382999999999999</c:v>
                </c:pt>
                <c:pt idx="12">
                  <c:v>-11.218</c:v>
                </c:pt>
                <c:pt idx="13">
                  <c:v>-11.23</c:v>
                </c:pt>
                <c:pt idx="14">
                  <c:v>-11.365</c:v>
                </c:pt>
                <c:pt idx="15">
                  <c:v>-11.212999999999999</c:v>
                </c:pt>
                <c:pt idx="16">
                  <c:v>-11.266</c:v>
                </c:pt>
                <c:pt idx="17">
                  <c:v>-11.331</c:v>
                </c:pt>
                <c:pt idx="18">
                  <c:v>-11.423</c:v>
                </c:pt>
                <c:pt idx="19">
                  <c:v>-11.366</c:v>
                </c:pt>
                <c:pt idx="20">
                  <c:v>-11.496</c:v>
                </c:pt>
                <c:pt idx="21">
                  <c:v>-11.381</c:v>
                </c:pt>
                <c:pt idx="22">
                  <c:v>-11.35</c:v>
                </c:pt>
                <c:pt idx="23">
                  <c:v>-11.406000000000001</c:v>
                </c:pt>
                <c:pt idx="24">
                  <c:v>-11.57</c:v>
                </c:pt>
                <c:pt idx="25">
                  <c:v>-11.439</c:v>
                </c:pt>
                <c:pt idx="26">
                  <c:v>-11.401</c:v>
                </c:pt>
                <c:pt idx="27">
                  <c:v>-11.438000000000001</c:v>
                </c:pt>
                <c:pt idx="28">
                  <c:v>-11.507</c:v>
                </c:pt>
                <c:pt idx="29">
                  <c:v>-11.557</c:v>
                </c:pt>
                <c:pt idx="30">
                  <c:v>-11.522</c:v>
                </c:pt>
                <c:pt idx="31">
                  <c:v>-11.459</c:v>
                </c:pt>
                <c:pt idx="32">
                  <c:v>-11.436999999999999</c:v>
                </c:pt>
                <c:pt idx="33">
                  <c:v>-11.516999999999999</c:v>
                </c:pt>
                <c:pt idx="34">
                  <c:v>-11.462999999999999</c:v>
                </c:pt>
                <c:pt idx="35">
                  <c:v>-11.385</c:v>
                </c:pt>
                <c:pt idx="36">
                  <c:v>-11.427</c:v>
                </c:pt>
                <c:pt idx="37">
                  <c:v>-11.416</c:v>
                </c:pt>
                <c:pt idx="38">
                  <c:v>-11.462</c:v>
                </c:pt>
                <c:pt idx="39">
                  <c:v>-11.481999999999999</c:v>
                </c:pt>
                <c:pt idx="40">
                  <c:v>-11.356999999999999</c:v>
                </c:pt>
                <c:pt idx="41">
                  <c:v>-11.481999999999999</c:v>
                </c:pt>
                <c:pt idx="42">
                  <c:v>-11.288</c:v>
                </c:pt>
                <c:pt idx="43">
                  <c:v>-11.257999999999999</c:v>
                </c:pt>
                <c:pt idx="44">
                  <c:v>-11.355</c:v>
                </c:pt>
                <c:pt idx="45">
                  <c:v>-11.394</c:v>
                </c:pt>
                <c:pt idx="46">
                  <c:v>-11.404999999999999</c:v>
                </c:pt>
                <c:pt idx="47">
                  <c:v>-11.436999999999999</c:v>
                </c:pt>
                <c:pt idx="48">
                  <c:v>-11.484999999999999</c:v>
                </c:pt>
                <c:pt idx="49">
                  <c:v>-11.38</c:v>
                </c:pt>
                <c:pt idx="50">
                  <c:v>-11.547000000000001</c:v>
                </c:pt>
                <c:pt idx="51">
                  <c:v>-11.439</c:v>
                </c:pt>
                <c:pt idx="52">
                  <c:v>-11.522</c:v>
                </c:pt>
              </c:numCache>
            </c:numRef>
          </c:xVal>
          <c:yVal>
            <c:numRef>
              <c:f>standards!$M$61:$M$113</c:f>
              <c:numCache>
                <c:formatCode>0.000</c:formatCode>
                <c:ptCount val="53"/>
                <c:pt idx="0">
                  <c:v>-0.66700000000000004</c:v>
                </c:pt>
                <c:pt idx="1">
                  <c:v>-0.67900000000000005</c:v>
                </c:pt>
                <c:pt idx="2">
                  <c:v>-0.69099999999999995</c:v>
                </c:pt>
                <c:pt idx="3">
                  <c:v>-0.68200000000000005</c:v>
                </c:pt>
                <c:pt idx="4">
                  <c:v>-0.66400000000000003</c:v>
                </c:pt>
                <c:pt idx="5">
                  <c:v>-0.67400000000000004</c:v>
                </c:pt>
                <c:pt idx="6">
                  <c:v>-0.67400000000000004</c:v>
                </c:pt>
                <c:pt idx="7">
                  <c:v>-0.66500000000000004</c:v>
                </c:pt>
                <c:pt idx="8">
                  <c:v>-0.66700000000000004</c:v>
                </c:pt>
                <c:pt idx="9">
                  <c:v>-0.68500000000000005</c:v>
                </c:pt>
                <c:pt idx="10">
                  <c:v>-0.66400000000000003</c:v>
                </c:pt>
                <c:pt idx="11">
                  <c:v>-0.68100000000000005</c:v>
                </c:pt>
                <c:pt idx="12">
                  <c:v>-0.67600000000000005</c:v>
                </c:pt>
                <c:pt idx="13">
                  <c:v>-0.67900000000000005</c:v>
                </c:pt>
                <c:pt idx="14">
                  <c:v>-0.67500000000000004</c:v>
                </c:pt>
                <c:pt idx="15">
                  <c:v>-0.68899999999999995</c:v>
                </c:pt>
                <c:pt idx="16">
                  <c:v>-0.69</c:v>
                </c:pt>
                <c:pt idx="17">
                  <c:v>-0.69699999999999995</c:v>
                </c:pt>
                <c:pt idx="18">
                  <c:v>-0.70699999999999996</c:v>
                </c:pt>
                <c:pt idx="19">
                  <c:v>-0.68600000000000005</c:v>
                </c:pt>
                <c:pt idx="20">
                  <c:v>-0.70499999999999996</c:v>
                </c:pt>
                <c:pt idx="21">
                  <c:v>-0.68899999999999995</c:v>
                </c:pt>
                <c:pt idx="22">
                  <c:v>-0.7</c:v>
                </c:pt>
                <c:pt idx="23">
                  <c:v>-0.68100000000000005</c:v>
                </c:pt>
                <c:pt idx="24">
                  <c:v>-0.70099999999999996</c:v>
                </c:pt>
                <c:pt idx="25">
                  <c:v>-0.68500000000000005</c:v>
                </c:pt>
                <c:pt idx="26">
                  <c:v>-0.68700000000000006</c:v>
                </c:pt>
                <c:pt idx="27">
                  <c:v>-0.68500000000000005</c:v>
                </c:pt>
                <c:pt idx="28">
                  <c:v>-0.7</c:v>
                </c:pt>
                <c:pt idx="29">
                  <c:v>-0.70399999999999996</c:v>
                </c:pt>
                <c:pt idx="30">
                  <c:v>-0.70299999999999996</c:v>
                </c:pt>
                <c:pt idx="31">
                  <c:v>-0.69699999999999995</c:v>
                </c:pt>
                <c:pt idx="32">
                  <c:v>-0.69599999999999995</c:v>
                </c:pt>
                <c:pt idx="33">
                  <c:v>-0.69199999999999995</c:v>
                </c:pt>
                <c:pt idx="34">
                  <c:v>-0.68799999999999994</c:v>
                </c:pt>
                <c:pt idx="35">
                  <c:v>-0.68200000000000005</c:v>
                </c:pt>
                <c:pt idx="36">
                  <c:v>-0.69099999999999995</c:v>
                </c:pt>
                <c:pt idx="37">
                  <c:v>-0.68600000000000005</c:v>
                </c:pt>
                <c:pt idx="38">
                  <c:v>-0.69199999999999995</c:v>
                </c:pt>
                <c:pt idx="39">
                  <c:v>-0.68400000000000005</c:v>
                </c:pt>
                <c:pt idx="40">
                  <c:v>-0.68300000000000005</c:v>
                </c:pt>
                <c:pt idx="41">
                  <c:v>-0.68500000000000005</c:v>
                </c:pt>
                <c:pt idx="42">
                  <c:v>-0.68300000000000005</c:v>
                </c:pt>
                <c:pt idx="43">
                  <c:v>-0.68600000000000005</c:v>
                </c:pt>
                <c:pt idx="44">
                  <c:v>-0.69199999999999995</c:v>
                </c:pt>
                <c:pt idx="45">
                  <c:v>-0.69099999999999995</c:v>
                </c:pt>
                <c:pt idx="46">
                  <c:v>-0.67200000000000004</c:v>
                </c:pt>
                <c:pt idx="47">
                  <c:v>-0.66800000000000004</c:v>
                </c:pt>
                <c:pt idx="48">
                  <c:v>-0.68200000000000005</c:v>
                </c:pt>
                <c:pt idx="49">
                  <c:v>-0.67700000000000005</c:v>
                </c:pt>
                <c:pt idx="50">
                  <c:v>-0.69199999999999995</c:v>
                </c:pt>
                <c:pt idx="51">
                  <c:v>-0.68100000000000005</c:v>
                </c:pt>
                <c:pt idx="52">
                  <c:v>-0.68300000000000005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F4-8E49-9BCC-F6A2D4F62C9E}"/>
            </c:ext>
          </c:extLst>
        </c:ser>
        <c:ser>
          <c:idx val="0"/>
          <c:order val="2"/>
          <c:tx>
            <c:v>all</c:v>
          </c:tx>
          <c:spPr>
            <a:ln>
              <a:noFill/>
            </a:ln>
          </c:spPr>
          <c:marker>
            <c:symbol val="none"/>
          </c:marker>
          <c:trendline>
            <c:spPr>
              <a:ln w="38100"/>
            </c:spPr>
            <c:trendlineType val="linear"/>
            <c:dispRSqr val="0"/>
            <c:dispEq val="0"/>
          </c:trendline>
          <c:xVal>
            <c:numRef>
              <c:f>standards!$G$2:$G$113</c:f>
              <c:numCache>
                <c:formatCode>0.000</c:formatCode>
                <c:ptCount val="112"/>
                <c:pt idx="0">
                  <c:v>17.273</c:v>
                </c:pt>
                <c:pt idx="1">
                  <c:v>17.303999999999998</c:v>
                </c:pt>
                <c:pt idx="2">
                  <c:v>17.265000000000001</c:v>
                </c:pt>
                <c:pt idx="3">
                  <c:v>17.292000000000002</c:v>
                </c:pt>
                <c:pt idx="4">
                  <c:v>17.324000000000002</c:v>
                </c:pt>
                <c:pt idx="5">
                  <c:v>17.308</c:v>
                </c:pt>
                <c:pt idx="6">
                  <c:v>17.059000000000001</c:v>
                </c:pt>
                <c:pt idx="7">
                  <c:v>17.544</c:v>
                </c:pt>
                <c:pt idx="8">
                  <c:v>17.388999999999999</c:v>
                </c:pt>
                <c:pt idx="9">
                  <c:v>17.260000000000002</c:v>
                </c:pt>
                <c:pt idx="10">
                  <c:v>17.314</c:v>
                </c:pt>
                <c:pt idx="11">
                  <c:v>17.318999999999999</c:v>
                </c:pt>
                <c:pt idx="12">
                  <c:v>17.245999999999999</c:v>
                </c:pt>
                <c:pt idx="13">
                  <c:v>17.277000000000001</c:v>
                </c:pt>
                <c:pt idx="14">
                  <c:v>17.260999999999999</c:v>
                </c:pt>
                <c:pt idx="15">
                  <c:v>17.108000000000001</c:v>
                </c:pt>
                <c:pt idx="16">
                  <c:v>17.329000000000001</c:v>
                </c:pt>
                <c:pt idx="17">
                  <c:v>17.277000000000001</c:v>
                </c:pt>
                <c:pt idx="18">
                  <c:v>17.245000000000001</c:v>
                </c:pt>
                <c:pt idx="19">
                  <c:v>17.468</c:v>
                </c:pt>
                <c:pt idx="20">
                  <c:v>17.244</c:v>
                </c:pt>
                <c:pt idx="21">
                  <c:v>17.341000000000001</c:v>
                </c:pt>
                <c:pt idx="22">
                  <c:v>17.295999999999999</c:v>
                </c:pt>
                <c:pt idx="23">
                  <c:v>17.247</c:v>
                </c:pt>
                <c:pt idx="24">
                  <c:v>17.541</c:v>
                </c:pt>
                <c:pt idx="25">
                  <c:v>17.286999999999999</c:v>
                </c:pt>
                <c:pt idx="26">
                  <c:v>17.303999999999998</c:v>
                </c:pt>
                <c:pt idx="27">
                  <c:v>16.954999999999998</c:v>
                </c:pt>
                <c:pt idx="28">
                  <c:v>17.291</c:v>
                </c:pt>
                <c:pt idx="29">
                  <c:v>17.361000000000001</c:v>
                </c:pt>
                <c:pt idx="30">
                  <c:v>17.265999999999998</c:v>
                </c:pt>
                <c:pt idx="31">
                  <c:v>17.32</c:v>
                </c:pt>
                <c:pt idx="32">
                  <c:v>17.375</c:v>
                </c:pt>
                <c:pt idx="33">
                  <c:v>17.253</c:v>
                </c:pt>
                <c:pt idx="34">
                  <c:v>17.306000000000001</c:v>
                </c:pt>
                <c:pt idx="35">
                  <c:v>17.312000000000001</c:v>
                </c:pt>
                <c:pt idx="36">
                  <c:v>17.286999999999999</c:v>
                </c:pt>
                <c:pt idx="37">
                  <c:v>17.350999999999999</c:v>
                </c:pt>
                <c:pt idx="38">
                  <c:v>17.239999999999998</c:v>
                </c:pt>
                <c:pt idx="39">
                  <c:v>17.326000000000001</c:v>
                </c:pt>
                <c:pt idx="40">
                  <c:v>16.971</c:v>
                </c:pt>
                <c:pt idx="41">
                  <c:v>17.423999999999999</c:v>
                </c:pt>
                <c:pt idx="42">
                  <c:v>17.309000000000001</c:v>
                </c:pt>
                <c:pt idx="43">
                  <c:v>17.292000000000002</c:v>
                </c:pt>
                <c:pt idx="44">
                  <c:v>17.382999999999999</c:v>
                </c:pt>
                <c:pt idx="45">
                  <c:v>17.472999999999999</c:v>
                </c:pt>
                <c:pt idx="46">
                  <c:v>17.088999999999999</c:v>
                </c:pt>
                <c:pt idx="47">
                  <c:v>17.28</c:v>
                </c:pt>
                <c:pt idx="48">
                  <c:v>17.215</c:v>
                </c:pt>
                <c:pt idx="49">
                  <c:v>17.286999999999999</c:v>
                </c:pt>
                <c:pt idx="50">
                  <c:v>17.295999999999999</c:v>
                </c:pt>
                <c:pt idx="51">
                  <c:v>17.021999999999998</c:v>
                </c:pt>
                <c:pt idx="52">
                  <c:v>17.427</c:v>
                </c:pt>
                <c:pt idx="53">
                  <c:v>17.332000000000001</c:v>
                </c:pt>
                <c:pt idx="54">
                  <c:v>17.425000000000001</c:v>
                </c:pt>
                <c:pt idx="55">
                  <c:v>17.338000000000001</c:v>
                </c:pt>
                <c:pt idx="56">
                  <c:v>17.382000000000001</c:v>
                </c:pt>
                <c:pt idx="57">
                  <c:v>17.318999999999999</c:v>
                </c:pt>
                <c:pt idx="58">
                  <c:v>17.213000000000001</c:v>
                </c:pt>
                <c:pt idx="59">
                  <c:v>-11.433</c:v>
                </c:pt>
                <c:pt idx="60">
                  <c:v>-11.397</c:v>
                </c:pt>
                <c:pt idx="61">
                  <c:v>-11.519</c:v>
                </c:pt>
                <c:pt idx="62">
                  <c:v>-11.551</c:v>
                </c:pt>
                <c:pt idx="63">
                  <c:v>-11.478</c:v>
                </c:pt>
                <c:pt idx="64">
                  <c:v>-11.477</c:v>
                </c:pt>
                <c:pt idx="65">
                  <c:v>-11.474</c:v>
                </c:pt>
                <c:pt idx="66">
                  <c:v>-11.436</c:v>
                </c:pt>
                <c:pt idx="67">
                  <c:v>-11.353</c:v>
                </c:pt>
                <c:pt idx="68">
                  <c:v>-11.541</c:v>
                </c:pt>
                <c:pt idx="69">
                  <c:v>-11.145</c:v>
                </c:pt>
                <c:pt idx="70">
                  <c:v>-11.382999999999999</c:v>
                </c:pt>
                <c:pt idx="71">
                  <c:v>-11.218</c:v>
                </c:pt>
                <c:pt idx="72">
                  <c:v>-11.23</c:v>
                </c:pt>
                <c:pt idx="73">
                  <c:v>-11.365</c:v>
                </c:pt>
                <c:pt idx="74">
                  <c:v>-11.212999999999999</c:v>
                </c:pt>
                <c:pt idx="75">
                  <c:v>-11.266</c:v>
                </c:pt>
                <c:pt idx="76">
                  <c:v>-11.331</c:v>
                </c:pt>
                <c:pt idx="77">
                  <c:v>-11.423</c:v>
                </c:pt>
                <c:pt idx="78">
                  <c:v>-11.366</c:v>
                </c:pt>
                <c:pt idx="79">
                  <c:v>-11.496</c:v>
                </c:pt>
                <c:pt idx="80">
                  <c:v>-11.381</c:v>
                </c:pt>
                <c:pt idx="81">
                  <c:v>-11.35</c:v>
                </c:pt>
                <c:pt idx="82">
                  <c:v>-11.406000000000001</c:v>
                </c:pt>
                <c:pt idx="83">
                  <c:v>-11.57</c:v>
                </c:pt>
                <c:pt idx="84">
                  <c:v>-11.439</c:v>
                </c:pt>
                <c:pt idx="85">
                  <c:v>-11.401</c:v>
                </c:pt>
                <c:pt idx="86">
                  <c:v>-11.438000000000001</c:v>
                </c:pt>
                <c:pt idx="87">
                  <c:v>-11.507</c:v>
                </c:pt>
                <c:pt idx="88">
                  <c:v>-11.557</c:v>
                </c:pt>
                <c:pt idx="89">
                  <c:v>-11.522</c:v>
                </c:pt>
                <c:pt idx="90">
                  <c:v>-11.459</c:v>
                </c:pt>
                <c:pt idx="91">
                  <c:v>-11.436999999999999</c:v>
                </c:pt>
                <c:pt idx="92">
                  <c:v>-11.516999999999999</c:v>
                </c:pt>
                <c:pt idx="93">
                  <c:v>-11.462999999999999</c:v>
                </c:pt>
                <c:pt idx="94">
                  <c:v>-11.385</c:v>
                </c:pt>
                <c:pt idx="95">
                  <c:v>-11.427</c:v>
                </c:pt>
                <c:pt idx="96">
                  <c:v>-11.416</c:v>
                </c:pt>
                <c:pt idx="97">
                  <c:v>-11.462</c:v>
                </c:pt>
                <c:pt idx="98">
                  <c:v>-11.481999999999999</c:v>
                </c:pt>
                <c:pt idx="99">
                  <c:v>-11.356999999999999</c:v>
                </c:pt>
                <c:pt idx="100">
                  <c:v>-11.481999999999999</c:v>
                </c:pt>
                <c:pt idx="101">
                  <c:v>-11.288</c:v>
                </c:pt>
                <c:pt idx="102">
                  <c:v>-11.257999999999999</c:v>
                </c:pt>
                <c:pt idx="103">
                  <c:v>-11.355</c:v>
                </c:pt>
                <c:pt idx="104">
                  <c:v>-11.394</c:v>
                </c:pt>
                <c:pt idx="105">
                  <c:v>-11.404999999999999</c:v>
                </c:pt>
                <c:pt idx="106">
                  <c:v>-11.436999999999999</c:v>
                </c:pt>
                <c:pt idx="107">
                  <c:v>-11.484999999999999</c:v>
                </c:pt>
                <c:pt idx="108">
                  <c:v>-11.38</c:v>
                </c:pt>
                <c:pt idx="109">
                  <c:v>-11.547000000000001</c:v>
                </c:pt>
                <c:pt idx="110">
                  <c:v>-11.439</c:v>
                </c:pt>
                <c:pt idx="111">
                  <c:v>-11.522</c:v>
                </c:pt>
              </c:numCache>
            </c:numRef>
          </c:xVal>
          <c:yVal>
            <c:numRef>
              <c:f>standards!$M$2:$M$113</c:f>
              <c:numCache>
                <c:formatCode>0.000</c:formatCode>
                <c:ptCount val="112"/>
                <c:pt idx="0">
                  <c:v>-0.67500000000000004</c:v>
                </c:pt>
                <c:pt idx="1">
                  <c:v>-0.69399999999999995</c:v>
                </c:pt>
                <c:pt idx="2">
                  <c:v>-0.67900000000000005</c:v>
                </c:pt>
                <c:pt idx="3">
                  <c:v>-0.69099999999999995</c:v>
                </c:pt>
                <c:pt idx="4">
                  <c:v>-0.67600000000000005</c:v>
                </c:pt>
                <c:pt idx="5">
                  <c:v>-0.68</c:v>
                </c:pt>
                <c:pt idx="6">
                  <c:v>-0.67400000000000004</c:v>
                </c:pt>
                <c:pt idx="7">
                  <c:v>-0.66300000000000003</c:v>
                </c:pt>
                <c:pt idx="8">
                  <c:v>-0.68600000000000005</c:v>
                </c:pt>
                <c:pt idx="9">
                  <c:v>-0.67300000000000004</c:v>
                </c:pt>
                <c:pt idx="10">
                  <c:v>-0.68700000000000006</c:v>
                </c:pt>
                <c:pt idx="11">
                  <c:v>-0.68700000000000006</c:v>
                </c:pt>
                <c:pt idx="12">
                  <c:v>-0.68100000000000005</c:v>
                </c:pt>
                <c:pt idx="13">
                  <c:v>-0.67</c:v>
                </c:pt>
                <c:pt idx="14">
                  <c:v>-0.67600000000000005</c:v>
                </c:pt>
                <c:pt idx="15">
                  <c:v>-0.67800000000000005</c:v>
                </c:pt>
                <c:pt idx="16">
                  <c:v>-0.68200000000000005</c:v>
                </c:pt>
                <c:pt idx="17">
                  <c:v>-0.67600000000000005</c:v>
                </c:pt>
                <c:pt idx="18">
                  <c:v>-0.68600000000000005</c:v>
                </c:pt>
                <c:pt idx="19">
                  <c:v>-0.69</c:v>
                </c:pt>
                <c:pt idx="20">
                  <c:v>-0.69399999999999995</c:v>
                </c:pt>
                <c:pt idx="21">
                  <c:v>-0.69099999999999995</c:v>
                </c:pt>
                <c:pt idx="22">
                  <c:v>-0.69299999999999995</c:v>
                </c:pt>
                <c:pt idx="23">
                  <c:v>-0.70599999999999996</c:v>
                </c:pt>
                <c:pt idx="24">
                  <c:v>-0.67400000000000004</c:v>
                </c:pt>
                <c:pt idx="25">
                  <c:v>-0.70799999999999996</c:v>
                </c:pt>
                <c:pt idx="26">
                  <c:v>-0.69899999999999995</c:v>
                </c:pt>
                <c:pt idx="27">
                  <c:v>-0.68</c:v>
                </c:pt>
                <c:pt idx="28">
                  <c:v>-0.68600000000000005</c:v>
                </c:pt>
                <c:pt idx="29">
                  <c:v>-0.69699999999999995</c:v>
                </c:pt>
                <c:pt idx="30">
                  <c:v>-0.69299999999999995</c:v>
                </c:pt>
                <c:pt idx="31">
                  <c:v>-0.70199999999999996</c:v>
                </c:pt>
                <c:pt idx="32">
                  <c:v>-0.68899999999999995</c:v>
                </c:pt>
                <c:pt idx="33">
                  <c:v>-0.70699999999999996</c:v>
                </c:pt>
                <c:pt idx="34">
                  <c:v>-0.69699999999999995</c:v>
                </c:pt>
                <c:pt idx="35">
                  <c:v>-0.69199999999999995</c:v>
                </c:pt>
                <c:pt idx="36">
                  <c:v>-0.68200000000000005</c:v>
                </c:pt>
                <c:pt idx="37">
                  <c:v>-0.69299999999999995</c:v>
                </c:pt>
                <c:pt idx="38">
                  <c:v>-0.69399999999999995</c:v>
                </c:pt>
                <c:pt idx="39">
                  <c:v>-0.68799999999999994</c:v>
                </c:pt>
                <c:pt idx="40">
                  <c:v>-0.67800000000000005</c:v>
                </c:pt>
                <c:pt idx="41">
                  <c:v>-0.67800000000000005</c:v>
                </c:pt>
                <c:pt idx="42">
                  <c:v>-0.68700000000000006</c:v>
                </c:pt>
                <c:pt idx="43">
                  <c:v>-0.68600000000000005</c:v>
                </c:pt>
                <c:pt idx="44">
                  <c:v>-0.67800000000000005</c:v>
                </c:pt>
                <c:pt idx="45">
                  <c:v>-0.68500000000000005</c:v>
                </c:pt>
                <c:pt idx="46">
                  <c:v>-0.67300000000000004</c:v>
                </c:pt>
                <c:pt idx="47">
                  <c:v>-0.68600000000000005</c:v>
                </c:pt>
                <c:pt idx="48">
                  <c:v>-0.68</c:v>
                </c:pt>
                <c:pt idx="49">
                  <c:v>-0.68400000000000005</c:v>
                </c:pt>
                <c:pt idx="50">
                  <c:v>-0.67700000000000005</c:v>
                </c:pt>
                <c:pt idx="51">
                  <c:v>-0.68200000000000005</c:v>
                </c:pt>
                <c:pt idx="52">
                  <c:v>-0.68200000000000005</c:v>
                </c:pt>
                <c:pt idx="53">
                  <c:v>-0.68100000000000005</c:v>
                </c:pt>
                <c:pt idx="54">
                  <c:v>-0.67100000000000004</c:v>
                </c:pt>
                <c:pt idx="55">
                  <c:v>-0.68400000000000005</c:v>
                </c:pt>
                <c:pt idx="56">
                  <c:v>-0.67500000000000004</c:v>
                </c:pt>
                <c:pt idx="57">
                  <c:v>-0.68700000000000006</c:v>
                </c:pt>
                <c:pt idx="58">
                  <c:v>-0.68200000000000005</c:v>
                </c:pt>
                <c:pt idx="59">
                  <c:v>-0.66700000000000004</c:v>
                </c:pt>
                <c:pt idx="60">
                  <c:v>-0.67900000000000005</c:v>
                </c:pt>
                <c:pt idx="61">
                  <c:v>-0.69099999999999995</c:v>
                </c:pt>
                <c:pt idx="62">
                  <c:v>-0.68200000000000005</c:v>
                </c:pt>
                <c:pt idx="63">
                  <c:v>-0.66400000000000003</c:v>
                </c:pt>
                <c:pt idx="64">
                  <c:v>-0.67400000000000004</c:v>
                </c:pt>
                <c:pt idx="65">
                  <c:v>-0.67400000000000004</c:v>
                </c:pt>
                <c:pt idx="66">
                  <c:v>-0.66500000000000004</c:v>
                </c:pt>
                <c:pt idx="67">
                  <c:v>-0.66700000000000004</c:v>
                </c:pt>
                <c:pt idx="68">
                  <c:v>-0.68500000000000005</c:v>
                </c:pt>
                <c:pt idx="69">
                  <c:v>-0.66400000000000003</c:v>
                </c:pt>
                <c:pt idx="70">
                  <c:v>-0.68100000000000005</c:v>
                </c:pt>
                <c:pt idx="71">
                  <c:v>-0.67600000000000005</c:v>
                </c:pt>
                <c:pt idx="72">
                  <c:v>-0.67900000000000005</c:v>
                </c:pt>
                <c:pt idx="73">
                  <c:v>-0.67500000000000004</c:v>
                </c:pt>
                <c:pt idx="74">
                  <c:v>-0.68899999999999995</c:v>
                </c:pt>
                <c:pt idx="75">
                  <c:v>-0.69</c:v>
                </c:pt>
                <c:pt idx="76">
                  <c:v>-0.69699999999999995</c:v>
                </c:pt>
                <c:pt idx="77">
                  <c:v>-0.70699999999999996</c:v>
                </c:pt>
                <c:pt idx="78">
                  <c:v>-0.68600000000000005</c:v>
                </c:pt>
                <c:pt idx="79">
                  <c:v>-0.70499999999999996</c:v>
                </c:pt>
                <c:pt idx="80">
                  <c:v>-0.68899999999999995</c:v>
                </c:pt>
                <c:pt idx="81">
                  <c:v>-0.7</c:v>
                </c:pt>
                <c:pt idx="82">
                  <c:v>-0.68100000000000005</c:v>
                </c:pt>
                <c:pt idx="83">
                  <c:v>-0.70099999999999996</c:v>
                </c:pt>
                <c:pt idx="84">
                  <c:v>-0.68500000000000005</c:v>
                </c:pt>
                <c:pt idx="85">
                  <c:v>-0.68700000000000006</c:v>
                </c:pt>
                <c:pt idx="86">
                  <c:v>-0.68500000000000005</c:v>
                </c:pt>
                <c:pt idx="87">
                  <c:v>-0.7</c:v>
                </c:pt>
                <c:pt idx="88">
                  <c:v>-0.70399999999999996</c:v>
                </c:pt>
                <c:pt idx="89">
                  <c:v>-0.70299999999999996</c:v>
                </c:pt>
                <c:pt idx="90">
                  <c:v>-0.69699999999999995</c:v>
                </c:pt>
                <c:pt idx="91">
                  <c:v>-0.69599999999999995</c:v>
                </c:pt>
                <c:pt idx="92">
                  <c:v>-0.69199999999999995</c:v>
                </c:pt>
                <c:pt idx="93">
                  <c:v>-0.68799999999999994</c:v>
                </c:pt>
                <c:pt idx="94">
                  <c:v>-0.68200000000000005</c:v>
                </c:pt>
                <c:pt idx="95">
                  <c:v>-0.69099999999999995</c:v>
                </c:pt>
                <c:pt idx="96">
                  <c:v>-0.68600000000000005</c:v>
                </c:pt>
                <c:pt idx="97">
                  <c:v>-0.69199999999999995</c:v>
                </c:pt>
                <c:pt idx="98">
                  <c:v>-0.68400000000000005</c:v>
                </c:pt>
                <c:pt idx="99">
                  <c:v>-0.68300000000000005</c:v>
                </c:pt>
                <c:pt idx="100">
                  <c:v>-0.68500000000000005</c:v>
                </c:pt>
                <c:pt idx="101">
                  <c:v>-0.68300000000000005</c:v>
                </c:pt>
                <c:pt idx="102">
                  <c:v>-0.68600000000000005</c:v>
                </c:pt>
                <c:pt idx="103">
                  <c:v>-0.69199999999999995</c:v>
                </c:pt>
                <c:pt idx="104">
                  <c:v>-0.69099999999999995</c:v>
                </c:pt>
                <c:pt idx="105">
                  <c:v>-0.67200000000000004</c:v>
                </c:pt>
                <c:pt idx="106">
                  <c:v>-0.66800000000000004</c:v>
                </c:pt>
                <c:pt idx="107">
                  <c:v>-0.68200000000000005</c:v>
                </c:pt>
                <c:pt idx="108">
                  <c:v>-0.67700000000000005</c:v>
                </c:pt>
                <c:pt idx="109">
                  <c:v>-0.69199999999999995</c:v>
                </c:pt>
                <c:pt idx="110">
                  <c:v>-0.68100000000000005</c:v>
                </c:pt>
                <c:pt idx="111">
                  <c:v>-0.68300000000000005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F4-8E49-9BCC-F6A2D4F6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in val="-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47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</c:valAx>
      <c:valAx>
        <c:axId val="781194815"/>
        <c:scaling>
          <c:orientation val="minMax"/>
          <c:max val="-0.64000000000000012"/>
          <c:min val="-0.74000000000000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47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20"/>
        <c:crossBetween val="midCat"/>
        <c:majorUnit val="1.0000000000000002E-2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standards!$I$2:$I$60</c:f>
              <c:numCache>
                <c:formatCode>0.000</c:formatCode>
                <c:ptCount val="59"/>
                <c:pt idx="0">
                  <c:v>22.745999999999999</c:v>
                </c:pt>
                <c:pt idx="1">
                  <c:v>22.879000000000001</c:v>
                </c:pt>
                <c:pt idx="2">
                  <c:v>22.847000000000001</c:v>
                </c:pt>
                <c:pt idx="3">
                  <c:v>22.864000000000001</c:v>
                </c:pt>
                <c:pt idx="4">
                  <c:v>22.861000000000001</c:v>
                </c:pt>
                <c:pt idx="5">
                  <c:v>22.890999999999998</c:v>
                </c:pt>
                <c:pt idx="6">
                  <c:v>22.538</c:v>
                </c:pt>
                <c:pt idx="7">
                  <c:v>23.254999999999999</c:v>
                </c:pt>
                <c:pt idx="8">
                  <c:v>23.076000000000001</c:v>
                </c:pt>
                <c:pt idx="9">
                  <c:v>22.78</c:v>
                </c:pt>
                <c:pt idx="10">
                  <c:v>22.925000000000001</c:v>
                </c:pt>
                <c:pt idx="11">
                  <c:v>22.838000000000001</c:v>
                </c:pt>
                <c:pt idx="12">
                  <c:v>22.725000000000001</c:v>
                </c:pt>
                <c:pt idx="13">
                  <c:v>22.806000000000001</c:v>
                </c:pt>
                <c:pt idx="14">
                  <c:v>22.809000000000001</c:v>
                </c:pt>
                <c:pt idx="15">
                  <c:v>22.548999999999999</c:v>
                </c:pt>
                <c:pt idx="16">
                  <c:v>22.87</c:v>
                </c:pt>
                <c:pt idx="17">
                  <c:v>22.829000000000001</c:v>
                </c:pt>
                <c:pt idx="18">
                  <c:v>22.992999999999999</c:v>
                </c:pt>
                <c:pt idx="19">
                  <c:v>23.292000000000002</c:v>
                </c:pt>
                <c:pt idx="20">
                  <c:v>22.931000000000001</c:v>
                </c:pt>
                <c:pt idx="21">
                  <c:v>23.042999999999999</c:v>
                </c:pt>
                <c:pt idx="22">
                  <c:v>23.009</c:v>
                </c:pt>
                <c:pt idx="23">
                  <c:v>22.975000000000001</c:v>
                </c:pt>
                <c:pt idx="24">
                  <c:v>23.411000000000001</c:v>
                </c:pt>
                <c:pt idx="25">
                  <c:v>22.99</c:v>
                </c:pt>
                <c:pt idx="26">
                  <c:v>23.004999999999999</c:v>
                </c:pt>
                <c:pt idx="27">
                  <c:v>22.609000000000002</c:v>
                </c:pt>
                <c:pt idx="28">
                  <c:v>23.047000000000001</c:v>
                </c:pt>
                <c:pt idx="29">
                  <c:v>23.091999999999999</c:v>
                </c:pt>
                <c:pt idx="30">
                  <c:v>23.023</c:v>
                </c:pt>
                <c:pt idx="31">
                  <c:v>22.972000000000001</c:v>
                </c:pt>
                <c:pt idx="32">
                  <c:v>23.167000000000002</c:v>
                </c:pt>
                <c:pt idx="33">
                  <c:v>22.934999999999999</c:v>
                </c:pt>
                <c:pt idx="34">
                  <c:v>22.984000000000002</c:v>
                </c:pt>
                <c:pt idx="35">
                  <c:v>23.048999999999999</c:v>
                </c:pt>
                <c:pt idx="36">
                  <c:v>22.94</c:v>
                </c:pt>
                <c:pt idx="37">
                  <c:v>22.994</c:v>
                </c:pt>
                <c:pt idx="38">
                  <c:v>22.922000000000001</c:v>
                </c:pt>
                <c:pt idx="39">
                  <c:v>22.972999999999999</c:v>
                </c:pt>
                <c:pt idx="40">
                  <c:v>22.658999999999999</c:v>
                </c:pt>
                <c:pt idx="41">
                  <c:v>23.303000000000001</c:v>
                </c:pt>
                <c:pt idx="42">
                  <c:v>22.977</c:v>
                </c:pt>
                <c:pt idx="43">
                  <c:v>22.97</c:v>
                </c:pt>
                <c:pt idx="44">
                  <c:v>23.114999999999998</c:v>
                </c:pt>
                <c:pt idx="45">
                  <c:v>23.331</c:v>
                </c:pt>
                <c:pt idx="46">
                  <c:v>22.756</c:v>
                </c:pt>
                <c:pt idx="47">
                  <c:v>23.068000000000001</c:v>
                </c:pt>
                <c:pt idx="48">
                  <c:v>23.047000000000001</c:v>
                </c:pt>
                <c:pt idx="49">
                  <c:v>23.035</c:v>
                </c:pt>
                <c:pt idx="50">
                  <c:v>23.004000000000001</c:v>
                </c:pt>
                <c:pt idx="51">
                  <c:v>22.765000000000001</c:v>
                </c:pt>
                <c:pt idx="52">
                  <c:v>23.158000000000001</c:v>
                </c:pt>
                <c:pt idx="53">
                  <c:v>23.042000000000002</c:v>
                </c:pt>
                <c:pt idx="54">
                  <c:v>23.186</c:v>
                </c:pt>
                <c:pt idx="55">
                  <c:v>23.047999999999998</c:v>
                </c:pt>
                <c:pt idx="56">
                  <c:v>23.106000000000002</c:v>
                </c:pt>
                <c:pt idx="57">
                  <c:v>23.093</c:v>
                </c:pt>
                <c:pt idx="58">
                  <c:v>22.864999999999998</c:v>
                </c:pt>
              </c:numCache>
            </c:numRef>
          </c:xVal>
          <c:yVal>
            <c:numRef>
              <c:f>standards!$O$2:$O$60</c:f>
              <c:numCache>
                <c:formatCode>0.000</c:formatCode>
                <c:ptCount val="59"/>
                <c:pt idx="0">
                  <c:v>-0.28599999999999998</c:v>
                </c:pt>
                <c:pt idx="1">
                  <c:v>-0.20499999999999999</c:v>
                </c:pt>
                <c:pt idx="2">
                  <c:v>-0.22600000000000001</c:v>
                </c:pt>
                <c:pt idx="3">
                  <c:v>-0.19800000000000001</c:v>
                </c:pt>
                <c:pt idx="4">
                  <c:v>-0.20599999999999999</c:v>
                </c:pt>
                <c:pt idx="5">
                  <c:v>-0.20200000000000001</c:v>
                </c:pt>
                <c:pt idx="6">
                  <c:v>-0.25800000000000001</c:v>
                </c:pt>
                <c:pt idx="7">
                  <c:v>-0.224</c:v>
                </c:pt>
                <c:pt idx="8">
                  <c:v>-0.20799999999999999</c:v>
                </c:pt>
                <c:pt idx="9">
                  <c:v>-0.218</c:v>
                </c:pt>
                <c:pt idx="10">
                  <c:v>-0.16400000000000001</c:v>
                </c:pt>
                <c:pt idx="11">
                  <c:v>-0.251</c:v>
                </c:pt>
                <c:pt idx="12">
                  <c:v>-0.28399999999999997</c:v>
                </c:pt>
                <c:pt idx="13">
                  <c:v>-0.19500000000000001</c:v>
                </c:pt>
                <c:pt idx="14">
                  <c:v>-0.183</c:v>
                </c:pt>
                <c:pt idx="15">
                  <c:v>-0.23599999999999999</c:v>
                </c:pt>
                <c:pt idx="16">
                  <c:v>-0.224</c:v>
                </c:pt>
                <c:pt idx="17">
                  <c:v>-0.20799999999999999</c:v>
                </c:pt>
                <c:pt idx="18">
                  <c:v>-0.20100000000000001</c:v>
                </c:pt>
                <c:pt idx="19">
                  <c:v>-0.21199999999999999</c:v>
                </c:pt>
                <c:pt idx="20">
                  <c:v>-0.19</c:v>
                </c:pt>
                <c:pt idx="21">
                  <c:v>-0.22500000000000001</c:v>
                </c:pt>
                <c:pt idx="22">
                  <c:v>-0.215</c:v>
                </c:pt>
                <c:pt idx="23">
                  <c:v>-0.20899999999999999</c:v>
                </c:pt>
                <c:pt idx="24">
                  <c:v>-0.19900000000000001</c:v>
                </c:pt>
                <c:pt idx="25">
                  <c:v>-0.20200000000000001</c:v>
                </c:pt>
                <c:pt idx="26">
                  <c:v>-0.22700000000000001</c:v>
                </c:pt>
                <c:pt idx="27">
                  <c:v>-0.20899999999999999</c:v>
                </c:pt>
                <c:pt idx="28">
                  <c:v>-0.17699999999999999</c:v>
                </c:pt>
                <c:pt idx="29">
                  <c:v>-0.219</c:v>
                </c:pt>
                <c:pt idx="30">
                  <c:v>-0.191</c:v>
                </c:pt>
                <c:pt idx="31">
                  <c:v>-0.255</c:v>
                </c:pt>
                <c:pt idx="32">
                  <c:v>-0.155</c:v>
                </c:pt>
                <c:pt idx="33">
                  <c:v>-0.20899999999999999</c:v>
                </c:pt>
                <c:pt idx="34">
                  <c:v>-0.23499999999999999</c:v>
                </c:pt>
                <c:pt idx="35">
                  <c:v>-0.19700000000000001</c:v>
                </c:pt>
                <c:pt idx="36">
                  <c:v>-0.26500000000000001</c:v>
                </c:pt>
                <c:pt idx="37">
                  <c:v>-0.29199999999999998</c:v>
                </c:pt>
                <c:pt idx="38">
                  <c:v>-0.25700000000000001</c:v>
                </c:pt>
                <c:pt idx="39">
                  <c:v>-0.26200000000000001</c:v>
                </c:pt>
                <c:pt idx="40">
                  <c:v>-0.22800000000000001</c:v>
                </c:pt>
                <c:pt idx="41">
                  <c:v>-0.14299999999999999</c:v>
                </c:pt>
                <c:pt idx="42">
                  <c:v>-0.223</c:v>
                </c:pt>
                <c:pt idx="43">
                  <c:v>-0.188</c:v>
                </c:pt>
                <c:pt idx="44">
                  <c:v>-0.20499999999999999</c:v>
                </c:pt>
                <c:pt idx="45">
                  <c:v>-0.14399999999999999</c:v>
                </c:pt>
                <c:pt idx="46">
                  <c:v>-0.16600000000000001</c:v>
                </c:pt>
                <c:pt idx="47">
                  <c:v>-0.159</c:v>
                </c:pt>
                <c:pt idx="48">
                  <c:v>-0.17499999999999999</c:v>
                </c:pt>
                <c:pt idx="49">
                  <c:v>-0.16800000000000001</c:v>
                </c:pt>
                <c:pt idx="50">
                  <c:v>-0.17899999999999999</c:v>
                </c:pt>
                <c:pt idx="51">
                  <c:v>-0.17899999999999999</c:v>
                </c:pt>
                <c:pt idx="52">
                  <c:v>-0.214</c:v>
                </c:pt>
                <c:pt idx="53">
                  <c:v>-0.185</c:v>
                </c:pt>
                <c:pt idx="54">
                  <c:v>-0.23599999999999999</c:v>
                </c:pt>
                <c:pt idx="55">
                  <c:v>-0.188</c:v>
                </c:pt>
                <c:pt idx="56">
                  <c:v>-0.189</c:v>
                </c:pt>
                <c:pt idx="57">
                  <c:v>-0.104</c:v>
                </c:pt>
                <c:pt idx="58">
                  <c:v>-0.22900000000000001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3A-BE46-BCFD-2C620C793F6F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standards!$I$61:$I$113</c:f>
              <c:numCache>
                <c:formatCode>0.000</c:formatCode>
                <c:ptCount val="53"/>
                <c:pt idx="0">
                  <c:v>-10.523999999999999</c:v>
                </c:pt>
                <c:pt idx="1">
                  <c:v>-10.395</c:v>
                </c:pt>
                <c:pt idx="2">
                  <c:v>-10.628</c:v>
                </c:pt>
                <c:pt idx="3">
                  <c:v>-10.708</c:v>
                </c:pt>
                <c:pt idx="4">
                  <c:v>-10.561999999999999</c:v>
                </c:pt>
                <c:pt idx="5">
                  <c:v>-10.592000000000001</c:v>
                </c:pt>
                <c:pt idx="6">
                  <c:v>-10.523</c:v>
                </c:pt>
                <c:pt idx="7">
                  <c:v>-10.475</c:v>
                </c:pt>
                <c:pt idx="8">
                  <c:v>-10.340999999999999</c:v>
                </c:pt>
                <c:pt idx="9">
                  <c:v>-10.75</c:v>
                </c:pt>
                <c:pt idx="10">
                  <c:v>-10.025</c:v>
                </c:pt>
                <c:pt idx="11">
                  <c:v>-10.456</c:v>
                </c:pt>
                <c:pt idx="12">
                  <c:v>-10.119</c:v>
                </c:pt>
                <c:pt idx="13">
                  <c:v>-10.25</c:v>
                </c:pt>
                <c:pt idx="14">
                  <c:v>-10.394</c:v>
                </c:pt>
                <c:pt idx="15">
                  <c:v>-10.035</c:v>
                </c:pt>
                <c:pt idx="16">
                  <c:v>-10.098000000000001</c:v>
                </c:pt>
                <c:pt idx="17">
                  <c:v>-10.276</c:v>
                </c:pt>
                <c:pt idx="18">
                  <c:v>-10.254</c:v>
                </c:pt>
                <c:pt idx="19">
                  <c:v>-10.27</c:v>
                </c:pt>
                <c:pt idx="20">
                  <c:v>-10.582000000000001</c:v>
                </c:pt>
                <c:pt idx="21">
                  <c:v>-10.254</c:v>
                </c:pt>
                <c:pt idx="22">
                  <c:v>-10.199</c:v>
                </c:pt>
                <c:pt idx="23">
                  <c:v>-10.378</c:v>
                </c:pt>
                <c:pt idx="24">
                  <c:v>-10.64</c:v>
                </c:pt>
                <c:pt idx="25">
                  <c:v>-10.420999999999999</c:v>
                </c:pt>
                <c:pt idx="26">
                  <c:v>-10.351000000000001</c:v>
                </c:pt>
                <c:pt idx="27">
                  <c:v>-10.426</c:v>
                </c:pt>
                <c:pt idx="28">
                  <c:v>-10.502000000000001</c:v>
                </c:pt>
                <c:pt idx="29">
                  <c:v>-10.628</c:v>
                </c:pt>
                <c:pt idx="30">
                  <c:v>-10.551</c:v>
                </c:pt>
                <c:pt idx="31">
                  <c:v>-10.398999999999999</c:v>
                </c:pt>
                <c:pt idx="32">
                  <c:v>-10.378</c:v>
                </c:pt>
                <c:pt idx="33">
                  <c:v>-10.452999999999999</c:v>
                </c:pt>
                <c:pt idx="34">
                  <c:v>-10.465999999999999</c:v>
                </c:pt>
                <c:pt idx="35">
                  <c:v>-10.336</c:v>
                </c:pt>
                <c:pt idx="36">
                  <c:v>-10.340999999999999</c:v>
                </c:pt>
                <c:pt idx="37">
                  <c:v>-10.34</c:v>
                </c:pt>
                <c:pt idx="38">
                  <c:v>-10.436999999999999</c:v>
                </c:pt>
                <c:pt idx="39">
                  <c:v>-10.401</c:v>
                </c:pt>
                <c:pt idx="40">
                  <c:v>-10.234</c:v>
                </c:pt>
                <c:pt idx="41">
                  <c:v>-10.443</c:v>
                </c:pt>
                <c:pt idx="42">
                  <c:v>-10.09</c:v>
                </c:pt>
                <c:pt idx="43">
                  <c:v>-10.096</c:v>
                </c:pt>
                <c:pt idx="44">
                  <c:v>-10.266999999999999</c:v>
                </c:pt>
                <c:pt idx="45">
                  <c:v>-10.371</c:v>
                </c:pt>
                <c:pt idx="46">
                  <c:v>-10.356</c:v>
                </c:pt>
                <c:pt idx="47">
                  <c:v>-10.375</c:v>
                </c:pt>
                <c:pt idx="48">
                  <c:v>-10.425000000000001</c:v>
                </c:pt>
                <c:pt idx="49">
                  <c:v>-10.38</c:v>
                </c:pt>
                <c:pt idx="50">
                  <c:v>-10.59</c:v>
                </c:pt>
                <c:pt idx="51">
                  <c:v>-10.332000000000001</c:v>
                </c:pt>
                <c:pt idx="52">
                  <c:v>-10.518000000000001</c:v>
                </c:pt>
              </c:numCache>
            </c:numRef>
          </c:xVal>
          <c:yVal>
            <c:numRef>
              <c:f>standards!$O$61:$O$113</c:f>
              <c:numCache>
                <c:formatCode>0.000</c:formatCode>
                <c:ptCount val="53"/>
                <c:pt idx="0">
                  <c:v>-0.20300000000000001</c:v>
                </c:pt>
                <c:pt idx="1">
                  <c:v>-0.20200000000000001</c:v>
                </c:pt>
                <c:pt idx="2">
                  <c:v>-0.20599999999999999</c:v>
                </c:pt>
                <c:pt idx="3">
                  <c:v>-0.20699999999999999</c:v>
                </c:pt>
                <c:pt idx="4">
                  <c:v>-0.16500000000000001</c:v>
                </c:pt>
                <c:pt idx="5">
                  <c:v>-0.20499999999999999</c:v>
                </c:pt>
                <c:pt idx="6">
                  <c:v>-0.21099999999999999</c:v>
                </c:pt>
                <c:pt idx="7">
                  <c:v>-0.17699999999999999</c:v>
                </c:pt>
                <c:pt idx="8">
                  <c:v>-0.21099999999999999</c:v>
                </c:pt>
                <c:pt idx="9">
                  <c:v>-0.23899999999999999</c:v>
                </c:pt>
                <c:pt idx="10">
                  <c:v>-0.21299999999999999</c:v>
                </c:pt>
                <c:pt idx="11">
                  <c:v>-0.22800000000000001</c:v>
                </c:pt>
                <c:pt idx="12">
                  <c:v>-0.22800000000000001</c:v>
                </c:pt>
                <c:pt idx="13">
                  <c:v>-0.21299999999999999</c:v>
                </c:pt>
                <c:pt idx="14">
                  <c:v>-0.17199999999999999</c:v>
                </c:pt>
                <c:pt idx="15">
                  <c:v>-0.19600000000000001</c:v>
                </c:pt>
                <c:pt idx="16">
                  <c:v>-0.215</c:v>
                </c:pt>
                <c:pt idx="17">
                  <c:v>-0.219</c:v>
                </c:pt>
                <c:pt idx="18">
                  <c:v>-0.16200000000000001</c:v>
                </c:pt>
                <c:pt idx="19">
                  <c:v>-0.22900000000000001</c:v>
                </c:pt>
                <c:pt idx="20">
                  <c:v>-0.248</c:v>
                </c:pt>
                <c:pt idx="21">
                  <c:v>-0.21</c:v>
                </c:pt>
                <c:pt idx="22">
                  <c:v>-0.23</c:v>
                </c:pt>
                <c:pt idx="23">
                  <c:v>-0.20799999999999999</c:v>
                </c:pt>
                <c:pt idx="24">
                  <c:v>-0.224</c:v>
                </c:pt>
                <c:pt idx="25">
                  <c:v>-0.21</c:v>
                </c:pt>
                <c:pt idx="26">
                  <c:v>-0.216</c:v>
                </c:pt>
                <c:pt idx="27">
                  <c:v>-0.23599999999999999</c:v>
                </c:pt>
                <c:pt idx="28">
                  <c:v>-0.22900000000000001</c:v>
                </c:pt>
                <c:pt idx="29">
                  <c:v>-0.251</c:v>
                </c:pt>
                <c:pt idx="30">
                  <c:v>-0.24099999999999999</c:v>
                </c:pt>
                <c:pt idx="31">
                  <c:v>-0.18099999999999999</c:v>
                </c:pt>
                <c:pt idx="32">
                  <c:v>-0.20799999999999999</c:v>
                </c:pt>
                <c:pt idx="33">
                  <c:v>-0.13500000000000001</c:v>
                </c:pt>
                <c:pt idx="34">
                  <c:v>-0.247</c:v>
                </c:pt>
                <c:pt idx="35">
                  <c:v>-0.21</c:v>
                </c:pt>
                <c:pt idx="36">
                  <c:v>-0.16800000000000001</c:v>
                </c:pt>
                <c:pt idx="37">
                  <c:v>-0.218</c:v>
                </c:pt>
                <c:pt idx="38">
                  <c:v>-0.23300000000000001</c:v>
                </c:pt>
                <c:pt idx="39">
                  <c:v>-0.15</c:v>
                </c:pt>
                <c:pt idx="40">
                  <c:v>-0.24199999999999999</c:v>
                </c:pt>
                <c:pt idx="41">
                  <c:v>-0.19700000000000001</c:v>
                </c:pt>
                <c:pt idx="42">
                  <c:v>-0.17199999999999999</c:v>
                </c:pt>
                <c:pt idx="43">
                  <c:v>-0.221</c:v>
                </c:pt>
                <c:pt idx="44">
                  <c:v>-0.218</c:v>
                </c:pt>
                <c:pt idx="45">
                  <c:v>-0.251</c:v>
                </c:pt>
                <c:pt idx="46">
                  <c:v>-0.20799999999999999</c:v>
                </c:pt>
                <c:pt idx="47">
                  <c:v>-0.19</c:v>
                </c:pt>
                <c:pt idx="48">
                  <c:v>-0.13800000000000001</c:v>
                </c:pt>
                <c:pt idx="49">
                  <c:v>-0.222</c:v>
                </c:pt>
                <c:pt idx="50">
                  <c:v>-0.246</c:v>
                </c:pt>
                <c:pt idx="51">
                  <c:v>-0.183</c:v>
                </c:pt>
                <c:pt idx="52">
                  <c:v>-0.18099999999999999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3A-BE46-BCFD-2C620C793F6F}"/>
            </c:ext>
          </c:extLst>
        </c:ser>
        <c:ser>
          <c:idx val="0"/>
          <c:order val="2"/>
          <c:tx>
            <c:v>all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38100"/>
            </c:spPr>
            <c:trendlineType val="linear"/>
            <c:dispRSqr val="0"/>
            <c:dispEq val="0"/>
          </c:trendline>
          <c:xVal>
            <c:numRef>
              <c:f>standards!$I$2:$I$113</c:f>
              <c:numCache>
                <c:formatCode>0.000</c:formatCode>
                <c:ptCount val="112"/>
                <c:pt idx="0">
                  <c:v>22.745999999999999</c:v>
                </c:pt>
                <c:pt idx="1">
                  <c:v>22.879000000000001</c:v>
                </c:pt>
                <c:pt idx="2">
                  <c:v>22.847000000000001</c:v>
                </c:pt>
                <c:pt idx="3">
                  <c:v>22.864000000000001</c:v>
                </c:pt>
                <c:pt idx="4">
                  <c:v>22.861000000000001</c:v>
                </c:pt>
                <c:pt idx="5">
                  <c:v>22.890999999999998</c:v>
                </c:pt>
                <c:pt idx="6">
                  <c:v>22.538</c:v>
                </c:pt>
                <c:pt idx="7">
                  <c:v>23.254999999999999</c:v>
                </c:pt>
                <c:pt idx="8">
                  <c:v>23.076000000000001</c:v>
                </c:pt>
                <c:pt idx="9">
                  <c:v>22.78</c:v>
                </c:pt>
                <c:pt idx="10">
                  <c:v>22.925000000000001</c:v>
                </c:pt>
                <c:pt idx="11">
                  <c:v>22.838000000000001</c:v>
                </c:pt>
                <c:pt idx="12">
                  <c:v>22.725000000000001</c:v>
                </c:pt>
                <c:pt idx="13">
                  <c:v>22.806000000000001</c:v>
                </c:pt>
                <c:pt idx="14">
                  <c:v>22.809000000000001</c:v>
                </c:pt>
                <c:pt idx="15">
                  <c:v>22.548999999999999</c:v>
                </c:pt>
                <c:pt idx="16">
                  <c:v>22.87</c:v>
                </c:pt>
                <c:pt idx="17">
                  <c:v>22.829000000000001</c:v>
                </c:pt>
                <c:pt idx="18">
                  <c:v>22.992999999999999</c:v>
                </c:pt>
                <c:pt idx="19">
                  <c:v>23.292000000000002</c:v>
                </c:pt>
                <c:pt idx="20">
                  <c:v>22.931000000000001</c:v>
                </c:pt>
                <c:pt idx="21">
                  <c:v>23.042999999999999</c:v>
                </c:pt>
                <c:pt idx="22">
                  <c:v>23.009</c:v>
                </c:pt>
                <c:pt idx="23">
                  <c:v>22.975000000000001</c:v>
                </c:pt>
                <c:pt idx="24">
                  <c:v>23.411000000000001</c:v>
                </c:pt>
                <c:pt idx="25">
                  <c:v>22.99</c:v>
                </c:pt>
                <c:pt idx="26">
                  <c:v>23.004999999999999</c:v>
                </c:pt>
                <c:pt idx="27">
                  <c:v>22.609000000000002</c:v>
                </c:pt>
                <c:pt idx="28">
                  <c:v>23.047000000000001</c:v>
                </c:pt>
                <c:pt idx="29">
                  <c:v>23.091999999999999</c:v>
                </c:pt>
                <c:pt idx="30">
                  <c:v>23.023</c:v>
                </c:pt>
                <c:pt idx="31">
                  <c:v>22.972000000000001</c:v>
                </c:pt>
                <c:pt idx="32">
                  <c:v>23.167000000000002</c:v>
                </c:pt>
                <c:pt idx="33">
                  <c:v>22.934999999999999</c:v>
                </c:pt>
                <c:pt idx="34">
                  <c:v>22.984000000000002</c:v>
                </c:pt>
                <c:pt idx="35">
                  <c:v>23.048999999999999</c:v>
                </c:pt>
                <c:pt idx="36">
                  <c:v>22.94</c:v>
                </c:pt>
                <c:pt idx="37">
                  <c:v>22.994</c:v>
                </c:pt>
                <c:pt idx="38">
                  <c:v>22.922000000000001</c:v>
                </c:pt>
                <c:pt idx="39">
                  <c:v>22.972999999999999</c:v>
                </c:pt>
                <c:pt idx="40">
                  <c:v>22.658999999999999</c:v>
                </c:pt>
                <c:pt idx="41">
                  <c:v>23.303000000000001</c:v>
                </c:pt>
                <c:pt idx="42">
                  <c:v>22.977</c:v>
                </c:pt>
                <c:pt idx="43">
                  <c:v>22.97</c:v>
                </c:pt>
                <c:pt idx="44">
                  <c:v>23.114999999999998</c:v>
                </c:pt>
                <c:pt idx="45">
                  <c:v>23.331</c:v>
                </c:pt>
                <c:pt idx="46">
                  <c:v>22.756</c:v>
                </c:pt>
                <c:pt idx="47">
                  <c:v>23.068000000000001</c:v>
                </c:pt>
                <c:pt idx="48">
                  <c:v>23.047000000000001</c:v>
                </c:pt>
                <c:pt idx="49">
                  <c:v>23.035</c:v>
                </c:pt>
                <c:pt idx="50">
                  <c:v>23.004000000000001</c:v>
                </c:pt>
                <c:pt idx="51">
                  <c:v>22.765000000000001</c:v>
                </c:pt>
                <c:pt idx="52">
                  <c:v>23.158000000000001</c:v>
                </c:pt>
                <c:pt idx="53">
                  <c:v>23.042000000000002</c:v>
                </c:pt>
                <c:pt idx="54">
                  <c:v>23.186</c:v>
                </c:pt>
                <c:pt idx="55">
                  <c:v>23.047999999999998</c:v>
                </c:pt>
                <c:pt idx="56">
                  <c:v>23.106000000000002</c:v>
                </c:pt>
                <c:pt idx="57">
                  <c:v>23.093</c:v>
                </c:pt>
                <c:pt idx="58">
                  <c:v>22.864999999999998</c:v>
                </c:pt>
                <c:pt idx="59">
                  <c:v>-10.523999999999999</c:v>
                </c:pt>
                <c:pt idx="60">
                  <c:v>-10.395</c:v>
                </c:pt>
                <c:pt idx="61">
                  <c:v>-10.628</c:v>
                </c:pt>
                <c:pt idx="62">
                  <c:v>-10.708</c:v>
                </c:pt>
                <c:pt idx="63">
                  <c:v>-10.561999999999999</c:v>
                </c:pt>
                <c:pt idx="64">
                  <c:v>-10.592000000000001</c:v>
                </c:pt>
                <c:pt idx="65">
                  <c:v>-10.523</c:v>
                </c:pt>
                <c:pt idx="66">
                  <c:v>-10.475</c:v>
                </c:pt>
                <c:pt idx="67">
                  <c:v>-10.340999999999999</c:v>
                </c:pt>
                <c:pt idx="68">
                  <c:v>-10.75</c:v>
                </c:pt>
                <c:pt idx="69">
                  <c:v>-10.025</c:v>
                </c:pt>
                <c:pt idx="70">
                  <c:v>-10.456</c:v>
                </c:pt>
                <c:pt idx="71">
                  <c:v>-10.119</c:v>
                </c:pt>
                <c:pt idx="72">
                  <c:v>-10.25</c:v>
                </c:pt>
                <c:pt idx="73">
                  <c:v>-10.394</c:v>
                </c:pt>
                <c:pt idx="74">
                  <c:v>-10.035</c:v>
                </c:pt>
                <c:pt idx="75">
                  <c:v>-10.098000000000001</c:v>
                </c:pt>
                <c:pt idx="76">
                  <c:v>-10.276</c:v>
                </c:pt>
                <c:pt idx="77">
                  <c:v>-10.254</c:v>
                </c:pt>
                <c:pt idx="78">
                  <c:v>-10.27</c:v>
                </c:pt>
                <c:pt idx="79">
                  <c:v>-10.582000000000001</c:v>
                </c:pt>
                <c:pt idx="80">
                  <c:v>-10.254</c:v>
                </c:pt>
                <c:pt idx="81">
                  <c:v>-10.199</c:v>
                </c:pt>
                <c:pt idx="82">
                  <c:v>-10.378</c:v>
                </c:pt>
                <c:pt idx="83">
                  <c:v>-10.64</c:v>
                </c:pt>
                <c:pt idx="84">
                  <c:v>-10.420999999999999</c:v>
                </c:pt>
                <c:pt idx="85">
                  <c:v>-10.351000000000001</c:v>
                </c:pt>
                <c:pt idx="86">
                  <c:v>-10.426</c:v>
                </c:pt>
                <c:pt idx="87">
                  <c:v>-10.502000000000001</c:v>
                </c:pt>
                <c:pt idx="88">
                  <c:v>-10.628</c:v>
                </c:pt>
                <c:pt idx="89">
                  <c:v>-10.551</c:v>
                </c:pt>
                <c:pt idx="90">
                  <c:v>-10.398999999999999</c:v>
                </c:pt>
                <c:pt idx="91">
                  <c:v>-10.378</c:v>
                </c:pt>
                <c:pt idx="92">
                  <c:v>-10.452999999999999</c:v>
                </c:pt>
                <c:pt idx="93">
                  <c:v>-10.465999999999999</c:v>
                </c:pt>
                <c:pt idx="94">
                  <c:v>-10.336</c:v>
                </c:pt>
                <c:pt idx="95">
                  <c:v>-10.340999999999999</c:v>
                </c:pt>
                <c:pt idx="96">
                  <c:v>-10.34</c:v>
                </c:pt>
                <c:pt idx="97">
                  <c:v>-10.436999999999999</c:v>
                </c:pt>
                <c:pt idx="98">
                  <c:v>-10.401</c:v>
                </c:pt>
                <c:pt idx="99">
                  <c:v>-10.234</c:v>
                </c:pt>
                <c:pt idx="100">
                  <c:v>-10.443</c:v>
                </c:pt>
                <c:pt idx="101">
                  <c:v>-10.09</c:v>
                </c:pt>
                <c:pt idx="102">
                  <c:v>-10.096</c:v>
                </c:pt>
                <c:pt idx="103">
                  <c:v>-10.266999999999999</c:v>
                </c:pt>
                <c:pt idx="104">
                  <c:v>-10.371</c:v>
                </c:pt>
                <c:pt idx="105">
                  <c:v>-10.356</c:v>
                </c:pt>
                <c:pt idx="106">
                  <c:v>-10.375</c:v>
                </c:pt>
                <c:pt idx="107">
                  <c:v>-10.425000000000001</c:v>
                </c:pt>
                <c:pt idx="108">
                  <c:v>-10.38</c:v>
                </c:pt>
                <c:pt idx="109">
                  <c:v>-10.59</c:v>
                </c:pt>
                <c:pt idx="110">
                  <c:v>-10.332000000000001</c:v>
                </c:pt>
                <c:pt idx="111">
                  <c:v>-10.518000000000001</c:v>
                </c:pt>
              </c:numCache>
            </c:numRef>
          </c:xVal>
          <c:yVal>
            <c:numRef>
              <c:f>standards!$O$2:$O$113</c:f>
              <c:numCache>
                <c:formatCode>0.000</c:formatCode>
                <c:ptCount val="112"/>
                <c:pt idx="0">
                  <c:v>-0.28599999999999998</c:v>
                </c:pt>
                <c:pt idx="1">
                  <c:v>-0.20499999999999999</c:v>
                </c:pt>
                <c:pt idx="2">
                  <c:v>-0.22600000000000001</c:v>
                </c:pt>
                <c:pt idx="3">
                  <c:v>-0.19800000000000001</c:v>
                </c:pt>
                <c:pt idx="4">
                  <c:v>-0.20599999999999999</c:v>
                </c:pt>
                <c:pt idx="5">
                  <c:v>-0.20200000000000001</c:v>
                </c:pt>
                <c:pt idx="6">
                  <c:v>-0.25800000000000001</c:v>
                </c:pt>
                <c:pt idx="7">
                  <c:v>-0.224</c:v>
                </c:pt>
                <c:pt idx="8">
                  <c:v>-0.20799999999999999</c:v>
                </c:pt>
                <c:pt idx="9">
                  <c:v>-0.218</c:v>
                </c:pt>
                <c:pt idx="10">
                  <c:v>-0.16400000000000001</c:v>
                </c:pt>
                <c:pt idx="11">
                  <c:v>-0.251</c:v>
                </c:pt>
                <c:pt idx="12">
                  <c:v>-0.28399999999999997</c:v>
                </c:pt>
                <c:pt idx="13">
                  <c:v>-0.19500000000000001</c:v>
                </c:pt>
                <c:pt idx="14">
                  <c:v>-0.183</c:v>
                </c:pt>
                <c:pt idx="15">
                  <c:v>-0.23599999999999999</c:v>
                </c:pt>
                <c:pt idx="16">
                  <c:v>-0.224</c:v>
                </c:pt>
                <c:pt idx="17">
                  <c:v>-0.20799999999999999</c:v>
                </c:pt>
                <c:pt idx="18">
                  <c:v>-0.20100000000000001</c:v>
                </c:pt>
                <c:pt idx="19">
                  <c:v>-0.21199999999999999</c:v>
                </c:pt>
                <c:pt idx="20">
                  <c:v>-0.19</c:v>
                </c:pt>
                <c:pt idx="21">
                  <c:v>-0.22500000000000001</c:v>
                </c:pt>
                <c:pt idx="22">
                  <c:v>-0.215</c:v>
                </c:pt>
                <c:pt idx="23">
                  <c:v>-0.20899999999999999</c:v>
                </c:pt>
                <c:pt idx="24">
                  <c:v>-0.19900000000000001</c:v>
                </c:pt>
                <c:pt idx="25">
                  <c:v>-0.20200000000000001</c:v>
                </c:pt>
                <c:pt idx="26">
                  <c:v>-0.22700000000000001</c:v>
                </c:pt>
                <c:pt idx="27">
                  <c:v>-0.20899999999999999</c:v>
                </c:pt>
                <c:pt idx="28">
                  <c:v>-0.17699999999999999</c:v>
                </c:pt>
                <c:pt idx="29">
                  <c:v>-0.219</c:v>
                </c:pt>
                <c:pt idx="30">
                  <c:v>-0.191</c:v>
                </c:pt>
                <c:pt idx="31">
                  <c:v>-0.255</c:v>
                </c:pt>
                <c:pt idx="32">
                  <c:v>-0.155</c:v>
                </c:pt>
                <c:pt idx="33">
                  <c:v>-0.20899999999999999</c:v>
                </c:pt>
                <c:pt idx="34">
                  <c:v>-0.23499999999999999</c:v>
                </c:pt>
                <c:pt idx="35">
                  <c:v>-0.19700000000000001</c:v>
                </c:pt>
                <c:pt idx="36">
                  <c:v>-0.26500000000000001</c:v>
                </c:pt>
                <c:pt idx="37">
                  <c:v>-0.29199999999999998</c:v>
                </c:pt>
                <c:pt idx="38">
                  <c:v>-0.25700000000000001</c:v>
                </c:pt>
                <c:pt idx="39">
                  <c:v>-0.26200000000000001</c:v>
                </c:pt>
                <c:pt idx="40">
                  <c:v>-0.22800000000000001</c:v>
                </c:pt>
                <c:pt idx="41">
                  <c:v>-0.14299999999999999</c:v>
                </c:pt>
                <c:pt idx="42">
                  <c:v>-0.223</c:v>
                </c:pt>
                <c:pt idx="43">
                  <c:v>-0.188</c:v>
                </c:pt>
                <c:pt idx="44">
                  <c:v>-0.20499999999999999</c:v>
                </c:pt>
                <c:pt idx="45">
                  <c:v>-0.14399999999999999</c:v>
                </c:pt>
                <c:pt idx="46">
                  <c:v>-0.16600000000000001</c:v>
                </c:pt>
                <c:pt idx="47">
                  <c:v>-0.159</c:v>
                </c:pt>
                <c:pt idx="48">
                  <c:v>-0.17499999999999999</c:v>
                </c:pt>
                <c:pt idx="49">
                  <c:v>-0.16800000000000001</c:v>
                </c:pt>
                <c:pt idx="50">
                  <c:v>-0.17899999999999999</c:v>
                </c:pt>
                <c:pt idx="51">
                  <c:v>-0.17899999999999999</c:v>
                </c:pt>
                <c:pt idx="52">
                  <c:v>-0.214</c:v>
                </c:pt>
                <c:pt idx="53">
                  <c:v>-0.185</c:v>
                </c:pt>
                <c:pt idx="54">
                  <c:v>-0.23599999999999999</c:v>
                </c:pt>
                <c:pt idx="55">
                  <c:v>-0.188</c:v>
                </c:pt>
                <c:pt idx="56">
                  <c:v>-0.189</c:v>
                </c:pt>
                <c:pt idx="57">
                  <c:v>-0.104</c:v>
                </c:pt>
                <c:pt idx="58">
                  <c:v>-0.22900000000000001</c:v>
                </c:pt>
                <c:pt idx="59">
                  <c:v>-0.20300000000000001</c:v>
                </c:pt>
                <c:pt idx="60">
                  <c:v>-0.20200000000000001</c:v>
                </c:pt>
                <c:pt idx="61">
                  <c:v>-0.20599999999999999</c:v>
                </c:pt>
                <c:pt idx="62">
                  <c:v>-0.20699999999999999</c:v>
                </c:pt>
                <c:pt idx="63">
                  <c:v>-0.16500000000000001</c:v>
                </c:pt>
                <c:pt idx="64">
                  <c:v>-0.20499999999999999</c:v>
                </c:pt>
                <c:pt idx="65">
                  <c:v>-0.21099999999999999</c:v>
                </c:pt>
                <c:pt idx="66">
                  <c:v>-0.17699999999999999</c:v>
                </c:pt>
                <c:pt idx="67">
                  <c:v>-0.21099999999999999</c:v>
                </c:pt>
                <c:pt idx="68">
                  <c:v>-0.23899999999999999</c:v>
                </c:pt>
                <c:pt idx="69">
                  <c:v>-0.21299999999999999</c:v>
                </c:pt>
                <c:pt idx="70">
                  <c:v>-0.22800000000000001</c:v>
                </c:pt>
                <c:pt idx="71">
                  <c:v>-0.22800000000000001</c:v>
                </c:pt>
                <c:pt idx="72">
                  <c:v>-0.21299999999999999</c:v>
                </c:pt>
                <c:pt idx="73">
                  <c:v>-0.17199999999999999</c:v>
                </c:pt>
                <c:pt idx="74">
                  <c:v>-0.19600000000000001</c:v>
                </c:pt>
                <c:pt idx="75">
                  <c:v>-0.215</c:v>
                </c:pt>
                <c:pt idx="76">
                  <c:v>-0.219</c:v>
                </c:pt>
                <c:pt idx="77">
                  <c:v>-0.16200000000000001</c:v>
                </c:pt>
                <c:pt idx="78">
                  <c:v>-0.22900000000000001</c:v>
                </c:pt>
                <c:pt idx="79">
                  <c:v>-0.248</c:v>
                </c:pt>
                <c:pt idx="80">
                  <c:v>-0.21</c:v>
                </c:pt>
                <c:pt idx="81">
                  <c:v>-0.23</c:v>
                </c:pt>
                <c:pt idx="82">
                  <c:v>-0.20799999999999999</c:v>
                </c:pt>
                <c:pt idx="83">
                  <c:v>-0.224</c:v>
                </c:pt>
                <c:pt idx="84">
                  <c:v>-0.21</c:v>
                </c:pt>
                <c:pt idx="85">
                  <c:v>-0.216</c:v>
                </c:pt>
                <c:pt idx="86">
                  <c:v>-0.23599999999999999</c:v>
                </c:pt>
                <c:pt idx="87">
                  <c:v>-0.22900000000000001</c:v>
                </c:pt>
                <c:pt idx="88">
                  <c:v>-0.251</c:v>
                </c:pt>
                <c:pt idx="89">
                  <c:v>-0.24099999999999999</c:v>
                </c:pt>
                <c:pt idx="90">
                  <c:v>-0.18099999999999999</c:v>
                </c:pt>
                <c:pt idx="91">
                  <c:v>-0.20799999999999999</c:v>
                </c:pt>
                <c:pt idx="92">
                  <c:v>-0.13500000000000001</c:v>
                </c:pt>
                <c:pt idx="93">
                  <c:v>-0.247</c:v>
                </c:pt>
                <c:pt idx="94">
                  <c:v>-0.21</c:v>
                </c:pt>
                <c:pt idx="95">
                  <c:v>-0.16800000000000001</c:v>
                </c:pt>
                <c:pt idx="96">
                  <c:v>-0.218</c:v>
                </c:pt>
                <c:pt idx="97">
                  <c:v>-0.23300000000000001</c:v>
                </c:pt>
                <c:pt idx="98">
                  <c:v>-0.15</c:v>
                </c:pt>
                <c:pt idx="99">
                  <c:v>-0.24199999999999999</c:v>
                </c:pt>
                <c:pt idx="100">
                  <c:v>-0.19700000000000001</c:v>
                </c:pt>
                <c:pt idx="101">
                  <c:v>-0.17199999999999999</c:v>
                </c:pt>
                <c:pt idx="102">
                  <c:v>-0.221</c:v>
                </c:pt>
                <c:pt idx="103">
                  <c:v>-0.218</c:v>
                </c:pt>
                <c:pt idx="104">
                  <c:v>-0.251</c:v>
                </c:pt>
                <c:pt idx="105">
                  <c:v>-0.20799999999999999</c:v>
                </c:pt>
                <c:pt idx="106">
                  <c:v>-0.19</c:v>
                </c:pt>
                <c:pt idx="107">
                  <c:v>-0.13800000000000001</c:v>
                </c:pt>
                <c:pt idx="108">
                  <c:v>-0.222</c:v>
                </c:pt>
                <c:pt idx="109">
                  <c:v>-0.246</c:v>
                </c:pt>
                <c:pt idx="110">
                  <c:v>-0.183</c:v>
                </c:pt>
                <c:pt idx="111">
                  <c:v>-0.18099999999999999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3A-BE46-BCFD-2C620C793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</c:valAx>
      <c:valAx>
        <c:axId val="7811948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30"/>
        <c:crossBetween val="midCat"/>
        <c:majorUnit val="0.1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standards!$K$2:$K$60</c:f>
              <c:numCache>
                <c:formatCode>0.000</c:formatCode>
                <c:ptCount val="59"/>
                <c:pt idx="0">
                  <c:v>30.452000000000002</c:v>
                </c:pt>
                <c:pt idx="1">
                  <c:v>35.140999999999998</c:v>
                </c:pt>
                <c:pt idx="2">
                  <c:v>33.743000000000002</c:v>
                </c:pt>
                <c:pt idx="3">
                  <c:v>31.2</c:v>
                </c:pt>
                <c:pt idx="4">
                  <c:v>32.4</c:v>
                </c:pt>
                <c:pt idx="5">
                  <c:v>36.226999999999997</c:v>
                </c:pt>
                <c:pt idx="6">
                  <c:v>32.854999999999997</c:v>
                </c:pt>
                <c:pt idx="7">
                  <c:v>33.503</c:v>
                </c:pt>
                <c:pt idx="8">
                  <c:v>32.505000000000003</c:v>
                </c:pt>
                <c:pt idx="9">
                  <c:v>32.652999999999999</c:v>
                </c:pt>
                <c:pt idx="10">
                  <c:v>35.131</c:v>
                </c:pt>
                <c:pt idx="11">
                  <c:v>34.985999999999997</c:v>
                </c:pt>
                <c:pt idx="12">
                  <c:v>33.384</c:v>
                </c:pt>
                <c:pt idx="13">
                  <c:v>32.514000000000003</c:v>
                </c:pt>
                <c:pt idx="14">
                  <c:v>32.75</c:v>
                </c:pt>
                <c:pt idx="15">
                  <c:v>30.588000000000001</c:v>
                </c:pt>
                <c:pt idx="16">
                  <c:v>29.815000000000001</c:v>
                </c:pt>
                <c:pt idx="17">
                  <c:v>31.391999999999999</c:v>
                </c:pt>
                <c:pt idx="18">
                  <c:v>34.957999999999998</c:v>
                </c:pt>
                <c:pt idx="19">
                  <c:v>35.084000000000003</c:v>
                </c:pt>
                <c:pt idx="20">
                  <c:v>37.688000000000002</c:v>
                </c:pt>
                <c:pt idx="21">
                  <c:v>36.804000000000002</c:v>
                </c:pt>
                <c:pt idx="22">
                  <c:v>37.292999999999999</c:v>
                </c:pt>
                <c:pt idx="23">
                  <c:v>34.058999999999997</c:v>
                </c:pt>
                <c:pt idx="24">
                  <c:v>36.838000000000001</c:v>
                </c:pt>
                <c:pt idx="25">
                  <c:v>32.005000000000003</c:v>
                </c:pt>
                <c:pt idx="26">
                  <c:v>34.963999999999999</c:v>
                </c:pt>
                <c:pt idx="27">
                  <c:v>32.057000000000002</c:v>
                </c:pt>
                <c:pt idx="28">
                  <c:v>30.359000000000002</c:v>
                </c:pt>
                <c:pt idx="29">
                  <c:v>32.819000000000003</c:v>
                </c:pt>
                <c:pt idx="30">
                  <c:v>31.689</c:v>
                </c:pt>
                <c:pt idx="31">
                  <c:v>28.317</c:v>
                </c:pt>
                <c:pt idx="32">
                  <c:v>31.126000000000001</c:v>
                </c:pt>
                <c:pt idx="33">
                  <c:v>31.338999999999999</c:v>
                </c:pt>
                <c:pt idx="34">
                  <c:v>27.591000000000001</c:v>
                </c:pt>
                <c:pt idx="35">
                  <c:v>29.873999999999999</c:v>
                </c:pt>
                <c:pt idx="36">
                  <c:v>27.837</c:v>
                </c:pt>
                <c:pt idx="37">
                  <c:v>24.832000000000001</c:v>
                </c:pt>
                <c:pt idx="38">
                  <c:v>29.347000000000001</c:v>
                </c:pt>
                <c:pt idx="39">
                  <c:v>30.841000000000001</c:v>
                </c:pt>
                <c:pt idx="40">
                  <c:v>26.837</c:v>
                </c:pt>
                <c:pt idx="41">
                  <c:v>33.259</c:v>
                </c:pt>
                <c:pt idx="42">
                  <c:v>32.856999999999999</c:v>
                </c:pt>
                <c:pt idx="43">
                  <c:v>30.465</c:v>
                </c:pt>
                <c:pt idx="44">
                  <c:v>30.204999999999998</c:v>
                </c:pt>
                <c:pt idx="45">
                  <c:v>32.533999999999999</c:v>
                </c:pt>
                <c:pt idx="46">
                  <c:v>33.200000000000003</c:v>
                </c:pt>
                <c:pt idx="47">
                  <c:v>31.867999999999999</c:v>
                </c:pt>
                <c:pt idx="48">
                  <c:v>31.172999999999998</c:v>
                </c:pt>
                <c:pt idx="49">
                  <c:v>30.513999999999999</c:v>
                </c:pt>
                <c:pt idx="50">
                  <c:v>27.277000000000001</c:v>
                </c:pt>
                <c:pt idx="51">
                  <c:v>25.518999999999998</c:v>
                </c:pt>
                <c:pt idx="52">
                  <c:v>26.635999999999999</c:v>
                </c:pt>
                <c:pt idx="53">
                  <c:v>28.722000000000001</c:v>
                </c:pt>
                <c:pt idx="54">
                  <c:v>29.861999999999998</c:v>
                </c:pt>
                <c:pt idx="55">
                  <c:v>28.812000000000001</c:v>
                </c:pt>
                <c:pt idx="56">
                  <c:v>27.71</c:v>
                </c:pt>
                <c:pt idx="57">
                  <c:v>29.882999999999999</c:v>
                </c:pt>
                <c:pt idx="58">
                  <c:v>24.545000000000002</c:v>
                </c:pt>
              </c:numCache>
            </c:numRef>
          </c:xVal>
          <c:yVal>
            <c:numRef>
              <c:f>standards!$Q$2:$Q$60</c:f>
              <c:numCache>
                <c:formatCode>0.000</c:formatCode>
                <c:ptCount val="59"/>
                <c:pt idx="0">
                  <c:v>0.79700000000000004</c:v>
                </c:pt>
                <c:pt idx="1">
                  <c:v>5.2759999999999998</c:v>
                </c:pt>
                <c:pt idx="2">
                  <c:v>3.9790000000000001</c:v>
                </c:pt>
                <c:pt idx="3">
                  <c:v>1.474</c:v>
                </c:pt>
                <c:pt idx="4">
                  <c:v>2.62</c:v>
                </c:pt>
                <c:pt idx="5">
                  <c:v>6.3360000000000003</c:v>
                </c:pt>
                <c:pt idx="6">
                  <c:v>3.46</c:v>
                </c:pt>
                <c:pt idx="7">
                  <c:v>3.2890000000000001</c:v>
                </c:pt>
                <c:pt idx="8">
                  <c:v>2.544</c:v>
                </c:pt>
                <c:pt idx="9">
                  <c:v>2.9660000000000002</c:v>
                </c:pt>
                <c:pt idx="10">
                  <c:v>5.2619999999999996</c:v>
                </c:pt>
                <c:pt idx="11">
                  <c:v>5.1150000000000002</c:v>
                </c:pt>
                <c:pt idx="12">
                  <c:v>3.677</c:v>
                </c:pt>
                <c:pt idx="13">
                  <c:v>2.8159999999999998</c:v>
                </c:pt>
                <c:pt idx="14">
                  <c:v>3.06</c:v>
                </c:pt>
                <c:pt idx="15">
                  <c:v>1.2090000000000001</c:v>
                </c:pt>
                <c:pt idx="16">
                  <c:v>8.5999999999999993E-2</c:v>
                </c:pt>
                <c:pt idx="17">
                  <c:v>1.7030000000000001</c:v>
                </c:pt>
                <c:pt idx="18">
                  <c:v>5.1159999999999997</c:v>
                </c:pt>
                <c:pt idx="19">
                  <c:v>4.8609999999999998</c:v>
                </c:pt>
                <c:pt idx="20">
                  <c:v>7.7939999999999996</c:v>
                </c:pt>
                <c:pt idx="21">
                  <c:v>6.7709999999999999</c:v>
                </c:pt>
                <c:pt idx="22">
                  <c:v>7.3090000000000002</c:v>
                </c:pt>
                <c:pt idx="23">
                  <c:v>4.2240000000000002</c:v>
                </c:pt>
                <c:pt idx="24">
                  <c:v>6.4560000000000004</c:v>
                </c:pt>
                <c:pt idx="25">
                  <c:v>2.1829999999999998</c:v>
                </c:pt>
                <c:pt idx="26">
                  <c:v>5.03</c:v>
                </c:pt>
                <c:pt idx="27">
                  <c:v>2.7749999999999999</c:v>
                </c:pt>
                <c:pt idx="28">
                  <c:v>0.58799999999999997</c:v>
                </c:pt>
                <c:pt idx="29">
                  <c:v>2.855</c:v>
                </c:pt>
                <c:pt idx="30">
                  <c:v>1.903</c:v>
                </c:pt>
                <c:pt idx="31">
                  <c:v>-1.4419999999999999</c:v>
                </c:pt>
                <c:pt idx="32">
                  <c:v>1.2</c:v>
                </c:pt>
                <c:pt idx="33">
                  <c:v>1.593</c:v>
                </c:pt>
                <c:pt idx="34">
                  <c:v>-2.125</c:v>
                </c:pt>
                <c:pt idx="35">
                  <c:v>0.08</c:v>
                </c:pt>
                <c:pt idx="36">
                  <c:v>-1.8440000000000001</c:v>
                </c:pt>
                <c:pt idx="37">
                  <c:v>-4.8769999999999998</c:v>
                </c:pt>
                <c:pt idx="38">
                  <c:v>-0.33200000000000002</c:v>
                </c:pt>
                <c:pt idx="39">
                  <c:v>1.0129999999999999</c:v>
                </c:pt>
                <c:pt idx="40">
                  <c:v>-2.3439999999999999</c:v>
                </c:pt>
                <c:pt idx="41">
                  <c:v>3.173</c:v>
                </c:pt>
                <c:pt idx="42">
                  <c:v>3.0059999999999998</c:v>
                </c:pt>
                <c:pt idx="43">
                  <c:v>0.72199999999999998</c:v>
                </c:pt>
                <c:pt idx="44">
                  <c:v>0.309</c:v>
                </c:pt>
                <c:pt idx="45">
                  <c:v>2.4</c:v>
                </c:pt>
                <c:pt idx="46">
                  <c:v>3.7080000000000002</c:v>
                </c:pt>
                <c:pt idx="47">
                  <c:v>2.0640000000000001</c:v>
                </c:pt>
                <c:pt idx="48">
                  <c:v>1.464</c:v>
                </c:pt>
                <c:pt idx="49">
                  <c:v>0.754</c:v>
                </c:pt>
                <c:pt idx="50">
                  <c:v>-2.3820000000000001</c:v>
                </c:pt>
                <c:pt idx="51">
                  <c:v>-3.706</c:v>
                </c:pt>
                <c:pt idx="52">
                  <c:v>-3.23</c:v>
                </c:pt>
                <c:pt idx="53">
                  <c:v>-1.04</c:v>
                </c:pt>
                <c:pt idx="54">
                  <c:v>-0.106</c:v>
                </c:pt>
                <c:pt idx="55">
                  <c:v>-0.96499999999999997</c:v>
                </c:pt>
                <c:pt idx="56">
                  <c:v>-2.0979999999999999</c:v>
                </c:pt>
                <c:pt idx="57">
                  <c:v>0.111</c:v>
                </c:pt>
                <c:pt idx="58">
                  <c:v>-4.915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34-F746-81B7-487D73E2A90E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standards!$K$61:$K$113</c:f>
              <c:numCache>
                <c:formatCode>0.000</c:formatCode>
                <c:ptCount val="53"/>
                <c:pt idx="0">
                  <c:v>-15.577999999999999</c:v>
                </c:pt>
                <c:pt idx="1">
                  <c:v>-13.505000000000001</c:v>
                </c:pt>
                <c:pt idx="2">
                  <c:v>-16.867000000000001</c:v>
                </c:pt>
                <c:pt idx="3">
                  <c:v>-16.945</c:v>
                </c:pt>
                <c:pt idx="4">
                  <c:v>-15.208</c:v>
                </c:pt>
                <c:pt idx="5">
                  <c:v>-17.824000000000002</c:v>
                </c:pt>
                <c:pt idx="6">
                  <c:v>-15.287000000000001</c:v>
                </c:pt>
                <c:pt idx="7">
                  <c:v>-17.728000000000002</c:v>
                </c:pt>
                <c:pt idx="8">
                  <c:v>-18.904</c:v>
                </c:pt>
                <c:pt idx="9">
                  <c:v>-19.236000000000001</c:v>
                </c:pt>
                <c:pt idx="10">
                  <c:v>-17.491</c:v>
                </c:pt>
                <c:pt idx="11">
                  <c:v>-16.561</c:v>
                </c:pt>
                <c:pt idx="12">
                  <c:v>-18.652000000000001</c:v>
                </c:pt>
                <c:pt idx="13">
                  <c:v>-18.135999999999999</c:v>
                </c:pt>
                <c:pt idx="14">
                  <c:v>-17.904</c:v>
                </c:pt>
                <c:pt idx="15">
                  <c:v>-13.47</c:v>
                </c:pt>
                <c:pt idx="16">
                  <c:v>-17.579000000000001</c:v>
                </c:pt>
                <c:pt idx="17">
                  <c:v>-14.199</c:v>
                </c:pt>
                <c:pt idx="18">
                  <c:v>-14.339</c:v>
                </c:pt>
                <c:pt idx="19">
                  <c:v>-16.574999999999999</c:v>
                </c:pt>
                <c:pt idx="20">
                  <c:v>-15.090999999999999</c:v>
                </c:pt>
                <c:pt idx="21">
                  <c:v>-15.613</c:v>
                </c:pt>
                <c:pt idx="22">
                  <c:v>-15.53</c:v>
                </c:pt>
                <c:pt idx="23">
                  <c:v>-10.185</c:v>
                </c:pt>
                <c:pt idx="24">
                  <c:v>-13.71</c:v>
                </c:pt>
                <c:pt idx="25">
                  <c:v>-4.5990000000000002</c:v>
                </c:pt>
                <c:pt idx="26">
                  <c:v>-7.9340000000000002</c:v>
                </c:pt>
                <c:pt idx="27">
                  <c:v>-10.502000000000001</c:v>
                </c:pt>
                <c:pt idx="28">
                  <c:v>-14.912000000000001</c:v>
                </c:pt>
                <c:pt idx="29">
                  <c:v>-14.045</c:v>
                </c:pt>
                <c:pt idx="30">
                  <c:v>-12.877000000000001</c:v>
                </c:pt>
                <c:pt idx="31">
                  <c:v>-11.84</c:v>
                </c:pt>
                <c:pt idx="32">
                  <c:v>-8.2449999999999992</c:v>
                </c:pt>
                <c:pt idx="33">
                  <c:v>-10.865</c:v>
                </c:pt>
                <c:pt idx="34">
                  <c:v>-9.3320000000000007</c:v>
                </c:pt>
                <c:pt idx="35">
                  <c:v>-8.3339999999999996</c:v>
                </c:pt>
                <c:pt idx="36">
                  <c:v>-9.3170000000000002</c:v>
                </c:pt>
                <c:pt idx="37">
                  <c:v>-7.4420000000000002</c:v>
                </c:pt>
                <c:pt idx="38">
                  <c:v>-11.101000000000001</c:v>
                </c:pt>
                <c:pt idx="39">
                  <c:v>-9.0879999999999992</c:v>
                </c:pt>
                <c:pt idx="40">
                  <c:v>-14.266</c:v>
                </c:pt>
                <c:pt idx="41">
                  <c:v>-13.64</c:v>
                </c:pt>
                <c:pt idx="42">
                  <c:v>-12.53</c:v>
                </c:pt>
                <c:pt idx="43">
                  <c:v>-13.215</c:v>
                </c:pt>
                <c:pt idx="44">
                  <c:v>-13.694000000000001</c:v>
                </c:pt>
                <c:pt idx="45">
                  <c:v>-12.247</c:v>
                </c:pt>
                <c:pt idx="46">
                  <c:v>-9.7469999999999999</c:v>
                </c:pt>
                <c:pt idx="47">
                  <c:v>-7.2889999999999997</c:v>
                </c:pt>
                <c:pt idx="48">
                  <c:v>-8.3810000000000002</c:v>
                </c:pt>
                <c:pt idx="49">
                  <c:v>-9.609</c:v>
                </c:pt>
                <c:pt idx="50">
                  <c:v>-8.8740000000000006</c:v>
                </c:pt>
                <c:pt idx="51">
                  <c:v>-8.7390000000000008</c:v>
                </c:pt>
                <c:pt idx="52">
                  <c:v>-8.31</c:v>
                </c:pt>
              </c:numCache>
            </c:numRef>
          </c:xVal>
          <c:yVal>
            <c:numRef>
              <c:f>standards!$Q$61:$Q$113</c:f>
              <c:numCache>
                <c:formatCode>0.000</c:formatCode>
                <c:ptCount val="53"/>
                <c:pt idx="0">
                  <c:v>0.41499999999999998</c:v>
                </c:pt>
                <c:pt idx="1">
                  <c:v>2.41</c:v>
                </c:pt>
                <c:pt idx="2">
                  <c:v>-0.78200000000000003</c:v>
                </c:pt>
                <c:pt idx="3">
                  <c:v>-0.78</c:v>
                </c:pt>
                <c:pt idx="4">
                  <c:v>0.877</c:v>
                </c:pt>
                <c:pt idx="5">
                  <c:v>-1.798</c:v>
                </c:pt>
                <c:pt idx="6">
                  <c:v>0.74099999999999999</c:v>
                </c:pt>
                <c:pt idx="7">
                  <c:v>-1.776</c:v>
                </c:pt>
                <c:pt idx="8">
                  <c:v>-3.1389999999999998</c:v>
                </c:pt>
                <c:pt idx="9">
                  <c:v>-3.117</c:v>
                </c:pt>
                <c:pt idx="10">
                  <c:v>-2.0699999999999998</c:v>
                </c:pt>
                <c:pt idx="11">
                  <c:v>-0.69499999999999995</c:v>
                </c:pt>
                <c:pt idx="12">
                  <c:v>-3.1469999999999998</c:v>
                </c:pt>
                <c:pt idx="13">
                  <c:v>-2.5449999999999999</c:v>
                </c:pt>
                <c:pt idx="14">
                  <c:v>-2.0760000000000001</c:v>
                </c:pt>
                <c:pt idx="15">
                  <c:v>2.073</c:v>
                </c:pt>
                <c:pt idx="16">
                  <c:v>-2.0270000000000001</c:v>
                </c:pt>
                <c:pt idx="17">
                  <c:v>1.552</c:v>
                </c:pt>
                <c:pt idx="18">
                  <c:v>1.5109999999999999</c:v>
                </c:pt>
                <c:pt idx="19">
                  <c:v>-0.82299999999999995</c:v>
                </c:pt>
                <c:pt idx="20">
                  <c:v>0.94399999999999995</c:v>
                </c:pt>
                <c:pt idx="21">
                  <c:v>0.16900000000000001</c:v>
                </c:pt>
                <c:pt idx="22">
                  <c:v>0.17399999999999999</c:v>
                </c:pt>
                <c:pt idx="23">
                  <c:v>5.7789999999999999</c:v>
                </c:pt>
                <c:pt idx="24">
                  <c:v>2.4670000000000001</c:v>
                </c:pt>
                <c:pt idx="25">
                  <c:v>11.507</c:v>
                </c:pt>
                <c:pt idx="26">
                  <c:v>8.0380000000000003</c:v>
                </c:pt>
                <c:pt idx="27">
                  <c:v>5.4980000000000002</c:v>
                </c:pt>
                <c:pt idx="28">
                  <c:v>1.113</c:v>
                </c:pt>
                <c:pt idx="29">
                  <c:v>2.0910000000000002</c:v>
                </c:pt>
                <c:pt idx="30">
                  <c:v>3.21</c:v>
                </c:pt>
                <c:pt idx="31">
                  <c:v>4.16</c:v>
                </c:pt>
                <c:pt idx="32">
                  <c:v>7.7670000000000003</c:v>
                </c:pt>
                <c:pt idx="33">
                  <c:v>5.2649999999999997</c:v>
                </c:pt>
                <c:pt idx="34">
                  <c:v>6.7229999999999999</c:v>
                </c:pt>
                <c:pt idx="35">
                  <c:v>7.6139999999999999</c:v>
                </c:pt>
                <c:pt idx="36">
                  <c:v>6.6740000000000004</c:v>
                </c:pt>
                <c:pt idx="37">
                  <c:v>8.5500000000000007</c:v>
                </c:pt>
                <c:pt idx="38">
                  <c:v>4.9119999999999999</c:v>
                </c:pt>
                <c:pt idx="39">
                  <c:v>7.0090000000000003</c:v>
                </c:pt>
                <c:pt idx="40">
                  <c:v>1.494</c:v>
                </c:pt>
                <c:pt idx="41">
                  <c:v>2.3809999999999998</c:v>
                </c:pt>
                <c:pt idx="42">
                  <c:v>3.15</c:v>
                </c:pt>
                <c:pt idx="43">
                  <c:v>2.3980000000000001</c:v>
                </c:pt>
                <c:pt idx="44">
                  <c:v>2.0910000000000002</c:v>
                </c:pt>
                <c:pt idx="45">
                  <c:v>3.637</c:v>
                </c:pt>
                <c:pt idx="46">
                  <c:v>6.2220000000000004</c:v>
                </c:pt>
                <c:pt idx="47">
                  <c:v>8.7769999999999992</c:v>
                </c:pt>
                <c:pt idx="48">
                  <c:v>7.75</c:v>
                </c:pt>
                <c:pt idx="49">
                  <c:v>6.3360000000000003</c:v>
                </c:pt>
                <c:pt idx="50">
                  <c:v>7.3319999999999999</c:v>
                </c:pt>
                <c:pt idx="51">
                  <c:v>7.274</c:v>
                </c:pt>
                <c:pt idx="52">
                  <c:v>7.8860000000000001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34-F746-81B7-487D73E2A90E}"/>
            </c:ext>
          </c:extLst>
        </c:ser>
        <c:ser>
          <c:idx val="0"/>
          <c:order val="2"/>
          <c:tx>
            <c:v>all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38100"/>
            </c:spPr>
            <c:trendlineType val="linear"/>
            <c:dispRSqr val="0"/>
            <c:dispEq val="0"/>
          </c:trendline>
          <c:xVal>
            <c:numRef>
              <c:f>standards!$K$2:$K$113</c:f>
              <c:numCache>
                <c:formatCode>0.000</c:formatCode>
                <c:ptCount val="112"/>
                <c:pt idx="0">
                  <c:v>30.452000000000002</c:v>
                </c:pt>
                <c:pt idx="1">
                  <c:v>35.140999999999998</c:v>
                </c:pt>
                <c:pt idx="2">
                  <c:v>33.743000000000002</c:v>
                </c:pt>
                <c:pt idx="3">
                  <c:v>31.2</c:v>
                </c:pt>
                <c:pt idx="4">
                  <c:v>32.4</c:v>
                </c:pt>
                <c:pt idx="5">
                  <c:v>36.226999999999997</c:v>
                </c:pt>
                <c:pt idx="6">
                  <c:v>32.854999999999997</c:v>
                </c:pt>
                <c:pt idx="7">
                  <c:v>33.503</c:v>
                </c:pt>
                <c:pt idx="8">
                  <c:v>32.505000000000003</c:v>
                </c:pt>
                <c:pt idx="9">
                  <c:v>32.652999999999999</c:v>
                </c:pt>
                <c:pt idx="10">
                  <c:v>35.131</c:v>
                </c:pt>
                <c:pt idx="11">
                  <c:v>34.985999999999997</c:v>
                </c:pt>
                <c:pt idx="12">
                  <c:v>33.384</c:v>
                </c:pt>
                <c:pt idx="13">
                  <c:v>32.514000000000003</c:v>
                </c:pt>
                <c:pt idx="14">
                  <c:v>32.75</c:v>
                </c:pt>
                <c:pt idx="15">
                  <c:v>30.588000000000001</c:v>
                </c:pt>
                <c:pt idx="16">
                  <c:v>29.815000000000001</c:v>
                </c:pt>
                <c:pt idx="17">
                  <c:v>31.391999999999999</c:v>
                </c:pt>
                <c:pt idx="18">
                  <c:v>34.957999999999998</c:v>
                </c:pt>
                <c:pt idx="19">
                  <c:v>35.084000000000003</c:v>
                </c:pt>
                <c:pt idx="20">
                  <c:v>37.688000000000002</c:v>
                </c:pt>
                <c:pt idx="21">
                  <c:v>36.804000000000002</c:v>
                </c:pt>
                <c:pt idx="22">
                  <c:v>37.292999999999999</c:v>
                </c:pt>
                <c:pt idx="23">
                  <c:v>34.058999999999997</c:v>
                </c:pt>
                <c:pt idx="24">
                  <c:v>36.838000000000001</c:v>
                </c:pt>
                <c:pt idx="25">
                  <c:v>32.005000000000003</c:v>
                </c:pt>
                <c:pt idx="26">
                  <c:v>34.963999999999999</c:v>
                </c:pt>
                <c:pt idx="27">
                  <c:v>32.057000000000002</c:v>
                </c:pt>
                <c:pt idx="28">
                  <c:v>30.359000000000002</c:v>
                </c:pt>
                <c:pt idx="29">
                  <c:v>32.819000000000003</c:v>
                </c:pt>
                <c:pt idx="30">
                  <c:v>31.689</c:v>
                </c:pt>
                <c:pt idx="31">
                  <c:v>28.317</c:v>
                </c:pt>
                <c:pt idx="32">
                  <c:v>31.126000000000001</c:v>
                </c:pt>
                <c:pt idx="33">
                  <c:v>31.338999999999999</c:v>
                </c:pt>
                <c:pt idx="34">
                  <c:v>27.591000000000001</c:v>
                </c:pt>
                <c:pt idx="35">
                  <c:v>29.873999999999999</c:v>
                </c:pt>
                <c:pt idx="36">
                  <c:v>27.837</c:v>
                </c:pt>
                <c:pt idx="37">
                  <c:v>24.832000000000001</c:v>
                </c:pt>
                <c:pt idx="38">
                  <c:v>29.347000000000001</c:v>
                </c:pt>
                <c:pt idx="39">
                  <c:v>30.841000000000001</c:v>
                </c:pt>
                <c:pt idx="40">
                  <c:v>26.837</c:v>
                </c:pt>
                <c:pt idx="41">
                  <c:v>33.259</c:v>
                </c:pt>
                <c:pt idx="42">
                  <c:v>32.856999999999999</c:v>
                </c:pt>
                <c:pt idx="43">
                  <c:v>30.465</c:v>
                </c:pt>
                <c:pt idx="44">
                  <c:v>30.204999999999998</c:v>
                </c:pt>
                <c:pt idx="45">
                  <c:v>32.533999999999999</c:v>
                </c:pt>
                <c:pt idx="46">
                  <c:v>33.200000000000003</c:v>
                </c:pt>
                <c:pt idx="47">
                  <c:v>31.867999999999999</c:v>
                </c:pt>
                <c:pt idx="48">
                  <c:v>31.172999999999998</c:v>
                </c:pt>
                <c:pt idx="49">
                  <c:v>30.513999999999999</c:v>
                </c:pt>
                <c:pt idx="50">
                  <c:v>27.277000000000001</c:v>
                </c:pt>
                <c:pt idx="51">
                  <c:v>25.518999999999998</c:v>
                </c:pt>
                <c:pt idx="52">
                  <c:v>26.635999999999999</c:v>
                </c:pt>
                <c:pt idx="53">
                  <c:v>28.722000000000001</c:v>
                </c:pt>
                <c:pt idx="54">
                  <c:v>29.861999999999998</c:v>
                </c:pt>
                <c:pt idx="55">
                  <c:v>28.812000000000001</c:v>
                </c:pt>
                <c:pt idx="56">
                  <c:v>27.71</c:v>
                </c:pt>
                <c:pt idx="57">
                  <c:v>29.882999999999999</c:v>
                </c:pt>
                <c:pt idx="58">
                  <c:v>24.545000000000002</c:v>
                </c:pt>
                <c:pt idx="59">
                  <c:v>-15.577999999999999</c:v>
                </c:pt>
                <c:pt idx="60">
                  <c:v>-13.505000000000001</c:v>
                </c:pt>
                <c:pt idx="61">
                  <c:v>-16.867000000000001</c:v>
                </c:pt>
                <c:pt idx="62">
                  <c:v>-16.945</c:v>
                </c:pt>
                <c:pt idx="63">
                  <c:v>-15.208</c:v>
                </c:pt>
                <c:pt idx="64">
                  <c:v>-17.824000000000002</c:v>
                </c:pt>
                <c:pt idx="65">
                  <c:v>-15.287000000000001</c:v>
                </c:pt>
                <c:pt idx="66">
                  <c:v>-17.728000000000002</c:v>
                </c:pt>
                <c:pt idx="67">
                  <c:v>-18.904</c:v>
                </c:pt>
                <c:pt idx="68">
                  <c:v>-19.236000000000001</c:v>
                </c:pt>
                <c:pt idx="69">
                  <c:v>-17.491</c:v>
                </c:pt>
                <c:pt idx="70">
                  <c:v>-16.561</c:v>
                </c:pt>
                <c:pt idx="71">
                  <c:v>-18.652000000000001</c:v>
                </c:pt>
                <c:pt idx="72">
                  <c:v>-18.135999999999999</c:v>
                </c:pt>
                <c:pt idx="73">
                  <c:v>-17.904</c:v>
                </c:pt>
                <c:pt idx="74">
                  <c:v>-13.47</c:v>
                </c:pt>
                <c:pt idx="75">
                  <c:v>-17.579000000000001</c:v>
                </c:pt>
                <c:pt idx="76">
                  <c:v>-14.199</c:v>
                </c:pt>
                <c:pt idx="77">
                  <c:v>-14.339</c:v>
                </c:pt>
                <c:pt idx="78">
                  <c:v>-16.574999999999999</c:v>
                </c:pt>
                <c:pt idx="79">
                  <c:v>-15.090999999999999</c:v>
                </c:pt>
                <c:pt idx="80">
                  <c:v>-15.613</c:v>
                </c:pt>
                <c:pt idx="81">
                  <c:v>-15.53</c:v>
                </c:pt>
                <c:pt idx="82">
                  <c:v>-10.185</c:v>
                </c:pt>
                <c:pt idx="83">
                  <c:v>-13.71</c:v>
                </c:pt>
                <c:pt idx="84">
                  <c:v>-4.5990000000000002</c:v>
                </c:pt>
                <c:pt idx="85">
                  <c:v>-7.9340000000000002</c:v>
                </c:pt>
                <c:pt idx="86">
                  <c:v>-10.502000000000001</c:v>
                </c:pt>
                <c:pt idx="87">
                  <c:v>-14.912000000000001</c:v>
                </c:pt>
                <c:pt idx="88">
                  <c:v>-14.045</c:v>
                </c:pt>
                <c:pt idx="89">
                  <c:v>-12.877000000000001</c:v>
                </c:pt>
                <c:pt idx="90">
                  <c:v>-11.84</c:v>
                </c:pt>
                <c:pt idx="91">
                  <c:v>-8.2449999999999992</c:v>
                </c:pt>
                <c:pt idx="92">
                  <c:v>-10.865</c:v>
                </c:pt>
                <c:pt idx="93">
                  <c:v>-9.3320000000000007</c:v>
                </c:pt>
                <c:pt idx="94">
                  <c:v>-8.3339999999999996</c:v>
                </c:pt>
                <c:pt idx="95">
                  <c:v>-9.3170000000000002</c:v>
                </c:pt>
                <c:pt idx="96">
                  <c:v>-7.4420000000000002</c:v>
                </c:pt>
                <c:pt idx="97">
                  <c:v>-11.101000000000001</c:v>
                </c:pt>
                <c:pt idx="98">
                  <c:v>-9.0879999999999992</c:v>
                </c:pt>
                <c:pt idx="99">
                  <c:v>-14.266</c:v>
                </c:pt>
                <c:pt idx="100">
                  <c:v>-13.64</c:v>
                </c:pt>
                <c:pt idx="101">
                  <c:v>-12.53</c:v>
                </c:pt>
                <c:pt idx="102">
                  <c:v>-13.215</c:v>
                </c:pt>
                <c:pt idx="103">
                  <c:v>-13.694000000000001</c:v>
                </c:pt>
                <c:pt idx="104">
                  <c:v>-12.247</c:v>
                </c:pt>
                <c:pt idx="105">
                  <c:v>-9.7469999999999999</c:v>
                </c:pt>
                <c:pt idx="106">
                  <c:v>-7.2889999999999997</c:v>
                </c:pt>
                <c:pt idx="107">
                  <c:v>-8.3810000000000002</c:v>
                </c:pt>
                <c:pt idx="108">
                  <c:v>-9.609</c:v>
                </c:pt>
                <c:pt idx="109">
                  <c:v>-8.8740000000000006</c:v>
                </c:pt>
                <c:pt idx="110">
                  <c:v>-8.7390000000000008</c:v>
                </c:pt>
                <c:pt idx="111">
                  <c:v>-8.31</c:v>
                </c:pt>
              </c:numCache>
            </c:numRef>
          </c:xVal>
          <c:yVal>
            <c:numRef>
              <c:f>standards!$Q$2:$Q$113</c:f>
              <c:numCache>
                <c:formatCode>0.000</c:formatCode>
                <c:ptCount val="112"/>
                <c:pt idx="0">
                  <c:v>0.79700000000000004</c:v>
                </c:pt>
                <c:pt idx="1">
                  <c:v>5.2759999999999998</c:v>
                </c:pt>
                <c:pt idx="2">
                  <c:v>3.9790000000000001</c:v>
                </c:pt>
                <c:pt idx="3">
                  <c:v>1.474</c:v>
                </c:pt>
                <c:pt idx="4">
                  <c:v>2.62</c:v>
                </c:pt>
                <c:pt idx="5">
                  <c:v>6.3360000000000003</c:v>
                </c:pt>
                <c:pt idx="6">
                  <c:v>3.46</c:v>
                </c:pt>
                <c:pt idx="7">
                  <c:v>3.2890000000000001</c:v>
                </c:pt>
                <c:pt idx="8">
                  <c:v>2.544</c:v>
                </c:pt>
                <c:pt idx="9">
                  <c:v>2.9660000000000002</c:v>
                </c:pt>
                <c:pt idx="10">
                  <c:v>5.2619999999999996</c:v>
                </c:pt>
                <c:pt idx="11">
                  <c:v>5.1150000000000002</c:v>
                </c:pt>
                <c:pt idx="12">
                  <c:v>3.677</c:v>
                </c:pt>
                <c:pt idx="13">
                  <c:v>2.8159999999999998</c:v>
                </c:pt>
                <c:pt idx="14">
                  <c:v>3.06</c:v>
                </c:pt>
                <c:pt idx="15">
                  <c:v>1.2090000000000001</c:v>
                </c:pt>
                <c:pt idx="16">
                  <c:v>8.5999999999999993E-2</c:v>
                </c:pt>
                <c:pt idx="17">
                  <c:v>1.7030000000000001</c:v>
                </c:pt>
                <c:pt idx="18">
                  <c:v>5.1159999999999997</c:v>
                </c:pt>
                <c:pt idx="19">
                  <c:v>4.8609999999999998</c:v>
                </c:pt>
                <c:pt idx="20">
                  <c:v>7.7939999999999996</c:v>
                </c:pt>
                <c:pt idx="21">
                  <c:v>6.7709999999999999</c:v>
                </c:pt>
                <c:pt idx="22">
                  <c:v>7.3090000000000002</c:v>
                </c:pt>
                <c:pt idx="23">
                  <c:v>4.2240000000000002</c:v>
                </c:pt>
                <c:pt idx="24">
                  <c:v>6.4560000000000004</c:v>
                </c:pt>
                <c:pt idx="25">
                  <c:v>2.1829999999999998</c:v>
                </c:pt>
                <c:pt idx="26">
                  <c:v>5.03</c:v>
                </c:pt>
                <c:pt idx="27">
                  <c:v>2.7749999999999999</c:v>
                </c:pt>
                <c:pt idx="28">
                  <c:v>0.58799999999999997</c:v>
                </c:pt>
                <c:pt idx="29">
                  <c:v>2.855</c:v>
                </c:pt>
                <c:pt idx="30">
                  <c:v>1.903</c:v>
                </c:pt>
                <c:pt idx="31">
                  <c:v>-1.4419999999999999</c:v>
                </c:pt>
                <c:pt idx="32">
                  <c:v>1.2</c:v>
                </c:pt>
                <c:pt idx="33">
                  <c:v>1.593</c:v>
                </c:pt>
                <c:pt idx="34">
                  <c:v>-2.125</c:v>
                </c:pt>
                <c:pt idx="35">
                  <c:v>0.08</c:v>
                </c:pt>
                <c:pt idx="36">
                  <c:v>-1.8440000000000001</c:v>
                </c:pt>
                <c:pt idx="37">
                  <c:v>-4.8769999999999998</c:v>
                </c:pt>
                <c:pt idx="38">
                  <c:v>-0.33200000000000002</c:v>
                </c:pt>
                <c:pt idx="39">
                  <c:v>1.0129999999999999</c:v>
                </c:pt>
                <c:pt idx="40">
                  <c:v>-2.3439999999999999</c:v>
                </c:pt>
                <c:pt idx="41">
                  <c:v>3.173</c:v>
                </c:pt>
                <c:pt idx="42">
                  <c:v>3.0059999999999998</c:v>
                </c:pt>
                <c:pt idx="43">
                  <c:v>0.72199999999999998</c:v>
                </c:pt>
                <c:pt idx="44">
                  <c:v>0.309</c:v>
                </c:pt>
                <c:pt idx="45">
                  <c:v>2.4</c:v>
                </c:pt>
                <c:pt idx="46">
                  <c:v>3.7080000000000002</c:v>
                </c:pt>
                <c:pt idx="47">
                  <c:v>2.0640000000000001</c:v>
                </c:pt>
                <c:pt idx="48">
                  <c:v>1.464</c:v>
                </c:pt>
                <c:pt idx="49">
                  <c:v>0.754</c:v>
                </c:pt>
                <c:pt idx="50">
                  <c:v>-2.3820000000000001</c:v>
                </c:pt>
                <c:pt idx="51">
                  <c:v>-3.706</c:v>
                </c:pt>
                <c:pt idx="52">
                  <c:v>-3.23</c:v>
                </c:pt>
                <c:pt idx="53">
                  <c:v>-1.04</c:v>
                </c:pt>
                <c:pt idx="54">
                  <c:v>-0.106</c:v>
                </c:pt>
                <c:pt idx="55">
                  <c:v>-0.96499999999999997</c:v>
                </c:pt>
                <c:pt idx="56">
                  <c:v>-2.0979999999999999</c:v>
                </c:pt>
                <c:pt idx="57">
                  <c:v>0.111</c:v>
                </c:pt>
                <c:pt idx="58">
                  <c:v>-4.915</c:v>
                </c:pt>
                <c:pt idx="59">
                  <c:v>0.41499999999999998</c:v>
                </c:pt>
                <c:pt idx="60">
                  <c:v>2.41</c:v>
                </c:pt>
                <c:pt idx="61">
                  <c:v>-0.78200000000000003</c:v>
                </c:pt>
                <c:pt idx="62">
                  <c:v>-0.78</c:v>
                </c:pt>
                <c:pt idx="63">
                  <c:v>0.877</c:v>
                </c:pt>
                <c:pt idx="64">
                  <c:v>-1.798</c:v>
                </c:pt>
                <c:pt idx="65">
                  <c:v>0.74099999999999999</c:v>
                </c:pt>
                <c:pt idx="66">
                  <c:v>-1.776</c:v>
                </c:pt>
                <c:pt idx="67">
                  <c:v>-3.1389999999999998</c:v>
                </c:pt>
                <c:pt idx="68">
                  <c:v>-3.117</c:v>
                </c:pt>
                <c:pt idx="69">
                  <c:v>-2.0699999999999998</c:v>
                </c:pt>
                <c:pt idx="70">
                  <c:v>-0.69499999999999995</c:v>
                </c:pt>
                <c:pt idx="71">
                  <c:v>-3.1469999999999998</c:v>
                </c:pt>
                <c:pt idx="72">
                  <c:v>-2.5449999999999999</c:v>
                </c:pt>
                <c:pt idx="73">
                  <c:v>-2.0760000000000001</c:v>
                </c:pt>
                <c:pt idx="74">
                  <c:v>2.073</c:v>
                </c:pt>
                <c:pt idx="75">
                  <c:v>-2.0270000000000001</c:v>
                </c:pt>
                <c:pt idx="76">
                  <c:v>1.552</c:v>
                </c:pt>
                <c:pt idx="77">
                  <c:v>1.5109999999999999</c:v>
                </c:pt>
                <c:pt idx="78">
                  <c:v>-0.82299999999999995</c:v>
                </c:pt>
                <c:pt idx="79">
                  <c:v>0.94399999999999995</c:v>
                </c:pt>
                <c:pt idx="80">
                  <c:v>0.16900000000000001</c:v>
                </c:pt>
                <c:pt idx="81">
                  <c:v>0.17399999999999999</c:v>
                </c:pt>
                <c:pt idx="82">
                  <c:v>5.7789999999999999</c:v>
                </c:pt>
                <c:pt idx="83">
                  <c:v>2.4670000000000001</c:v>
                </c:pt>
                <c:pt idx="84">
                  <c:v>11.507</c:v>
                </c:pt>
                <c:pt idx="85">
                  <c:v>8.0380000000000003</c:v>
                </c:pt>
                <c:pt idx="86">
                  <c:v>5.4980000000000002</c:v>
                </c:pt>
                <c:pt idx="87">
                  <c:v>1.113</c:v>
                </c:pt>
                <c:pt idx="88">
                  <c:v>2.0910000000000002</c:v>
                </c:pt>
                <c:pt idx="89">
                  <c:v>3.21</c:v>
                </c:pt>
                <c:pt idx="90">
                  <c:v>4.16</c:v>
                </c:pt>
                <c:pt idx="91">
                  <c:v>7.7670000000000003</c:v>
                </c:pt>
                <c:pt idx="92">
                  <c:v>5.2649999999999997</c:v>
                </c:pt>
                <c:pt idx="93">
                  <c:v>6.7229999999999999</c:v>
                </c:pt>
                <c:pt idx="94">
                  <c:v>7.6139999999999999</c:v>
                </c:pt>
                <c:pt idx="95">
                  <c:v>6.6740000000000004</c:v>
                </c:pt>
                <c:pt idx="96">
                  <c:v>8.5500000000000007</c:v>
                </c:pt>
                <c:pt idx="97">
                  <c:v>4.9119999999999999</c:v>
                </c:pt>
                <c:pt idx="98">
                  <c:v>7.0090000000000003</c:v>
                </c:pt>
                <c:pt idx="99">
                  <c:v>1.494</c:v>
                </c:pt>
                <c:pt idx="100">
                  <c:v>2.3809999999999998</c:v>
                </c:pt>
                <c:pt idx="101">
                  <c:v>3.15</c:v>
                </c:pt>
                <c:pt idx="102">
                  <c:v>2.3980000000000001</c:v>
                </c:pt>
                <c:pt idx="103">
                  <c:v>2.0910000000000002</c:v>
                </c:pt>
                <c:pt idx="104">
                  <c:v>3.637</c:v>
                </c:pt>
                <c:pt idx="105">
                  <c:v>6.2220000000000004</c:v>
                </c:pt>
                <c:pt idx="106">
                  <c:v>8.7769999999999992</c:v>
                </c:pt>
                <c:pt idx="107">
                  <c:v>7.75</c:v>
                </c:pt>
                <c:pt idx="108">
                  <c:v>6.3360000000000003</c:v>
                </c:pt>
                <c:pt idx="109">
                  <c:v>7.3319999999999999</c:v>
                </c:pt>
                <c:pt idx="110">
                  <c:v>7.274</c:v>
                </c:pt>
                <c:pt idx="111">
                  <c:v>7.8860000000000001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4-F746-81B7-487D73E2A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40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6"/>
        <c:crossBetween val="midCat"/>
        <c:majorUnit val="20"/>
      </c:valAx>
      <c:valAx>
        <c:axId val="781194815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40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standards!$O$2:$O$60</c:f>
              <c:numCache>
                <c:formatCode>0.000</c:formatCode>
                <c:ptCount val="59"/>
                <c:pt idx="0">
                  <c:v>-0.28599999999999998</c:v>
                </c:pt>
                <c:pt idx="1">
                  <c:v>-0.20499999999999999</c:v>
                </c:pt>
                <c:pt idx="2">
                  <c:v>-0.22600000000000001</c:v>
                </c:pt>
                <c:pt idx="3">
                  <c:v>-0.19800000000000001</c:v>
                </c:pt>
                <c:pt idx="4">
                  <c:v>-0.20599999999999999</c:v>
                </c:pt>
                <c:pt idx="5">
                  <c:v>-0.20200000000000001</c:v>
                </c:pt>
                <c:pt idx="6">
                  <c:v>-0.25800000000000001</c:v>
                </c:pt>
                <c:pt idx="7">
                  <c:v>-0.224</c:v>
                </c:pt>
                <c:pt idx="8">
                  <c:v>-0.20799999999999999</c:v>
                </c:pt>
                <c:pt idx="9">
                  <c:v>-0.218</c:v>
                </c:pt>
                <c:pt idx="10">
                  <c:v>-0.16400000000000001</c:v>
                </c:pt>
                <c:pt idx="11">
                  <c:v>-0.251</c:v>
                </c:pt>
                <c:pt idx="12">
                  <c:v>-0.28399999999999997</c:v>
                </c:pt>
                <c:pt idx="13">
                  <c:v>-0.19500000000000001</c:v>
                </c:pt>
                <c:pt idx="14">
                  <c:v>-0.183</c:v>
                </c:pt>
                <c:pt idx="15">
                  <c:v>-0.23599999999999999</c:v>
                </c:pt>
                <c:pt idx="16">
                  <c:v>-0.224</c:v>
                </c:pt>
                <c:pt idx="17">
                  <c:v>-0.20799999999999999</c:v>
                </c:pt>
                <c:pt idx="18">
                  <c:v>-0.20100000000000001</c:v>
                </c:pt>
                <c:pt idx="19">
                  <c:v>-0.21199999999999999</c:v>
                </c:pt>
                <c:pt idx="20">
                  <c:v>-0.19</c:v>
                </c:pt>
                <c:pt idx="21">
                  <c:v>-0.22500000000000001</c:v>
                </c:pt>
                <c:pt idx="22">
                  <c:v>-0.215</c:v>
                </c:pt>
                <c:pt idx="23">
                  <c:v>-0.20899999999999999</c:v>
                </c:pt>
                <c:pt idx="24">
                  <c:v>-0.19900000000000001</c:v>
                </c:pt>
                <c:pt idx="25">
                  <c:v>-0.20200000000000001</c:v>
                </c:pt>
                <c:pt idx="26">
                  <c:v>-0.22700000000000001</c:v>
                </c:pt>
                <c:pt idx="27">
                  <c:v>-0.20899999999999999</c:v>
                </c:pt>
                <c:pt idx="28">
                  <c:v>-0.17699999999999999</c:v>
                </c:pt>
                <c:pt idx="29">
                  <c:v>-0.219</c:v>
                </c:pt>
                <c:pt idx="30">
                  <c:v>-0.191</c:v>
                </c:pt>
                <c:pt idx="31">
                  <c:v>-0.255</c:v>
                </c:pt>
                <c:pt idx="32">
                  <c:v>-0.155</c:v>
                </c:pt>
                <c:pt idx="33">
                  <c:v>-0.20899999999999999</c:v>
                </c:pt>
                <c:pt idx="34">
                  <c:v>-0.23499999999999999</c:v>
                </c:pt>
                <c:pt idx="35">
                  <c:v>-0.19700000000000001</c:v>
                </c:pt>
                <c:pt idx="36">
                  <c:v>-0.26500000000000001</c:v>
                </c:pt>
                <c:pt idx="37">
                  <c:v>-0.29199999999999998</c:v>
                </c:pt>
                <c:pt idx="38">
                  <c:v>-0.25700000000000001</c:v>
                </c:pt>
                <c:pt idx="39">
                  <c:v>-0.26200000000000001</c:v>
                </c:pt>
                <c:pt idx="40">
                  <c:v>-0.22800000000000001</c:v>
                </c:pt>
                <c:pt idx="41">
                  <c:v>-0.14299999999999999</c:v>
                </c:pt>
                <c:pt idx="42">
                  <c:v>-0.223</c:v>
                </c:pt>
                <c:pt idx="43">
                  <c:v>-0.188</c:v>
                </c:pt>
                <c:pt idx="44">
                  <c:v>-0.20499999999999999</c:v>
                </c:pt>
                <c:pt idx="45">
                  <c:v>-0.14399999999999999</c:v>
                </c:pt>
                <c:pt idx="46">
                  <c:v>-0.16600000000000001</c:v>
                </c:pt>
                <c:pt idx="47">
                  <c:v>-0.159</c:v>
                </c:pt>
                <c:pt idx="48">
                  <c:v>-0.17499999999999999</c:v>
                </c:pt>
                <c:pt idx="49">
                  <c:v>-0.16800000000000001</c:v>
                </c:pt>
                <c:pt idx="50">
                  <c:v>-0.17899999999999999</c:v>
                </c:pt>
                <c:pt idx="51">
                  <c:v>-0.17899999999999999</c:v>
                </c:pt>
                <c:pt idx="52">
                  <c:v>-0.214</c:v>
                </c:pt>
                <c:pt idx="53">
                  <c:v>-0.185</c:v>
                </c:pt>
                <c:pt idx="54">
                  <c:v>-0.23599999999999999</c:v>
                </c:pt>
                <c:pt idx="55">
                  <c:v>-0.188</c:v>
                </c:pt>
                <c:pt idx="56">
                  <c:v>-0.189</c:v>
                </c:pt>
                <c:pt idx="57">
                  <c:v>-0.104</c:v>
                </c:pt>
                <c:pt idx="58">
                  <c:v>-0.22900000000000001</c:v>
                </c:pt>
              </c:numCache>
            </c:numRef>
          </c:xVal>
          <c:yVal>
            <c:numRef>
              <c:f>standards!$Q$2:$Q$60</c:f>
              <c:numCache>
                <c:formatCode>0.000</c:formatCode>
                <c:ptCount val="59"/>
                <c:pt idx="0">
                  <c:v>0.79700000000000004</c:v>
                </c:pt>
                <c:pt idx="1">
                  <c:v>5.2759999999999998</c:v>
                </c:pt>
                <c:pt idx="2">
                  <c:v>3.9790000000000001</c:v>
                </c:pt>
                <c:pt idx="3">
                  <c:v>1.474</c:v>
                </c:pt>
                <c:pt idx="4">
                  <c:v>2.62</c:v>
                </c:pt>
                <c:pt idx="5">
                  <c:v>6.3360000000000003</c:v>
                </c:pt>
                <c:pt idx="6">
                  <c:v>3.46</c:v>
                </c:pt>
                <c:pt idx="7">
                  <c:v>3.2890000000000001</c:v>
                </c:pt>
                <c:pt idx="8">
                  <c:v>2.544</c:v>
                </c:pt>
                <c:pt idx="9">
                  <c:v>2.9660000000000002</c:v>
                </c:pt>
                <c:pt idx="10">
                  <c:v>5.2619999999999996</c:v>
                </c:pt>
                <c:pt idx="11">
                  <c:v>5.1150000000000002</c:v>
                </c:pt>
                <c:pt idx="12">
                  <c:v>3.677</c:v>
                </c:pt>
                <c:pt idx="13">
                  <c:v>2.8159999999999998</c:v>
                </c:pt>
                <c:pt idx="14">
                  <c:v>3.06</c:v>
                </c:pt>
                <c:pt idx="15">
                  <c:v>1.2090000000000001</c:v>
                </c:pt>
                <c:pt idx="16">
                  <c:v>8.5999999999999993E-2</c:v>
                </c:pt>
                <c:pt idx="17">
                  <c:v>1.7030000000000001</c:v>
                </c:pt>
                <c:pt idx="18">
                  <c:v>5.1159999999999997</c:v>
                </c:pt>
                <c:pt idx="19">
                  <c:v>4.8609999999999998</c:v>
                </c:pt>
                <c:pt idx="20">
                  <c:v>7.7939999999999996</c:v>
                </c:pt>
                <c:pt idx="21">
                  <c:v>6.7709999999999999</c:v>
                </c:pt>
                <c:pt idx="22">
                  <c:v>7.3090000000000002</c:v>
                </c:pt>
                <c:pt idx="23">
                  <c:v>4.2240000000000002</c:v>
                </c:pt>
                <c:pt idx="24">
                  <c:v>6.4560000000000004</c:v>
                </c:pt>
                <c:pt idx="25">
                  <c:v>2.1829999999999998</c:v>
                </c:pt>
                <c:pt idx="26">
                  <c:v>5.03</c:v>
                </c:pt>
                <c:pt idx="27">
                  <c:v>2.7749999999999999</c:v>
                </c:pt>
                <c:pt idx="28">
                  <c:v>0.58799999999999997</c:v>
                </c:pt>
                <c:pt idx="29">
                  <c:v>2.855</c:v>
                </c:pt>
                <c:pt idx="30">
                  <c:v>1.903</c:v>
                </c:pt>
                <c:pt idx="31">
                  <c:v>-1.4419999999999999</c:v>
                </c:pt>
                <c:pt idx="32">
                  <c:v>1.2</c:v>
                </c:pt>
                <c:pt idx="33">
                  <c:v>1.593</c:v>
                </c:pt>
                <c:pt idx="34">
                  <c:v>-2.125</c:v>
                </c:pt>
                <c:pt idx="35">
                  <c:v>0.08</c:v>
                </c:pt>
                <c:pt idx="36">
                  <c:v>-1.8440000000000001</c:v>
                </c:pt>
                <c:pt idx="37">
                  <c:v>-4.8769999999999998</c:v>
                </c:pt>
                <c:pt idx="38">
                  <c:v>-0.33200000000000002</c:v>
                </c:pt>
                <c:pt idx="39">
                  <c:v>1.0129999999999999</c:v>
                </c:pt>
                <c:pt idx="40">
                  <c:v>-2.3439999999999999</c:v>
                </c:pt>
                <c:pt idx="41">
                  <c:v>3.173</c:v>
                </c:pt>
                <c:pt idx="42">
                  <c:v>3.0059999999999998</c:v>
                </c:pt>
                <c:pt idx="43">
                  <c:v>0.72199999999999998</c:v>
                </c:pt>
                <c:pt idx="44">
                  <c:v>0.309</c:v>
                </c:pt>
                <c:pt idx="45">
                  <c:v>2.4</c:v>
                </c:pt>
                <c:pt idx="46">
                  <c:v>3.7080000000000002</c:v>
                </c:pt>
                <c:pt idx="47">
                  <c:v>2.0640000000000001</c:v>
                </c:pt>
                <c:pt idx="48">
                  <c:v>1.464</c:v>
                </c:pt>
                <c:pt idx="49">
                  <c:v>0.754</c:v>
                </c:pt>
                <c:pt idx="50">
                  <c:v>-2.3820000000000001</c:v>
                </c:pt>
                <c:pt idx="51">
                  <c:v>-3.706</c:v>
                </c:pt>
                <c:pt idx="52">
                  <c:v>-3.23</c:v>
                </c:pt>
                <c:pt idx="53">
                  <c:v>-1.04</c:v>
                </c:pt>
                <c:pt idx="54">
                  <c:v>-0.106</c:v>
                </c:pt>
                <c:pt idx="55">
                  <c:v>-0.96499999999999997</c:v>
                </c:pt>
                <c:pt idx="56">
                  <c:v>-2.0979999999999999</c:v>
                </c:pt>
                <c:pt idx="57">
                  <c:v>0.111</c:v>
                </c:pt>
                <c:pt idx="58">
                  <c:v>-4.915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D9-334A-B28C-A830D81EB6E0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standards!$O$61:$O$113</c:f>
              <c:numCache>
                <c:formatCode>0.000</c:formatCode>
                <c:ptCount val="53"/>
                <c:pt idx="0">
                  <c:v>-0.20300000000000001</c:v>
                </c:pt>
                <c:pt idx="1">
                  <c:v>-0.20200000000000001</c:v>
                </c:pt>
                <c:pt idx="2">
                  <c:v>-0.20599999999999999</c:v>
                </c:pt>
                <c:pt idx="3">
                  <c:v>-0.20699999999999999</c:v>
                </c:pt>
                <c:pt idx="4">
                  <c:v>-0.16500000000000001</c:v>
                </c:pt>
                <c:pt idx="5">
                  <c:v>-0.20499999999999999</c:v>
                </c:pt>
                <c:pt idx="6">
                  <c:v>-0.21099999999999999</c:v>
                </c:pt>
                <c:pt idx="7">
                  <c:v>-0.17699999999999999</c:v>
                </c:pt>
                <c:pt idx="8">
                  <c:v>-0.21099999999999999</c:v>
                </c:pt>
                <c:pt idx="9">
                  <c:v>-0.23899999999999999</c:v>
                </c:pt>
                <c:pt idx="10">
                  <c:v>-0.21299999999999999</c:v>
                </c:pt>
                <c:pt idx="11">
                  <c:v>-0.22800000000000001</c:v>
                </c:pt>
                <c:pt idx="12">
                  <c:v>-0.22800000000000001</c:v>
                </c:pt>
                <c:pt idx="13">
                  <c:v>-0.21299999999999999</c:v>
                </c:pt>
                <c:pt idx="14">
                  <c:v>-0.17199999999999999</c:v>
                </c:pt>
                <c:pt idx="15">
                  <c:v>-0.19600000000000001</c:v>
                </c:pt>
                <c:pt idx="16">
                  <c:v>-0.215</c:v>
                </c:pt>
                <c:pt idx="17">
                  <c:v>-0.219</c:v>
                </c:pt>
                <c:pt idx="18">
                  <c:v>-0.16200000000000001</c:v>
                </c:pt>
                <c:pt idx="19">
                  <c:v>-0.22900000000000001</c:v>
                </c:pt>
                <c:pt idx="20">
                  <c:v>-0.248</c:v>
                </c:pt>
                <c:pt idx="21">
                  <c:v>-0.21</c:v>
                </c:pt>
                <c:pt idx="22">
                  <c:v>-0.23</c:v>
                </c:pt>
                <c:pt idx="23">
                  <c:v>-0.20799999999999999</c:v>
                </c:pt>
                <c:pt idx="24">
                  <c:v>-0.224</c:v>
                </c:pt>
                <c:pt idx="25">
                  <c:v>-0.21</c:v>
                </c:pt>
                <c:pt idx="26">
                  <c:v>-0.216</c:v>
                </c:pt>
                <c:pt idx="27">
                  <c:v>-0.23599999999999999</c:v>
                </c:pt>
                <c:pt idx="28">
                  <c:v>-0.22900000000000001</c:v>
                </c:pt>
                <c:pt idx="29">
                  <c:v>-0.251</c:v>
                </c:pt>
                <c:pt idx="30">
                  <c:v>-0.24099999999999999</c:v>
                </c:pt>
                <c:pt idx="31">
                  <c:v>-0.18099999999999999</c:v>
                </c:pt>
                <c:pt idx="32">
                  <c:v>-0.20799999999999999</c:v>
                </c:pt>
                <c:pt idx="33">
                  <c:v>-0.13500000000000001</c:v>
                </c:pt>
                <c:pt idx="34">
                  <c:v>-0.247</c:v>
                </c:pt>
                <c:pt idx="35">
                  <c:v>-0.21</c:v>
                </c:pt>
                <c:pt idx="36">
                  <c:v>-0.16800000000000001</c:v>
                </c:pt>
                <c:pt idx="37">
                  <c:v>-0.218</c:v>
                </c:pt>
                <c:pt idx="38">
                  <c:v>-0.23300000000000001</c:v>
                </c:pt>
                <c:pt idx="39">
                  <c:v>-0.15</c:v>
                </c:pt>
                <c:pt idx="40">
                  <c:v>-0.24199999999999999</c:v>
                </c:pt>
                <c:pt idx="41">
                  <c:v>-0.19700000000000001</c:v>
                </c:pt>
                <c:pt idx="42">
                  <c:v>-0.17199999999999999</c:v>
                </c:pt>
                <c:pt idx="43">
                  <c:v>-0.221</c:v>
                </c:pt>
                <c:pt idx="44">
                  <c:v>-0.218</c:v>
                </c:pt>
                <c:pt idx="45">
                  <c:v>-0.251</c:v>
                </c:pt>
                <c:pt idx="46">
                  <c:v>-0.20799999999999999</c:v>
                </c:pt>
                <c:pt idx="47">
                  <c:v>-0.19</c:v>
                </c:pt>
                <c:pt idx="48">
                  <c:v>-0.13800000000000001</c:v>
                </c:pt>
                <c:pt idx="49">
                  <c:v>-0.222</c:v>
                </c:pt>
                <c:pt idx="50">
                  <c:v>-0.246</c:v>
                </c:pt>
                <c:pt idx="51">
                  <c:v>-0.183</c:v>
                </c:pt>
                <c:pt idx="52">
                  <c:v>-0.18099999999999999</c:v>
                </c:pt>
              </c:numCache>
            </c:numRef>
          </c:xVal>
          <c:yVal>
            <c:numRef>
              <c:f>standards!$Q$61:$Q$113</c:f>
              <c:numCache>
                <c:formatCode>0.000</c:formatCode>
                <c:ptCount val="53"/>
                <c:pt idx="0">
                  <c:v>0.41499999999999998</c:v>
                </c:pt>
                <c:pt idx="1">
                  <c:v>2.41</c:v>
                </c:pt>
                <c:pt idx="2">
                  <c:v>-0.78200000000000003</c:v>
                </c:pt>
                <c:pt idx="3">
                  <c:v>-0.78</c:v>
                </c:pt>
                <c:pt idx="4">
                  <c:v>0.877</c:v>
                </c:pt>
                <c:pt idx="5">
                  <c:v>-1.798</c:v>
                </c:pt>
                <c:pt idx="6">
                  <c:v>0.74099999999999999</c:v>
                </c:pt>
                <c:pt idx="7">
                  <c:v>-1.776</c:v>
                </c:pt>
                <c:pt idx="8">
                  <c:v>-3.1389999999999998</c:v>
                </c:pt>
                <c:pt idx="9">
                  <c:v>-3.117</c:v>
                </c:pt>
                <c:pt idx="10">
                  <c:v>-2.0699999999999998</c:v>
                </c:pt>
                <c:pt idx="11">
                  <c:v>-0.69499999999999995</c:v>
                </c:pt>
                <c:pt idx="12">
                  <c:v>-3.1469999999999998</c:v>
                </c:pt>
                <c:pt idx="13">
                  <c:v>-2.5449999999999999</c:v>
                </c:pt>
                <c:pt idx="14">
                  <c:v>-2.0760000000000001</c:v>
                </c:pt>
                <c:pt idx="15">
                  <c:v>2.073</c:v>
                </c:pt>
                <c:pt idx="16">
                  <c:v>-2.0270000000000001</c:v>
                </c:pt>
                <c:pt idx="17">
                  <c:v>1.552</c:v>
                </c:pt>
                <c:pt idx="18">
                  <c:v>1.5109999999999999</c:v>
                </c:pt>
                <c:pt idx="19">
                  <c:v>-0.82299999999999995</c:v>
                </c:pt>
                <c:pt idx="20">
                  <c:v>0.94399999999999995</c:v>
                </c:pt>
                <c:pt idx="21">
                  <c:v>0.16900000000000001</c:v>
                </c:pt>
                <c:pt idx="22">
                  <c:v>0.17399999999999999</c:v>
                </c:pt>
                <c:pt idx="23">
                  <c:v>5.7789999999999999</c:v>
                </c:pt>
                <c:pt idx="24">
                  <c:v>2.4670000000000001</c:v>
                </c:pt>
                <c:pt idx="25">
                  <c:v>11.507</c:v>
                </c:pt>
                <c:pt idx="26">
                  <c:v>8.0380000000000003</c:v>
                </c:pt>
                <c:pt idx="27">
                  <c:v>5.4980000000000002</c:v>
                </c:pt>
                <c:pt idx="28">
                  <c:v>1.113</c:v>
                </c:pt>
                <c:pt idx="29">
                  <c:v>2.0910000000000002</c:v>
                </c:pt>
                <c:pt idx="30">
                  <c:v>3.21</c:v>
                </c:pt>
                <c:pt idx="31">
                  <c:v>4.16</c:v>
                </c:pt>
                <c:pt idx="32">
                  <c:v>7.7670000000000003</c:v>
                </c:pt>
                <c:pt idx="33">
                  <c:v>5.2649999999999997</c:v>
                </c:pt>
                <c:pt idx="34">
                  <c:v>6.7229999999999999</c:v>
                </c:pt>
                <c:pt idx="35">
                  <c:v>7.6139999999999999</c:v>
                </c:pt>
                <c:pt idx="36">
                  <c:v>6.6740000000000004</c:v>
                </c:pt>
                <c:pt idx="37">
                  <c:v>8.5500000000000007</c:v>
                </c:pt>
                <c:pt idx="38">
                  <c:v>4.9119999999999999</c:v>
                </c:pt>
                <c:pt idx="39">
                  <c:v>7.0090000000000003</c:v>
                </c:pt>
                <c:pt idx="40">
                  <c:v>1.494</c:v>
                </c:pt>
                <c:pt idx="41">
                  <c:v>2.3809999999999998</c:v>
                </c:pt>
                <c:pt idx="42">
                  <c:v>3.15</c:v>
                </c:pt>
                <c:pt idx="43">
                  <c:v>2.3980000000000001</c:v>
                </c:pt>
                <c:pt idx="44">
                  <c:v>2.0910000000000002</c:v>
                </c:pt>
                <c:pt idx="45">
                  <c:v>3.637</c:v>
                </c:pt>
                <c:pt idx="46">
                  <c:v>6.2220000000000004</c:v>
                </c:pt>
                <c:pt idx="47">
                  <c:v>8.7769999999999992</c:v>
                </c:pt>
                <c:pt idx="48">
                  <c:v>7.75</c:v>
                </c:pt>
                <c:pt idx="49">
                  <c:v>6.3360000000000003</c:v>
                </c:pt>
                <c:pt idx="50">
                  <c:v>7.3319999999999999</c:v>
                </c:pt>
                <c:pt idx="51">
                  <c:v>7.274</c:v>
                </c:pt>
                <c:pt idx="52">
                  <c:v>7.8860000000000001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D9-334A-B28C-A830D81EB6E0}"/>
            </c:ext>
          </c:extLst>
        </c:ser>
        <c:ser>
          <c:idx val="12"/>
          <c:order val="2"/>
          <c:tx>
            <c:v>ETH 3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standards!$O$114:$O$171</c:f>
              <c:numCache>
                <c:formatCode>0.000</c:formatCode>
                <c:ptCount val="58"/>
                <c:pt idx="0">
                  <c:v>-0.13600000000000001</c:v>
                </c:pt>
                <c:pt idx="1">
                  <c:v>-0.10199999999999999</c:v>
                </c:pt>
                <c:pt idx="2">
                  <c:v>-0.105</c:v>
                </c:pt>
                <c:pt idx="3">
                  <c:v>-5.6000000000000001E-2</c:v>
                </c:pt>
                <c:pt idx="4">
                  <c:v>-9.9000000000000005E-2</c:v>
                </c:pt>
                <c:pt idx="5">
                  <c:v>-7.0999999999999994E-2</c:v>
                </c:pt>
                <c:pt idx="6">
                  <c:v>-8.5999999999999993E-2</c:v>
                </c:pt>
                <c:pt idx="7">
                  <c:v>-7.8E-2</c:v>
                </c:pt>
                <c:pt idx="8">
                  <c:v>-0.121</c:v>
                </c:pt>
                <c:pt idx="9">
                  <c:v>-4.2000000000000003E-2</c:v>
                </c:pt>
                <c:pt idx="10">
                  <c:v>-2.7E-2</c:v>
                </c:pt>
                <c:pt idx="11">
                  <c:v>-8.6999999999999994E-2</c:v>
                </c:pt>
                <c:pt idx="12">
                  <c:v>-0.113</c:v>
                </c:pt>
                <c:pt idx="13">
                  <c:v>-4.3999999999999997E-2</c:v>
                </c:pt>
                <c:pt idx="14">
                  <c:v>-2.9000000000000001E-2</c:v>
                </c:pt>
                <c:pt idx="15">
                  <c:v>-7.2999999999999995E-2</c:v>
                </c:pt>
                <c:pt idx="16">
                  <c:v>7.0000000000000001E-3</c:v>
                </c:pt>
                <c:pt idx="17">
                  <c:v>-3.9E-2</c:v>
                </c:pt>
                <c:pt idx="18">
                  <c:v>-4.8000000000000001E-2</c:v>
                </c:pt>
                <c:pt idx="19">
                  <c:v>-3.7999999999999999E-2</c:v>
                </c:pt>
                <c:pt idx="20">
                  <c:v>-5.7000000000000002E-2</c:v>
                </c:pt>
                <c:pt idx="21">
                  <c:v>-8.9999999999999993E-3</c:v>
                </c:pt>
                <c:pt idx="22">
                  <c:v>1.7000000000000001E-2</c:v>
                </c:pt>
                <c:pt idx="23">
                  <c:v>-6.3E-2</c:v>
                </c:pt>
                <c:pt idx="24">
                  <c:v>-5.0999999999999997E-2</c:v>
                </c:pt>
                <c:pt idx="25">
                  <c:v>-0.11700000000000001</c:v>
                </c:pt>
                <c:pt idx="26">
                  <c:v>-5.1999999999999998E-2</c:v>
                </c:pt>
                <c:pt idx="27">
                  <c:v>-3.3000000000000002E-2</c:v>
                </c:pt>
                <c:pt idx="28">
                  <c:v>-4.9000000000000002E-2</c:v>
                </c:pt>
                <c:pt idx="29">
                  <c:v>-4.1000000000000002E-2</c:v>
                </c:pt>
                <c:pt idx="30">
                  <c:v>-3.9E-2</c:v>
                </c:pt>
                <c:pt idx="31">
                  <c:v>-3.5999999999999997E-2</c:v>
                </c:pt>
                <c:pt idx="32">
                  <c:v>-4.1000000000000002E-2</c:v>
                </c:pt>
                <c:pt idx="33">
                  <c:v>-4.4999999999999998E-2</c:v>
                </c:pt>
                <c:pt idx="34">
                  <c:v>-6.5000000000000002E-2</c:v>
                </c:pt>
                <c:pt idx="35">
                  <c:v>-6.6000000000000003E-2</c:v>
                </c:pt>
                <c:pt idx="36">
                  <c:v>-0.13700000000000001</c:v>
                </c:pt>
                <c:pt idx="37">
                  <c:v>-5.2999999999999999E-2</c:v>
                </c:pt>
                <c:pt idx="38">
                  <c:v>-6.8000000000000005E-2</c:v>
                </c:pt>
                <c:pt idx="39">
                  <c:v>3.0000000000000001E-3</c:v>
                </c:pt>
                <c:pt idx="40">
                  <c:v>4.2000000000000003E-2</c:v>
                </c:pt>
                <c:pt idx="41">
                  <c:v>-8.9999999999999993E-3</c:v>
                </c:pt>
                <c:pt idx="42">
                  <c:v>-2.5000000000000001E-2</c:v>
                </c:pt>
                <c:pt idx="43">
                  <c:v>-1.4E-2</c:v>
                </c:pt>
                <c:pt idx="44">
                  <c:v>-0.03</c:v>
                </c:pt>
                <c:pt idx="45">
                  <c:v>-1.9E-2</c:v>
                </c:pt>
                <c:pt idx="46">
                  <c:v>-5.1999999999999998E-2</c:v>
                </c:pt>
                <c:pt idx="47">
                  <c:v>-4.5999999999999999E-2</c:v>
                </c:pt>
                <c:pt idx="48">
                  <c:v>-5.6000000000000001E-2</c:v>
                </c:pt>
                <c:pt idx="49">
                  <c:v>-4.3999999999999997E-2</c:v>
                </c:pt>
                <c:pt idx="50">
                  <c:v>-0.107</c:v>
                </c:pt>
                <c:pt idx="51">
                  <c:v>-8.1000000000000003E-2</c:v>
                </c:pt>
                <c:pt idx="52">
                  <c:v>-5.5E-2</c:v>
                </c:pt>
                <c:pt idx="53">
                  <c:v>-4.9000000000000002E-2</c:v>
                </c:pt>
                <c:pt idx="54">
                  <c:v>2.4E-2</c:v>
                </c:pt>
                <c:pt idx="55">
                  <c:v>-1.0999999999999999E-2</c:v>
                </c:pt>
                <c:pt idx="56">
                  <c:v>1.2999999999999999E-2</c:v>
                </c:pt>
                <c:pt idx="57">
                  <c:v>-3.3000000000000002E-2</c:v>
                </c:pt>
              </c:numCache>
            </c:numRef>
          </c:xVal>
          <c:yVal>
            <c:numRef>
              <c:f>standards!$Q$114:$Q$171</c:f>
              <c:numCache>
                <c:formatCode>0.000</c:formatCode>
                <c:ptCount val="58"/>
                <c:pt idx="0">
                  <c:v>2.847</c:v>
                </c:pt>
                <c:pt idx="1">
                  <c:v>3.2170000000000001</c:v>
                </c:pt>
                <c:pt idx="2">
                  <c:v>3.8980000000000001</c:v>
                </c:pt>
                <c:pt idx="3">
                  <c:v>3.4140000000000001</c:v>
                </c:pt>
                <c:pt idx="4">
                  <c:v>3.8149999999999999</c:v>
                </c:pt>
                <c:pt idx="5">
                  <c:v>7.16</c:v>
                </c:pt>
                <c:pt idx="6">
                  <c:v>1.306</c:v>
                </c:pt>
                <c:pt idx="7">
                  <c:v>3.7370000000000001</c:v>
                </c:pt>
                <c:pt idx="8">
                  <c:v>3.0019999999999998</c:v>
                </c:pt>
                <c:pt idx="9">
                  <c:v>2.3180000000000001</c:v>
                </c:pt>
                <c:pt idx="10">
                  <c:v>5.165</c:v>
                </c:pt>
                <c:pt idx="11">
                  <c:v>3.2050000000000001</c:v>
                </c:pt>
                <c:pt idx="12">
                  <c:v>2.9350000000000001</c:v>
                </c:pt>
                <c:pt idx="13">
                  <c:v>2.9390000000000001</c:v>
                </c:pt>
                <c:pt idx="14">
                  <c:v>2.2069999999999999</c:v>
                </c:pt>
                <c:pt idx="15">
                  <c:v>2.883</c:v>
                </c:pt>
                <c:pt idx="16">
                  <c:v>7.9779999999999998</c:v>
                </c:pt>
                <c:pt idx="17">
                  <c:v>7.601</c:v>
                </c:pt>
                <c:pt idx="18">
                  <c:v>7.4509999999999996</c:v>
                </c:pt>
                <c:pt idx="19">
                  <c:v>7.15</c:v>
                </c:pt>
                <c:pt idx="20">
                  <c:v>7.577</c:v>
                </c:pt>
                <c:pt idx="21">
                  <c:v>9.3179999999999996</c:v>
                </c:pt>
                <c:pt idx="22">
                  <c:v>6.7460000000000004</c:v>
                </c:pt>
                <c:pt idx="23">
                  <c:v>7.2130000000000001</c:v>
                </c:pt>
                <c:pt idx="24">
                  <c:v>4.3179999999999996</c:v>
                </c:pt>
                <c:pt idx="25">
                  <c:v>-1.5189999999999999</c:v>
                </c:pt>
                <c:pt idx="26">
                  <c:v>0.25900000000000001</c:v>
                </c:pt>
                <c:pt idx="27">
                  <c:v>3.6259999999999999</c:v>
                </c:pt>
                <c:pt idx="28">
                  <c:v>3.3530000000000002</c:v>
                </c:pt>
                <c:pt idx="29">
                  <c:v>1.0109999999999999</c:v>
                </c:pt>
                <c:pt idx="30">
                  <c:v>-0.96399999999999997</c:v>
                </c:pt>
                <c:pt idx="31">
                  <c:v>-4.8000000000000001E-2</c:v>
                </c:pt>
                <c:pt idx="32">
                  <c:v>-2.4140000000000001</c:v>
                </c:pt>
                <c:pt idx="33">
                  <c:v>-0.89</c:v>
                </c:pt>
                <c:pt idx="34">
                  <c:v>-2.1160000000000001</c:v>
                </c:pt>
                <c:pt idx="35">
                  <c:v>0.50700000000000001</c:v>
                </c:pt>
                <c:pt idx="36">
                  <c:v>-6.53</c:v>
                </c:pt>
                <c:pt idx="37">
                  <c:v>2.0449999999999999</c:v>
                </c:pt>
                <c:pt idx="38">
                  <c:v>4.1420000000000003</c:v>
                </c:pt>
                <c:pt idx="39">
                  <c:v>1.6279999999999999</c:v>
                </c:pt>
                <c:pt idx="40">
                  <c:v>-1.399</c:v>
                </c:pt>
                <c:pt idx="41">
                  <c:v>2.9380000000000002</c:v>
                </c:pt>
                <c:pt idx="42">
                  <c:v>3.32</c:v>
                </c:pt>
                <c:pt idx="43">
                  <c:v>3.1520000000000001</c:v>
                </c:pt>
                <c:pt idx="44">
                  <c:v>2.9159999999999999</c:v>
                </c:pt>
                <c:pt idx="45">
                  <c:v>2.5819999999999999</c:v>
                </c:pt>
                <c:pt idx="46">
                  <c:v>6.2290000000000001</c:v>
                </c:pt>
                <c:pt idx="47">
                  <c:v>1.4710000000000001</c:v>
                </c:pt>
                <c:pt idx="48">
                  <c:v>-2</c:v>
                </c:pt>
                <c:pt idx="49">
                  <c:v>1.0660000000000001</c:v>
                </c:pt>
                <c:pt idx="50">
                  <c:v>-5.7439999999999998</c:v>
                </c:pt>
                <c:pt idx="51">
                  <c:v>-4.9059999999999997</c:v>
                </c:pt>
                <c:pt idx="52">
                  <c:v>-3.68</c:v>
                </c:pt>
                <c:pt idx="53">
                  <c:v>0.51700000000000002</c:v>
                </c:pt>
                <c:pt idx="54">
                  <c:v>1.7999999999999999E-2</c:v>
                </c:pt>
                <c:pt idx="55">
                  <c:v>5.8999999999999997E-2</c:v>
                </c:pt>
                <c:pt idx="56">
                  <c:v>0.78400000000000003</c:v>
                </c:pt>
                <c:pt idx="57">
                  <c:v>0.32900000000000001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5-634D-AB0E-5B93ADF016A0}"/>
            </c:ext>
          </c:extLst>
        </c:ser>
        <c:ser>
          <c:idx val="0"/>
          <c:order val="3"/>
          <c:tx>
            <c:v>1000 °C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gases'!$O$2:$O$55</c:f>
              <c:numCache>
                <c:formatCode>0.000</c:formatCode>
                <c:ptCount val="54"/>
                <c:pt idx="0">
                  <c:v>-0.30199999999999999</c:v>
                </c:pt>
                <c:pt idx="1">
                  <c:v>-0.31900000000000001</c:v>
                </c:pt>
                <c:pt idx="2">
                  <c:v>-0.36399999999999999</c:v>
                </c:pt>
                <c:pt idx="3">
                  <c:v>-0.31900000000000001</c:v>
                </c:pt>
                <c:pt idx="4">
                  <c:v>-0.307</c:v>
                </c:pt>
                <c:pt idx="5">
                  <c:v>-0.34599999999999997</c:v>
                </c:pt>
                <c:pt idx="6">
                  <c:v>-0.29499999999999998</c:v>
                </c:pt>
                <c:pt idx="7">
                  <c:v>-0.35899999999999999</c:v>
                </c:pt>
                <c:pt idx="8">
                  <c:v>-0.36399999999999999</c:v>
                </c:pt>
                <c:pt idx="9">
                  <c:v>-0.33</c:v>
                </c:pt>
                <c:pt idx="10">
                  <c:v>-0.35799999999999998</c:v>
                </c:pt>
                <c:pt idx="11">
                  <c:v>-0.38100000000000001</c:v>
                </c:pt>
                <c:pt idx="12">
                  <c:v>-0.28999999999999998</c:v>
                </c:pt>
                <c:pt idx="13">
                  <c:v>-0.34</c:v>
                </c:pt>
                <c:pt idx="14">
                  <c:v>-0.31900000000000001</c:v>
                </c:pt>
                <c:pt idx="15">
                  <c:v>-0.314</c:v>
                </c:pt>
                <c:pt idx="16">
                  <c:v>-0.372</c:v>
                </c:pt>
                <c:pt idx="17">
                  <c:v>-0.374</c:v>
                </c:pt>
                <c:pt idx="18">
                  <c:v>-0.34599999999999997</c:v>
                </c:pt>
                <c:pt idx="19">
                  <c:v>-0.33</c:v>
                </c:pt>
                <c:pt idx="20">
                  <c:v>-0.33700000000000002</c:v>
                </c:pt>
                <c:pt idx="21">
                  <c:v>-0.33600000000000002</c:v>
                </c:pt>
                <c:pt idx="22">
                  <c:v>-0.32500000000000001</c:v>
                </c:pt>
                <c:pt idx="23">
                  <c:v>-0.34300000000000003</c:v>
                </c:pt>
                <c:pt idx="24">
                  <c:v>-0.38400000000000001</c:v>
                </c:pt>
                <c:pt idx="25">
                  <c:v>-0.28199999999999997</c:v>
                </c:pt>
                <c:pt idx="26">
                  <c:v>-0.42099999999999999</c:v>
                </c:pt>
                <c:pt idx="27">
                  <c:v>-0.29399999999999998</c:v>
                </c:pt>
                <c:pt idx="28">
                  <c:v>-0.32900000000000001</c:v>
                </c:pt>
                <c:pt idx="29">
                  <c:v>-0.36099999999999999</c:v>
                </c:pt>
                <c:pt idx="30">
                  <c:v>-0.36399999999999999</c:v>
                </c:pt>
                <c:pt idx="31">
                  <c:v>-0.317</c:v>
                </c:pt>
                <c:pt idx="32">
                  <c:v>-0.30399999999999999</c:v>
                </c:pt>
                <c:pt idx="33">
                  <c:v>-0.34799999999999998</c:v>
                </c:pt>
                <c:pt idx="34">
                  <c:v>-0.33600000000000002</c:v>
                </c:pt>
                <c:pt idx="35">
                  <c:v>-0.36399999999999999</c:v>
                </c:pt>
                <c:pt idx="36">
                  <c:v>-0.374</c:v>
                </c:pt>
                <c:pt idx="37">
                  <c:v>-0.36599999999999999</c:v>
                </c:pt>
                <c:pt idx="38">
                  <c:v>-0.36099999999999999</c:v>
                </c:pt>
                <c:pt idx="39">
                  <c:v>-0.32</c:v>
                </c:pt>
                <c:pt idx="40">
                  <c:v>-0.317</c:v>
                </c:pt>
                <c:pt idx="41">
                  <c:v>-0.35399999999999998</c:v>
                </c:pt>
                <c:pt idx="42">
                  <c:v>-0.40400000000000003</c:v>
                </c:pt>
                <c:pt idx="43">
                  <c:v>-0.36399999999999999</c:v>
                </c:pt>
                <c:pt idx="44">
                  <c:v>-0.36299999999999999</c:v>
                </c:pt>
                <c:pt idx="45">
                  <c:v>-0.36299999999999999</c:v>
                </c:pt>
                <c:pt idx="46">
                  <c:v>-0.32300000000000001</c:v>
                </c:pt>
                <c:pt idx="47">
                  <c:v>-0.40100000000000002</c:v>
                </c:pt>
                <c:pt idx="48">
                  <c:v>-0.34200000000000003</c:v>
                </c:pt>
                <c:pt idx="49">
                  <c:v>-0.36099999999999999</c:v>
                </c:pt>
                <c:pt idx="50">
                  <c:v>-0.33200000000000002</c:v>
                </c:pt>
                <c:pt idx="51">
                  <c:v>-0.34100000000000003</c:v>
                </c:pt>
                <c:pt idx="52">
                  <c:v>-0.38700000000000001</c:v>
                </c:pt>
                <c:pt idx="53">
                  <c:v>-0.317</c:v>
                </c:pt>
              </c:numCache>
            </c:numRef>
          </c:xVal>
          <c:yVal>
            <c:numRef>
              <c:f>'equilibrium gases'!$Q$2:$Q$54</c:f>
              <c:numCache>
                <c:formatCode>0.000</c:formatCode>
                <c:ptCount val="53"/>
                <c:pt idx="0">
                  <c:v>5.1999999999999998E-2</c:v>
                </c:pt>
                <c:pt idx="1">
                  <c:v>-1.0569999999999999</c:v>
                </c:pt>
                <c:pt idx="2">
                  <c:v>2.5409999999999999</c:v>
                </c:pt>
                <c:pt idx="3">
                  <c:v>-3.9510000000000001</c:v>
                </c:pt>
                <c:pt idx="4">
                  <c:v>0.92300000000000004</c:v>
                </c:pt>
                <c:pt idx="5">
                  <c:v>3.9609999999999999</c:v>
                </c:pt>
                <c:pt idx="6">
                  <c:v>-4.5330000000000004</c:v>
                </c:pt>
                <c:pt idx="7">
                  <c:v>-0.753</c:v>
                </c:pt>
                <c:pt idx="8">
                  <c:v>-1.3320000000000001</c:v>
                </c:pt>
                <c:pt idx="9">
                  <c:v>-1.0820000000000001</c:v>
                </c:pt>
                <c:pt idx="10">
                  <c:v>-0.39700000000000002</c:v>
                </c:pt>
                <c:pt idx="11">
                  <c:v>4.7270000000000003</c:v>
                </c:pt>
                <c:pt idx="12">
                  <c:v>-2.9620000000000002</c:v>
                </c:pt>
                <c:pt idx="13">
                  <c:v>0.66300000000000003</c:v>
                </c:pt>
                <c:pt idx="14">
                  <c:v>0.85299999999999998</c:v>
                </c:pt>
                <c:pt idx="15">
                  <c:v>-1.0389999999999999</c:v>
                </c:pt>
                <c:pt idx="16">
                  <c:v>-1.4830000000000001</c:v>
                </c:pt>
                <c:pt idx="17">
                  <c:v>1.5249999999999999</c:v>
                </c:pt>
                <c:pt idx="18">
                  <c:v>-1.1359999999999999</c:v>
                </c:pt>
                <c:pt idx="19">
                  <c:v>2.5830000000000002</c:v>
                </c:pt>
                <c:pt idx="20">
                  <c:v>5.641</c:v>
                </c:pt>
                <c:pt idx="21">
                  <c:v>-2.0760000000000001</c:v>
                </c:pt>
                <c:pt idx="22">
                  <c:v>2.294</c:v>
                </c:pt>
                <c:pt idx="23">
                  <c:v>5.8609999999999998</c:v>
                </c:pt>
                <c:pt idx="24">
                  <c:v>5.3490000000000002</c:v>
                </c:pt>
                <c:pt idx="25">
                  <c:v>3.931</c:v>
                </c:pt>
                <c:pt idx="26">
                  <c:v>-3.3119999999999998</c:v>
                </c:pt>
                <c:pt idx="27">
                  <c:v>7.1920000000000002</c:v>
                </c:pt>
                <c:pt idx="28">
                  <c:v>3.8460000000000001</c:v>
                </c:pt>
                <c:pt idx="29">
                  <c:v>-0.872</c:v>
                </c:pt>
                <c:pt idx="30">
                  <c:v>5.3860000000000001</c:v>
                </c:pt>
                <c:pt idx="31">
                  <c:v>1.84</c:v>
                </c:pt>
                <c:pt idx="32">
                  <c:v>10.005000000000001</c:v>
                </c:pt>
                <c:pt idx="33">
                  <c:v>-6.4370000000000003</c:v>
                </c:pt>
                <c:pt idx="34">
                  <c:v>2.5270000000000001</c:v>
                </c:pt>
                <c:pt idx="35">
                  <c:v>9.1310000000000002</c:v>
                </c:pt>
                <c:pt idx="36">
                  <c:v>-5.165</c:v>
                </c:pt>
                <c:pt idx="37">
                  <c:v>5.4089999999999998</c:v>
                </c:pt>
                <c:pt idx="38">
                  <c:v>9.7919999999999998</c:v>
                </c:pt>
                <c:pt idx="39">
                  <c:v>-0.307</c:v>
                </c:pt>
                <c:pt idx="40">
                  <c:v>2.4369999999999998</c:v>
                </c:pt>
                <c:pt idx="41">
                  <c:v>4.6120000000000001</c:v>
                </c:pt>
                <c:pt idx="42">
                  <c:v>2.7149999999999999</c:v>
                </c:pt>
                <c:pt idx="43">
                  <c:v>-1.1579999999999999</c:v>
                </c:pt>
                <c:pt idx="44">
                  <c:v>3.9089999999999998</c:v>
                </c:pt>
                <c:pt idx="45">
                  <c:v>3.1850000000000001</c:v>
                </c:pt>
                <c:pt idx="46">
                  <c:v>-3.3530000000000002</c:v>
                </c:pt>
                <c:pt idx="47">
                  <c:v>3.5649999999999999</c:v>
                </c:pt>
                <c:pt idx="48">
                  <c:v>9.7539999999999996</c:v>
                </c:pt>
                <c:pt idx="49">
                  <c:v>-5.2370000000000001</c:v>
                </c:pt>
                <c:pt idx="50">
                  <c:v>2.8730000000000002</c:v>
                </c:pt>
                <c:pt idx="51">
                  <c:v>9.4269999999999996</c:v>
                </c:pt>
                <c:pt idx="52">
                  <c:v>-5.7380000000000004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D9-334A-B28C-A830D81EB6E0}"/>
            </c:ext>
          </c:extLst>
        </c:ser>
        <c:ser>
          <c:idx val="3"/>
          <c:order val="4"/>
          <c:tx>
            <c:v>25 °C</c:v>
          </c:tx>
          <c:spPr>
            <a:ln w="19050">
              <a:noFill/>
            </a:ln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gases'!$O$56:$O$91</c:f>
              <c:numCache>
                <c:formatCode>0.000</c:formatCode>
                <c:ptCount val="36"/>
                <c:pt idx="0">
                  <c:v>-6.6000000000000003E-2</c:v>
                </c:pt>
                <c:pt idx="1">
                  <c:v>-1.7999999999999999E-2</c:v>
                </c:pt>
                <c:pt idx="2">
                  <c:v>0</c:v>
                </c:pt>
                <c:pt idx="3">
                  <c:v>2.5000000000000001E-2</c:v>
                </c:pt>
                <c:pt idx="4">
                  <c:v>-9.7000000000000003E-2</c:v>
                </c:pt>
                <c:pt idx="5">
                  <c:v>-6.6000000000000003E-2</c:v>
                </c:pt>
                <c:pt idx="6">
                  <c:v>1E-3</c:v>
                </c:pt>
                <c:pt idx="7">
                  <c:v>-3.1E-2</c:v>
                </c:pt>
                <c:pt idx="8">
                  <c:v>-9.1999999999999998E-2</c:v>
                </c:pt>
                <c:pt idx="9">
                  <c:v>-5.0000000000000001E-3</c:v>
                </c:pt>
                <c:pt idx="10">
                  <c:v>-1.2E-2</c:v>
                </c:pt>
                <c:pt idx="11">
                  <c:v>-2.5000000000000001E-2</c:v>
                </c:pt>
                <c:pt idx="12">
                  <c:v>-3.5999999999999997E-2</c:v>
                </c:pt>
                <c:pt idx="13">
                  <c:v>7.4999999999999997E-2</c:v>
                </c:pt>
                <c:pt idx="14">
                  <c:v>4.0000000000000001E-3</c:v>
                </c:pt>
                <c:pt idx="15">
                  <c:v>-2E-3</c:v>
                </c:pt>
                <c:pt idx="16">
                  <c:v>-8.9999999999999993E-3</c:v>
                </c:pt>
                <c:pt idx="17">
                  <c:v>-2.4E-2</c:v>
                </c:pt>
                <c:pt idx="18">
                  <c:v>5.5E-2</c:v>
                </c:pt>
                <c:pt idx="19">
                  <c:v>2E-3</c:v>
                </c:pt>
                <c:pt idx="20">
                  <c:v>-2E-3</c:v>
                </c:pt>
                <c:pt idx="21">
                  <c:v>-0.11899999999999999</c:v>
                </c:pt>
                <c:pt idx="22">
                  <c:v>1.7000000000000001E-2</c:v>
                </c:pt>
                <c:pt idx="23">
                  <c:v>-4.8000000000000001E-2</c:v>
                </c:pt>
                <c:pt idx="24">
                  <c:v>-0.06</c:v>
                </c:pt>
                <c:pt idx="25">
                  <c:v>1.2999999999999999E-2</c:v>
                </c:pt>
                <c:pt idx="26">
                  <c:v>1.4E-2</c:v>
                </c:pt>
                <c:pt idx="27">
                  <c:v>9.9000000000000005E-2</c:v>
                </c:pt>
                <c:pt idx="28">
                  <c:v>-1.9E-2</c:v>
                </c:pt>
                <c:pt idx="29">
                  <c:v>-1.4E-2</c:v>
                </c:pt>
                <c:pt idx="30">
                  <c:v>2.7E-2</c:v>
                </c:pt>
                <c:pt idx="31">
                  <c:v>-3.2000000000000001E-2</c:v>
                </c:pt>
                <c:pt idx="32">
                  <c:v>-1.4999999999999999E-2</c:v>
                </c:pt>
                <c:pt idx="33">
                  <c:v>-9.4E-2</c:v>
                </c:pt>
                <c:pt idx="34">
                  <c:v>3.4000000000000002E-2</c:v>
                </c:pt>
                <c:pt idx="35">
                  <c:v>0.01</c:v>
                </c:pt>
              </c:numCache>
            </c:numRef>
          </c:xVal>
          <c:yVal>
            <c:numRef>
              <c:f>'equilibrium gases'!$Q$56:$Q$91</c:f>
              <c:numCache>
                <c:formatCode>0.000</c:formatCode>
                <c:ptCount val="36"/>
                <c:pt idx="0">
                  <c:v>1.706</c:v>
                </c:pt>
                <c:pt idx="1">
                  <c:v>1.623</c:v>
                </c:pt>
                <c:pt idx="2">
                  <c:v>6.2E-2</c:v>
                </c:pt>
                <c:pt idx="3">
                  <c:v>1.4550000000000001</c:v>
                </c:pt>
                <c:pt idx="4">
                  <c:v>6.8179999999999996</c:v>
                </c:pt>
                <c:pt idx="5">
                  <c:v>-0.156</c:v>
                </c:pt>
                <c:pt idx="6">
                  <c:v>2.423</c:v>
                </c:pt>
                <c:pt idx="7">
                  <c:v>6.806</c:v>
                </c:pt>
                <c:pt idx="8">
                  <c:v>7.3150000000000004</c:v>
                </c:pt>
                <c:pt idx="9">
                  <c:v>-0.51100000000000001</c:v>
                </c:pt>
                <c:pt idx="10">
                  <c:v>0.28100000000000003</c:v>
                </c:pt>
                <c:pt idx="11">
                  <c:v>1.0780000000000001</c:v>
                </c:pt>
                <c:pt idx="12">
                  <c:v>2.1040000000000001</c:v>
                </c:pt>
                <c:pt idx="13">
                  <c:v>15.599</c:v>
                </c:pt>
                <c:pt idx="14">
                  <c:v>3.9260000000000002</c:v>
                </c:pt>
                <c:pt idx="15">
                  <c:v>4.5069999999999997</c:v>
                </c:pt>
                <c:pt idx="16">
                  <c:v>0.32400000000000001</c:v>
                </c:pt>
                <c:pt idx="17">
                  <c:v>9.8339999999999996</c:v>
                </c:pt>
                <c:pt idx="18">
                  <c:v>4.5259999999999998</c:v>
                </c:pt>
                <c:pt idx="19">
                  <c:v>5.4880000000000004</c:v>
                </c:pt>
                <c:pt idx="20">
                  <c:v>7.5759999999999996</c:v>
                </c:pt>
                <c:pt idx="21">
                  <c:v>-13.385</c:v>
                </c:pt>
                <c:pt idx="22">
                  <c:v>4.0910000000000002</c:v>
                </c:pt>
                <c:pt idx="23">
                  <c:v>12.555</c:v>
                </c:pt>
                <c:pt idx="24">
                  <c:v>-5.4329999999999998</c:v>
                </c:pt>
                <c:pt idx="25">
                  <c:v>14.446</c:v>
                </c:pt>
                <c:pt idx="26">
                  <c:v>3.956</c:v>
                </c:pt>
                <c:pt idx="27">
                  <c:v>3.0369999999999999</c:v>
                </c:pt>
                <c:pt idx="28">
                  <c:v>2.282</c:v>
                </c:pt>
                <c:pt idx="29">
                  <c:v>5.24</c:v>
                </c:pt>
                <c:pt idx="30">
                  <c:v>-5.4420000000000002</c:v>
                </c:pt>
                <c:pt idx="31">
                  <c:v>12.545</c:v>
                </c:pt>
                <c:pt idx="32">
                  <c:v>8.6080000000000005</c:v>
                </c:pt>
                <c:pt idx="33">
                  <c:v>-15.929</c:v>
                </c:pt>
                <c:pt idx="34">
                  <c:v>8.8940000000000001</c:v>
                </c:pt>
                <c:pt idx="35">
                  <c:v>1.8779999999999999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D9-334A-B28C-A830D81EB6E0}"/>
            </c:ext>
          </c:extLst>
        </c:ser>
        <c:ser>
          <c:idx val="4"/>
          <c:order val="5"/>
          <c:tx>
            <c:v>PC1_2005</c:v>
          </c:tx>
          <c:spPr>
            <a:ln w="19050">
              <a:noFill/>
            </a:ln>
          </c:spPr>
          <c:marker>
            <c:symbol val="diamond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samples!$O$2:$O$11</c:f>
              <c:numCache>
                <c:formatCode>0.000</c:formatCode>
                <c:ptCount val="10"/>
                <c:pt idx="0">
                  <c:v>-0.245</c:v>
                </c:pt>
                <c:pt idx="1">
                  <c:v>-0.24199999999999999</c:v>
                </c:pt>
                <c:pt idx="2">
                  <c:v>-0.23599999999999999</c:v>
                </c:pt>
                <c:pt idx="3">
                  <c:v>-0.17699999999999999</c:v>
                </c:pt>
                <c:pt idx="4">
                  <c:v>-0.22</c:v>
                </c:pt>
                <c:pt idx="5">
                  <c:v>-0.27100000000000002</c:v>
                </c:pt>
                <c:pt idx="6">
                  <c:v>-0.18</c:v>
                </c:pt>
                <c:pt idx="7">
                  <c:v>-0.19900000000000001</c:v>
                </c:pt>
                <c:pt idx="8">
                  <c:v>-0.222</c:v>
                </c:pt>
                <c:pt idx="9">
                  <c:v>-0.14799999999999999</c:v>
                </c:pt>
              </c:numCache>
            </c:numRef>
          </c:xVal>
          <c:yVal>
            <c:numRef>
              <c:f>samples!$Q$2:$Q$11</c:f>
              <c:numCache>
                <c:formatCode>0.000</c:formatCode>
                <c:ptCount val="10"/>
                <c:pt idx="0">
                  <c:v>5.3</c:v>
                </c:pt>
                <c:pt idx="1">
                  <c:v>0.74399999999999999</c:v>
                </c:pt>
                <c:pt idx="2">
                  <c:v>3.165</c:v>
                </c:pt>
                <c:pt idx="3">
                  <c:v>5.1959999999999997</c:v>
                </c:pt>
                <c:pt idx="4">
                  <c:v>-6.2E-2</c:v>
                </c:pt>
                <c:pt idx="5">
                  <c:v>-1.0249999999999999</c:v>
                </c:pt>
                <c:pt idx="6">
                  <c:v>2.355</c:v>
                </c:pt>
                <c:pt idx="7">
                  <c:v>2.3220000000000001</c:v>
                </c:pt>
                <c:pt idx="8">
                  <c:v>-0.27900000000000003</c:v>
                </c:pt>
                <c:pt idx="9">
                  <c:v>0.64900000000000002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D9-334A-B28C-A830D81EB6E0}"/>
            </c:ext>
          </c:extLst>
        </c:ser>
        <c:ser>
          <c:idx val="5"/>
          <c:order val="6"/>
          <c:tx>
            <c:v>Mv143-b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samples!$O$12:$O$20</c:f>
              <c:numCache>
                <c:formatCode>0.000</c:formatCode>
                <c:ptCount val="9"/>
                <c:pt idx="0">
                  <c:v>-0.14000000000000001</c:v>
                </c:pt>
                <c:pt idx="1">
                  <c:v>-0.128</c:v>
                </c:pt>
                <c:pt idx="2">
                  <c:v>-8.7999999999999995E-2</c:v>
                </c:pt>
                <c:pt idx="3">
                  <c:v>-0.13700000000000001</c:v>
                </c:pt>
                <c:pt idx="4">
                  <c:v>-0.10100000000000001</c:v>
                </c:pt>
                <c:pt idx="5">
                  <c:v>-8.1000000000000003E-2</c:v>
                </c:pt>
                <c:pt idx="6">
                  <c:v>-8.3000000000000004E-2</c:v>
                </c:pt>
                <c:pt idx="7">
                  <c:v>-8.4000000000000005E-2</c:v>
                </c:pt>
                <c:pt idx="8">
                  <c:v>-0.115</c:v>
                </c:pt>
              </c:numCache>
            </c:numRef>
          </c:xVal>
          <c:yVal>
            <c:numRef>
              <c:f>samples!$Q$12:$Q$20</c:f>
              <c:numCache>
                <c:formatCode>0.000</c:formatCode>
                <c:ptCount val="9"/>
                <c:pt idx="0">
                  <c:v>3.6459999999999999</c:v>
                </c:pt>
                <c:pt idx="1">
                  <c:v>3.649</c:v>
                </c:pt>
                <c:pt idx="2">
                  <c:v>4.4349999999999996</c:v>
                </c:pt>
                <c:pt idx="3">
                  <c:v>6.2130000000000001</c:v>
                </c:pt>
                <c:pt idx="4">
                  <c:v>2.1179999999999999</c:v>
                </c:pt>
                <c:pt idx="5">
                  <c:v>5.9729999999999999</c:v>
                </c:pt>
                <c:pt idx="6">
                  <c:v>-0.95699999999999996</c:v>
                </c:pt>
                <c:pt idx="7">
                  <c:v>2.839</c:v>
                </c:pt>
                <c:pt idx="8">
                  <c:v>-2.4359999999999999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D9-334A-B28C-A830D81EB6E0}"/>
            </c:ext>
          </c:extLst>
        </c:ser>
        <c:ser>
          <c:idx val="6"/>
          <c:order val="7"/>
          <c:tx>
            <c:v>66-4.65</c:v>
          </c:tx>
          <c:spPr>
            <a:ln w="19050">
              <a:noFill/>
            </a:ln>
          </c:spPr>
          <c:marker>
            <c:symbol val="circle"/>
            <c:size val="14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samples!$O$21:$O$29</c:f>
              <c:numCache>
                <c:formatCode>0.000</c:formatCode>
                <c:ptCount val="9"/>
                <c:pt idx="0">
                  <c:v>-0.15</c:v>
                </c:pt>
                <c:pt idx="1">
                  <c:v>-0.13</c:v>
                </c:pt>
                <c:pt idx="2">
                  <c:v>-0.112</c:v>
                </c:pt>
                <c:pt idx="3">
                  <c:v>-6.5000000000000002E-2</c:v>
                </c:pt>
                <c:pt idx="4">
                  <c:v>-5.2999999999999999E-2</c:v>
                </c:pt>
                <c:pt idx="5">
                  <c:v>-0.127</c:v>
                </c:pt>
                <c:pt idx="6">
                  <c:v>-9.8000000000000004E-2</c:v>
                </c:pt>
                <c:pt idx="7">
                  <c:v>-0.09</c:v>
                </c:pt>
                <c:pt idx="8">
                  <c:v>-0.112</c:v>
                </c:pt>
              </c:numCache>
            </c:numRef>
          </c:xVal>
          <c:yVal>
            <c:numRef>
              <c:f>samples!$Q$21:$Q$29</c:f>
              <c:numCache>
                <c:formatCode>0.000</c:formatCode>
                <c:ptCount val="9"/>
                <c:pt idx="0">
                  <c:v>4.9610000000000003</c:v>
                </c:pt>
                <c:pt idx="1">
                  <c:v>0.66700000000000004</c:v>
                </c:pt>
                <c:pt idx="2">
                  <c:v>3.67</c:v>
                </c:pt>
                <c:pt idx="3">
                  <c:v>6.0890000000000004</c:v>
                </c:pt>
                <c:pt idx="4">
                  <c:v>3.8839999999999999</c:v>
                </c:pt>
                <c:pt idx="5">
                  <c:v>2.63</c:v>
                </c:pt>
                <c:pt idx="6">
                  <c:v>1.536</c:v>
                </c:pt>
                <c:pt idx="7">
                  <c:v>3.5950000000000002</c:v>
                </c:pt>
                <c:pt idx="8">
                  <c:v>-1.1639999999999999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D9-334A-B28C-A830D81EB6E0}"/>
            </c:ext>
          </c:extLst>
        </c:ser>
        <c:ser>
          <c:idx val="7"/>
          <c:order val="8"/>
          <c:tx>
            <c:v>MSK 2b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00FDFF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samples!$O$30:$O$37</c:f>
              <c:numCache>
                <c:formatCode>0.000</c:formatCode>
                <c:ptCount val="8"/>
                <c:pt idx="0">
                  <c:v>-2.5000000000000001E-2</c:v>
                </c:pt>
                <c:pt idx="1">
                  <c:v>-0.06</c:v>
                </c:pt>
                <c:pt idx="2">
                  <c:v>-0.10100000000000001</c:v>
                </c:pt>
                <c:pt idx="3">
                  <c:v>-7.6999999999999999E-2</c:v>
                </c:pt>
                <c:pt idx="4">
                  <c:v>-0.129</c:v>
                </c:pt>
                <c:pt idx="5">
                  <c:v>-0.127</c:v>
                </c:pt>
                <c:pt idx="6">
                  <c:v>-5.8999999999999997E-2</c:v>
                </c:pt>
                <c:pt idx="7">
                  <c:v>-0.06</c:v>
                </c:pt>
              </c:numCache>
            </c:numRef>
          </c:xVal>
          <c:yVal>
            <c:numRef>
              <c:f>samples!$Q$30:$Q$37</c:f>
              <c:numCache>
                <c:formatCode>0.000</c:formatCode>
                <c:ptCount val="8"/>
                <c:pt idx="0">
                  <c:v>6.7350000000000003</c:v>
                </c:pt>
                <c:pt idx="1">
                  <c:v>4.51</c:v>
                </c:pt>
                <c:pt idx="2">
                  <c:v>5.7759999999999998</c:v>
                </c:pt>
                <c:pt idx="3">
                  <c:v>4.0309999999999997</c:v>
                </c:pt>
                <c:pt idx="4">
                  <c:v>3.3860000000000001</c:v>
                </c:pt>
                <c:pt idx="5">
                  <c:v>2.84</c:v>
                </c:pt>
                <c:pt idx="6">
                  <c:v>4.431</c:v>
                </c:pt>
                <c:pt idx="7">
                  <c:v>2.8109999999999999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D9-334A-B28C-A830D81EB6E0}"/>
            </c:ext>
          </c:extLst>
        </c:ser>
        <c:ser>
          <c:idx val="8"/>
          <c:order val="9"/>
          <c:tx>
            <c:v>MHD1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samples!$O$38:$O$43</c:f>
              <c:numCache>
                <c:formatCode>0.000</c:formatCode>
                <c:ptCount val="6"/>
                <c:pt idx="0">
                  <c:v>-7.0999999999999994E-2</c:v>
                </c:pt>
                <c:pt idx="1">
                  <c:v>-0.112</c:v>
                </c:pt>
                <c:pt idx="2">
                  <c:v>-3.9E-2</c:v>
                </c:pt>
                <c:pt idx="3">
                  <c:v>-7.9000000000000001E-2</c:v>
                </c:pt>
                <c:pt idx="4">
                  <c:v>-9.2999999999999999E-2</c:v>
                </c:pt>
                <c:pt idx="5">
                  <c:v>-5.8999999999999997E-2</c:v>
                </c:pt>
              </c:numCache>
            </c:numRef>
          </c:xVal>
          <c:yVal>
            <c:numRef>
              <c:f>samples!$Q$38:$Q$43</c:f>
              <c:numCache>
                <c:formatCode>0.000</c:formatCode>
                <c:ptCount val="6"/>
                <c:pt idx="0">
                  <c:v>10.734999999999999</c:v>
                </c:pt>
                <c:pt idx="1">
                  <c:v>9.69</c:v>
                </c:pt>
                <c:pt idx="2">
                  <c:v>7.1760000000000002</c:v>
                </c:pt>
                <c:pt idx="3">
                  <c:v>7.1929999999999996</c:v>
                </c:pt>
                <c:pt idx="4">
                  <c:v>5.2229999999999999</c:v>
                </c:pt>
                <c:pt idx="5">
                  <c:v>8.0950000000000006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6D9-334A-B28C-A830D81EB6E0}"/>
            </c:ext>
          </c:extLst>
        </c:ser>
        <c:ser>
          <c:idx val="9"/>
          <c:order val="10"/>
          <c:tx>
            <c:v>JR</c:v>
          </c:tx>
          <c:spPr>
            <a:ln w="19050">
              <a:noFill/>
            </a:ln>
          </c:spPr>
          <c:marker>
            <c:symbol val="diamond"/>
            <c:size val="14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samples!$O$44:$O$53</c:f>
              <c:numCache>
                <c:formatCode>0.000</c:formatCode>
                <c:ptCount val="10"/>
                <c:pt idx="0">
                  <c:v>-0.22600000000000001</c:v>
                </c:pt>
                <c:pt idx="1">
                  <c:v>-0.154</c:v>
                </c:pt>
                <c:pt idx="2">
                  <c:v>-0.16200000000000001</c:v>
                </c:pt>
                <c:pt idx="3">
                  <c:v>-0.153</c:v>
                </c:pt>
                <c:pt idx="4">
                  <c:v>-8.7999999999999995E-2</c:v>
                </c:pt>
                <c:pt idx="5">
                  <c:v>-0.17799999999999999</c:v>
                </c:pt>
                <c:pt idx="6">
                  <c:v>-0.193</c:v>
                </c:pt>
                <c:pt idx="7">
                  <c:v>-0.12</c:v>
                </c:pt>
                <c:pt idx="8">
                  <c:v>-0.107</c:v>
                </c:pt>
                <c:pt idx="9">
                  <c:v>-0.20799999999999999</c:v>
                </c:pt>
              </c:numCache>
            </c:numRef>
          </c:xVal>
          <c:yVal>
            <c:numRef>
              <c:f>samples!$Q$44:$Q$53</c:f>
              <c:numCache>
                <c:formatCode>0.000</c:formatCode>
                <c:ptCount val="10"/>
                <c:pt idx="0">
                  <c:v>3.0910000000000002</c:v>
                </c:pt>
                <c:pt idx="1">
                  <c:v>6.1680000000000001</c:v>
                </c:pt>
                <c:pt idx="2">
                  <c:v>6.7729999999999997</c:v>
                </c:pt>
                <c:pt idx="3">
                  <c:v>5.9260000000000002</c:v>
                </c:pt>
                <c:pt idx="4">
                  <c:v>3.0510000000000002</c:v>
                </c:pt>
                <c:pt idx="5">
                  <c:v>4.085</c:v>
                </c:pt>
                <c:pt idx="6">
                  <c:v>0.44700000000000001</c:v>
                </c:pt>
                <c:pt idx="7">
                  <c:v>3.5990000000000002</c:v>
                </c:pt>
                <c:pt idx="8">
                  <c:v>-0.11600000000000001</c:v>
                </c:pt>
                <c:pt idx="9">
                  <c:v>0.16800000000000001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6D9-334A-B28C-A830D81EB6E0}"/>
            </c:ext>
          </c:extLst>
        </c:ser>
        <c:ser>
          <c:idx val="10"/>
          <c:order val="11"/>
          <c:tx>
            <c:v>DHC2-8</c:v>
          </c:tx>
          <c:spPr>
            <a:ln w="19050">
              <a:noFill/>
            </a:ln>
          </c:spPr>
          <c:marker>
            <c:symbol val="star"/>
            <c:size val="14"/>
            <c:spPr>
              <a:solidFill>
                <a:schemeClr val="bg1">
                  <a:alpha val="76000"/>
                </a:schemeClr>
              </a:solidFill>
              <a:ln w="25400">
                <a:solidFill>
                  <a:schemeClr val="tx1"/>
                </a:solidFill>
              </a:ln>
            </c:spPr>
          </c:marker>
          <c:xVal>
            <c:numRef>
              <c:f>samples!$O$54:$O$58</c:f>
              <c:numCache>
                <c:formatCode>0.000</c:formatCode>
                <c:ptCount val="5"/>
                <c:pt idx="0">
                  <c:v>-0.108</c:v>
                </c:pt>
                <c:pt idx="1">
                  <c:v>-0.11899999999999999</c:v>
                </c:pt>
                <c:pt idx="2">
                  <c:v>-0.114</c:v>
                </c:pt>
                <c:pt idx="3">
                  <c:v>-7.1999999999999995E-2</c:v>
                </c:pt>
                <c:pt idx="4">
                  <c:v>-0.1</c:v>
                </c:pt>
              </c:numCache>
            </c:numRef>
          </c:xVal>
          <c:yVal>
            <c:numRef>
              <c:f>samples!$Q$54:$Q$58</c:f>
              <c:numCache>
                <c:formatCode>0.000</c:formatCode>
                <c:ptCount val="5"/>
                <c:pt idx="0">
                  <c:v>6.7519999999999998</c:v>
                </c:pt>
                <c:pt idx="1">
                  <c:v>4.0110000000000001</c:v>
                </c:pt>
                <c:pt idx="2">
                  <c:v>4.7889999999999997</c:v>
                </c:pt>
                <c:pt idx="3">
                  <c:v>3.8570000000000002</c:v>
                </c:pt>
                <c:pt idx="4">
                  <c:v>3.883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6D9-334A-B28C-A830D81EB6E0}"/>
            </c:ext>
          </c:extLst>
        </c:ser>
        <c:ser>
          <c:idx val="11"/>
          <c:order val="12"/>
          <c:tx>
            <c:v>SPA121-02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9452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samples!$O$59:$O$61</c:f>
              <c:numCache>
                <c:formatCode>0.000</c:formatCode>
                <c:ptCount val="3"/>
                <c:pt idx="0">
                  <c:v>-5.7000000000000002E-2</c:v>
                </c:pt>
                <c:pt idx="1">
                  <c:v>-9.4E-2</c:v>
                </c:pt>
                <c:pt idx="2">
                  <c:v>-7.4999999999999997E-2</c:v>
                </c:pt>
              </c:numCache>
            </c:numRef>
          </c:xVal>
          <c:yVal>
            <c:numRef>
              <c:f>samples!$Q$59:$Q$61</c:f>
              <c:numCache>
                <c:formatCode>0.000</c:formatCode>
                <c:ptCount val="3"/>
                <c:pt idx="0">
                  <c:v>3.5179999999999998</c:v>
                </c:pt>
                <c:pt idx="1">
                  <c:v>1.988</c:v>
                </c:pt>
                <c:pt idx="2">
                  <c:v>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6D9-334A-B28C-A830D81EB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∆</a:t>
                </a:r>
                <a:r>
                  <a:rPr lang="en-GB" sz="1800" b="1" i="0" baseline="-25000">
                    <a:effectLst/>
                  </a:rPr>
                  <a:t>48 (raw)</a:t>
                </a:r>
                <a:r>
                  <a:rPr lang="en-GB" sz="1800" b="1" i="0" baseline="0">
                    <a:effectLst/>
                  </a:rPr>
                  <a:t> (‰)</a:t>
                </a:r>
                <a:endParaRPr lang="en-H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20"/>
        <c:crossBetween val="midCat"/>
      </c:valAx>
      <c:valAx>
        <c:axId val="7811948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1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standards!$K$2:$K$60</c:f>
              <c:numCache>
                <c:formatCode>0.000</c:formatCode>
                <c:ptCount val="59"/>
                <c:pt idx="0">
                  <c:v>30.452000000000002</c:v>
                </c:pt>
                <c:pt idx="1">
                  <c:v>35.140999999999998</c:v>
                </c:pt>
                <c:pt idx="2">
                  <c:v>33.743000000000002</c:v>
                </c:pt>
                <c:pt idx="3">
                  <c:v>31.2</c:v>
                </c:pt>
                <c:pt idx="4">
                  <c:v>32.4</c:v>
                </c:pt>
                <c:pt idx="5">
                  <c:v>36.226999999999997</c:v>
                </c:pt>
                <c:pt idx="6">
                  <c:v>32.854999999999997</c:v>
                </c:pt>
                <c:pt idx="7">
                  <c:v>33.503</c:v>
                </c:pt>
                <c:pt idx="8">
                  <c:v>32.505000000000003</c:v>
                </c:pt>
                <c:pt idx="9">
                  <c:v>32.652999999999999</c:v>
                </c:pt>
                <c:pt idx="10">
                  <c:v>35.131</c:v>
                </c:pt>
                <c:pt idx="11">
                  <c:v>34.985999999999997</c:v>
                </c:pt>
                <c:pt idx="12">
                  <c:v>33.384</c:v>
                </c:pt>
                <c:pt idx="13">
                  <c:v>32.514000000000003</c:v>
                </c:pt>
                <c:pt idx="14">
                  <c:v>32.75</c:v>
                </c:pt>
                <c:pt idx="15">
                  <c:v>30.588000000000001</c:v>
                </c:pt>
                <c:pt idx="16">
                  <c:v>29.815000000000001</c:v>
                </c:pt>
                <c:pt idx="17">
                  <c:v>31.391999999999999</c:v>
                </c:pt>
                <c:pt idx="18">
                  <c:v>34.957999999999998</c:v>
                </c:pt>
                <c:pt idx="19">
                  <c:v>35.084000000000003</c:v>
                </c:pt>
                <c:pt idx="20">
                  <c:v>37.688000000000002</c:v>
                </c:pt>
                <c:pt idx="21">
                  <c:v>36.804000000000002</c:v>
                </c:pt>
                <c:pt idx="22">
                  <c:v>37.292999999999999</c:v>
                </c:pt>
                <c:pt idx="23">
                  <c:v>34.058999999999997</c:v>
                </c:pt>
                <c:pt idx="24">
                  <c:v>36.838000000000001</c:v>
                </c:pt>
                <c:pt idx="25">
                  <c:v>32.005000000000003</c:v>
                </c:pt>
                <c:pt idx="26">
                  <c:v>34.963999999999999</c:v>
                </c:pt>
                <c:pt idx="27">
                  <c:v>32.057000000000002</c:v>
                </c:pt>
                <c:pt idx="28">
                  <c:v>30.359000000000002</c:v>
                </c:pt>
                <c:pt idx="29">
                  <c:v>32.819000000000003</c:v>
                </c:pt>
                <c:pt idx="30">
                  <c:v>31.689</c:v>
                </c:pt>
                <c:pt idx="31">
                  <c:v>28.317</c:v>
                </c:pt>
                <c:pt idx="32">
                  <c:v>31.126000000000001</c:v>
                </c:pt>
                <c:pt idx="33">
                  <c:v>31.338999999999999</c:v>
                </c:pt>
                <c:pt idx="34">
                  <c:v>27.591000000000001</c:v>
                </c:pt>
                <c:pt idx="35">
                  <c:v>29.873999999999999</c:v>
                </c:pt>
                <c:pt idx="36">
                  <c:v>27.837</c:v>
                </c:pt>
                <c:pt idx="37">
                  <c:v>24.832000000000001</c:v>
                </c:pt>
                <c:pt idx="38">
                  <c:v>29.347000000000001</c:v>
                </c:pt>
                <c:pt idx="39">
                  <c:v>30.841000000000001</c:v>
                </c:pt>
                <c:pt idx="40">
                  <c:v>26.837</c:v>
                </c:pt>
                <c:pt idx="41">
                  <c:v>33.259</c:v>
                </c:pt>
                <c:pt idx="42">
                  <c:v>32.856999999999999</c:v>
                </c:pt>
                <c:pt idx="43">
                  <c:v>30.465</c:v>
                </c:pt>
                <c:pt idx="44">
                  <c:v>30.204999999999998</c:v>
                </c:pt>
                <c:pt idx="45">
                  <c:v>32.533999999999999</c:v>
                </c:pt>
                <c:pt idx="46">
                  <c:v>33.200000000000003</c:v>
                </c:pt>
                <c:pt idx="47">
                  <c:v>31.867999999999999</c:v>
                </c:pt>
                <c:pt idx="48">
                  <c:v>31.172999999999998</c:v>
                </c:pt>
                <c:pt idx="49">
                  <c:v>30.513999999999999</c:v>
                </c:pt>
                <c:pt idx="50">
                  <c:v>27.277000000000001</c:v>
                </c:pt>
                <c:pt idx="51">
                  <c:v>25.518999999999998</c:v>
                </c:pt>
                <c:pt idx="52">
                  <c:v>26.635999999999999</c:v>
                </c:pt>
                <c:pt idx="53">
                  <c:v>28.722000000000001</c:v>
                </c:pt>
                <c:pt idx="54">
                  <c:v>29.861999999999998</c:v>
                </c:pt>
                <c:pt idx="55">
                  <c:v>28.812000000000001</c:v>
                </c:pt>
                <c:pt idx="56">
                  <c:v>27.71</c:v>
                </c:pt>
                <c:pt idx="57">
                  <c:v>29.882999999999999</c:v>
                </c:pt>
                <c:pt idx="58">
                  <c:v>24.545000000000002</c:v>
                </c:pt>
              </c:numCache>
            </c:numRef>
          </c:xVal>
          <c:yVal>
            <c:numRef>
              <c:f>standards!$Q$2:$Q$60</c:f>
              <c:numCache>
                <c:formatCode>0.000</c:formatCode>
                <c:ptCount val="59"/>
                <c:pt idx="0">
                  <c:v>0.79700000000000004</c:v>
                </c:pt>
                <c:pt idx="1">
                  <c:v>5.2759999999999998</c:v>
                </c:pt>
                <c:pt idx="2">
                  <c:v>3.9790000000000001</c:v>
                </c:pt>
                <c:pt idx="3">
                  <c:v>1.474</c:v>
                </c:pt>
                <c:pt idx="4">
                  <c:v>2.62</c:v>
                </c:pt>
                <c:pt idx="5">
                  <c:v>6.3360000000000003</c:v>
                </c:pt>
                <c:pt idx="6">
                  <c:v>3.46</c:v>
                </c:pt>
                <c:pt idx="7">
                  <c:v>3.2890000000000001</c:v>
                </c:pt>
                <c:pt idx="8">
                  <c:v>2.544</c:v>
                </c:pt>
                <c:pt idx="9">
                  <c:v>2.9660000000000002</c:v>
                </c:pt>
                <c:pt idx="10">
                  <c:v>5.2619999999999996</c:v>
                </c:pt>
                <c:pt idx="11">
                  <c:v>5.1150000000000002</c:v>
                </c:pt>
                <c:pt idx="12">
                  <c:v>3.677</c:v>
                </c:pt>
                <c:pt idx="13">
                  <c:v>2.8159999999999998</c:v>
                </c:pt>
                <c:pt idx="14">
                  <c:v>3.06</c:v>
                </c:pt>
                <c:pt idx="15">
                  <c:v>1.2090000000000001</c:v>
                </c:pt>
                <c:pt idx="16">
                  <c:v>8.5999999999999993E-2</c:v>
                </c:pt>
                <c:pt idx="17">
                  <c:v>1.7030000000000001</c:v>
                </c:pt>
                <c:pt idx="18">
                  <c:v>5.1159999999999997</c:v>
                </c:pt>
                <c:pt idx="19">
                  <c:v>4.8609999999999998</c:v>
                </c:pt>
                <c:pt idx="20">
                  <c:v>7.7939999999999996</c:v>
                </c:pt>
                <c:pt idx="21">
                  <c:v>6.7709999999999999</c:v>
                </c:pt>
                <c:pt idx="22">
                  <c:v>7.3090000000000002</c:v>
                </c:pt>
                <c:pt idx="23">
                  <c:v>4.2240000000000002</c:v>
                </c:pt>
                <c:pt idx="24">
                  <c:v>6.4560000000000004</c:v>
                </c:pt>
                <c:pt idx="25">
                  <c:v>2.1829999999999998</c:v>
                </c:pt>
                <c:pt idx="26">
                  <c:v>5.03</c:v>
                </c:pt>
                <c:pt idx="27">
                  <c:v>2.7749999999999999</c:v>
                </c:pt>
                <c:pt idx="28">
                  <c:v>0.58799999999999997</c:v>
                </c:pt>
                <c:pt idx="29">
                  <c:v>2.855</c:v>
                </c:pt>
                <c:pt idx="30">
                  <c:v>1.903</c:v>
                </c:pt>
                <c:pt idx="31">
                  <c:v>-1.4419999999999999</c:v>
                </c:pt>
                <c:pt idx="32">
                  <c:v>1.2</c:v>
                </c:pt>
                <c:pt idx="33">
                  <c:v>1.593</c:v>
                </c:pt>
                <c:pt idx="34">
                  <c:v>-2.125</c:v>
                </c:pt>
                <c:pt idx="35">
                  <c:v>0.08</c:v>
                </c:pt>
                <c:pt idx="36">
                  <c:v>-1.8440000000000001</c:v>
                </c:pt>
                <c:pt idx="37">
                  <c:v>-4.8769999999999998</c:v>
                </c:pt>
                <c:pt idx="38">
                  <c:v>-0.33200000000000002</c:v>
                </c:pt>
                <c:pt idx="39">
                  <c:v>1.0129999999999999</c:v>
                </c:pt>
                <c:pt idx="40">
                  <c:v>-2.3439999999999999</c:v>
                </c:pt>
                <c:pt idx="41">
                  <c:v>3.173</c:v>
                </c:pt>
                <c:pt idx="42">
                  <c:v>3.0059999999999998</c:v>
                </c:pt>
                <c:pt idx="43">
                  <c:v>0.72199999999999998</c:v>
                </c:pt>
                <c:pt idx="44">
                  <c:v>0.309</c:v>
                </c:pt>
                <c:pt idx="45">
                  <c:v>2.4</c:v>
                </c:pt>
                <c:pt idx="46">
                  <c:v>3.7080000000000002</c:v>
                </c:pt>
                <c:pt idx="47">
                  <c:v>2.0640000000000001</c:v>
                </c:pt>
                <c:pt idx="48">
                  <c:v>1.464</c:v>
                </c:pt>
                <c:pt idx="49">
                  <c:v>0.754</c:v>
                </c:pt>
                <c:pt idx="50">
                  <c:v>-2.3820000000000001</c:v>
                </c:pt>
                <c:pt idx="51">
                  <c:v>-3.706</c:v>
                </c:pt>
                <c:pt idx="52">
                  <c:v>-3.23</c:v>
                </c:pt>
                <c:pt idx="53">
                  <c:v>-1.04</c:v>
                </c:pt>
                <c:pt idx="54">
                  <c:v>-0.106</c:v>
                </c:pt>
                <c:pt idx="55">
                  <c:v>-0.96499999999999997</c:v>
                </c:pt>
                <c:pt idx="56">
                  <c:v>-2.0979999999999999</c:v>
                </c:pt>
                <c:pt idx="57">
                  <c:v>0.111</c:v>
                </c:pt>
                <c:pt idx="58">
                  <c:v>-4.915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9-F94B-A0FB-BDC8CE2421B7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standards!$K$61:$K$113</c:f>
              <c:numCache>
                <c:formatCode>0.000</c:formatCode>
                <c:ptCount val="53"/>
                <c:pt idx="0">
                  <c:v>-15.577999999999999</c:v>
                </c:pt>
                <c:pt idx="1">
                  <c:v>-13.505000000000001</c:v>
                </c:pt>
                <c:pt idx="2">
                  <c:v>-16.867000000000001</c:v>
                </c:pt>
                <c:pt idx="3">
                  <c:v>-16.945</c:v>
                </c:pt>
                <c:pt idx="4">
                  <c:v>-15.208</c:v>
                </c:pt>
                <c:pt idx="5">
                  <c:v>-17.824000000000002</c:v>
                </c:pt>
                <c:pt idx="6">
                  <c:v>-15.287000000000001</c:v>
                </c:pt>
                <c:pt idx="7">
                  <c:v>-17.728000000000002</c:v>
                </c:pt>
                <c:pt idx="8">
                  <c:v>-18.904</c:v>
                </c:pt>
                <c:pt idx="9">
                  <c:v>-19.236000000000001</c:v>
                </c:pt>
                <c:pt idx="10">
                  <c:v>-17.491</c:v>
                </c:pt>
                <c:pt idx="11">
                  <c:v>-16.561</c:v>
                </c:pt>
                <c:pt idx="12">
                  <c:v>-18.652000000000001</c:v>
                </c:pt>
                <c:pt idx="13">
                  <c:v>-18.135999999999999</c:v>
                </c:pt>
                <c:pt idx="14">
                  <c:v>-17.904</c:v>
                </c:pt>
                <c:pt idx="15">
                  <c:v>-13.47</c:v>
                </c:pt>
                <c:pt idx="16">
                  <c:v>-17.579000000000001</c:v>
                </c:pt>
                <c:pt idx="17">
                  <c:v>-14.199</c:v>
                </c:pt>
                <c:pt idx="18">
                  <c:v>-14.339</c:v>
                </c:pt>
                <c:pt idx="19">
                  <c:v>-16.574999999999999</c:v>
                </c:pt>
                <c:pt idx="20">
                  <c:v>-15.090999999999999</c:v>
                </c:pt>
                <c:pt idx="21">
                  <c:v>-15.613</c:v>
                </c:pt>
                <c:pt idx="22">
                  <c:v>-15.53</c:v>
                </c:pt>
                <c:pt idx="23">
                  <c:v>-10.185</c:v>
                </c:pt>
                <c:pt idx="24">
                  <c:v>-13.71</c:v>
                </c:pt>
                <c:pt idx="25">
                  <c:v>-4.5990000000000002</c:v>
                </c:pt>
                <c:pt idx="26">
                  <c:v>-7.9340000000000002</c:v>
                </c:pt>
                <c:pt idx="27">
                  <c:v>-10.502000000000001</c:v>
                </c:pt>
                <c:pt idx="28">
                  <c:v>-14.912000000000001</c:v>
                </c:pt>
                <c:pt idx="29">
                  <c:v>-14.045</c:v>
                </c:pt>
                <c:pt idx="30">
                  <c:v>-12.877000000000001</c:v>
                </c:pt>
                <c:pt idx="31">
                  <c:v>-11.84</c:v>
                </c:pt>
                <c:pt idx="32">
                  <c:v>-8.2449999999999992</c:v>
                </c:pt>
                <c:pt idx="33">
                  <c:v>-10.865</c:v>
                </c:pt>
                <c:pt idx="34">
                  <c:v>-9.3320000000000007</c:v>
                </c:pt>
                <c:pt idx="35">
                  <c:v>-8.3339999999999996</c:v>
                </c:pt>
                <c:pt idx="36">
                  <c:v>-9.3170000000000002</c:v>
                </c:pt>
                <c:pt idx="37">
                  <c:v>-7.4420000000000002</c:v>
                </c:pt>
                <c:pt idx="38">
                  <c:v>-11.101000000000001</c:v>
                </c:pt>
                <c:pt idx="39">
                  <c:v>-9.0879999999999992</c:v>
                </c:pt>
                <c:pt idx="40">
                  <c:v>-14.266</c:v>
                </c:pt>
                <c:pt idx="41">
                  <c:v>-13.64</c:v>
                </c:pt>
                <c:pt idx="42">
                  <c:v>-12.53</c:v>
                </c:pt>
                <c:pt idx="43">
                  <c:v>-13.215</c:v>
                </c:pt>
                <c:pt idx="44">
                  <c:v>-13.694000000000001</c:v>
                </c:pt>
                <c:pt idx="45">
                  <c:v>-12.247</c:v>
                </c:pt>
                <c:pt idx="46">
                  <c:v>-9.7469999999999999</c:v>
                </c:pt>
                <c:pt idx="47">
                  <c:v>-7.2889999999999997</c:v>
                </c:pt>
                <c:pt idx="48">
                  <c:v>-8.3810000000000002</c:v>
                </c:pt>
                <c:pt idx="49">
                  <c:v>-9.609</c:v>
                </c:pt>
                <c:pt idx="50">
                  <c:v>-8.8740000000000006</c:v>
                </c:pt>
                <c:pt idx="51">
                  <c:v>-8.7390000000000008</c:v>
                </c:pt>
                <c:pt idx="52">
                  <c:v>-8.31</c:v>
                </c:pt>
              </c:numCache>
            </c:numRef>
          </c:xVal>
          <c:yVal>
            <c:numRef>
              <c:f>standards!$Q$61:$Q$113</c:f>
              <c:numCache>
                <c:formatCode>0.000</c:formatCode>
                <c:ptCount val="53"/>
                <c:pt idx="0">
                  <c:v>0.41499999999999998</c:v>
                </c:pt>
                <c:pt idx="1">
                  <c:v>2.41</c:v>
                </c:pt>
                <c:pt idx="2">
                  <c:v>-0.78200000000000003</c:v>
                </c:pt>
                <c:pt idx="3">
                  <c:v>-0.78</c:v>
                </c:pt>
                <c:pt idx="4">
                  <c:v>0.877</c:v>
                </c:pt>
                <c:pt idx="5">
                  <c:v>-1.798</c:v>
                </c:pt>
                <c:pt idx="6">
                  <c:v>0.74099999999999999</c:v>
                </c:pt>
                <c:pt idx="7">
                  <c:v>-1.776</c:v>
                </c:pt>
                <c:pt idx="8">
                  <c:v>-3.1389999999999998</c:v>
                </c:pt>
                <c:pt idx="9">
                  <c:v>-3.117</c:v>
                </c:pt>
                <c:pt idx="10">
                  <c:v>-2.0699999999999998</c:v>
                </c:pt>
                <c:pt idx="11">
                  <c:v>-0.69499999999999995</c:v>
                </c:pt>
                <c:pt idx="12">
                  <c:v>-3.1469999999999998</c:v>
                </c:pt>
                <c:pt idx="13">
                  <c:v>-2.5449999999999999</c:v>
                </c:pt>
                <c:pt idx="14">
                  <c:v>-2.0760000000000001</c:v>
                </c:pt>
                <c:pt idx="15">
                  <c:v>2.073</c:v>
                </c:pt>
                <c:pt idx="16">
                  <c:v>-2.0270000000000001</c:v>
                </c:pt>
                <c:pt idx="17">
                  <c:v>1.552</c:v>
                </c:pt>
                <c:pt idx="18">
                  <c:v>1.5109999999999999</c:v>
                </c:pt>
                <c:pt idx="19">
                  <c:v>-0.82299999999999995</c:v>
                </c:pt>
                <c:pt idx="20">
                  <c:v>0.94399999999999995</c:v>
                </c:pt>
                <c:pt idx="21">
                  <c:v>0.16900000000000001</c:v>
                </c:pt>
                <c:pt idx="22">
                  <c:v>0.17399999999999999</c:v>
                </c:pt>
                <c:pt idx="23">
                  <c:v>5.7789999999999999</c:v>
                </c:pt>
                <c:pt idx="24">
                  <c:v>2.4670000000000001</c:v>
                </c:pt>
                <c:pt idx="25">
                  <c:v>11.507</c:v>
                </c:pt>
                <c:pt idx="26">
                  <c:v>8.0380000000000003</c:v>
                </c:pt>
                <c:pt idx="27">
                  <c:v>5.4980000000000002</c:v>
                </c:pt>
                <c:pt idx="28">
                  <c:v>1.113</c:v>
                </c:pt>
                <c:pt idx="29">
                  <c:v>2.0910000000000002</c:v>
                </c:pt>
                <c:pt idx="30">
                  <c:v>3.21</c:v>
                </c:pt>
                <c:pt idx="31">
                  <c:v>4.16</c:v>
                </c:pt>
                <c:pt idx="32">
                  <c:v>7.7670000000000003</c:v>
                </c:pt>
                <c:pt idx="33">
                  <c:v>5.2649999999999997</c:v>
                </c:pt>
                <c:pt idx="34">
                  <c:v>6.7229999999999999</c:v>
                </c:pt>
                <c:pt idx="35">
                  <c:v>7.6139999999999999</c:v>
                </c:pt>
                <c:pt idx="36">
                  <c:v>6.6740000000000004</c:v>
                </c:pt>
                <c:pt idx="37">
                  <c:v>8.5500000000000007</c:v>
                </c:pt>
                <c:pt idx="38">
                  <c:v>4.9119999999999999</c:v>
                </c:pt>
                <c:pt idx="39">
                  <c:v>7.0090000000000003</c:v>
                </c:pt>
                <c:pt idx="40">
                  <c:v>1.494</c:v>
                </c:pt>
                <c:pt idx="41">
                  <c:v>2.3809999999999998</c:v>
                </c:pt>
                <c:pt idx="42">
                  <c:v>3.15</c:v>
                </c:pt>
                <c:pt idx="43">
                  <c:v>2.3980000000000001</c:v>
                </c:pt>
                <c:pt idx="44">
                  <c:v>2.0910000000000002</c:v>
                </c:pt>
                <c:pt idx="45">
                  <c:v>3.637</c:v>
                </c:pt>
                <c:pt idx="46">
                  <c:v>6.2220000000000004</c:v>
                </c:pt>
                <c:pt idx="47">
                  <c:v>8.7769999999999992</c:v>
                </c:pt>
                <c:pt idx="48">
                  <c:v>7.75</c:v>
                </c:pt>
                <c:pt idx="49">
                  <c:v>6.3360000000000003</c:v>
                </c:pt>
                <c:pt idx="50">
                  <c:v>7.3319999999999999</c:v>
                </c:pt>
                <c:pt idx="51">
                  <c:v>7.274</c:v>
                </c:pt>
                <c:pt idx="52">
                  <c:v>7.8860000000000001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9-F94B-A0FB-BDC8CE2421B7}"/>
            </c:ext>
          </c:extLst>
        </c:ser>
        <c:ser>
          <c:idx val="12"/>
          <c:order val="2"/>
          <c:tx>
            <c:v>ETH 3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standards!$K$114:$K$171</c:f>
              <c:numCache>
                <c:formatCode>0.000</c:formatCode>
                <c:ptCount val="58"/>
                <c:pt idx="0">
                  <c:v>33.066000000000003</c:v>
                </c:pt>
                <c:pt idx="1">
                  <c:v>33.231000000000002</c:v>
                </c:pt>
                <c:pt idx="2">
                  <c:v>33.966000000000001</c:v>
                </c:pt>
                <c:pt idx="3">
                  <c:v>33.481000000000002</c:v>
                </c:pt>
                <c:pt idx="4">
                  <c:v>33.950000000000003</c:v>
                </c:pt>
                <c:pt idx="5">
                  <c:v>37.466999999999999</c:v>
                </c:pt>
                <c:pt idx="6">
                  <c:v>31.45</c:v>
                </c:pt>
                <c:pt idx="7">
                  <c:v>33.936</c:v>
                </c:pt>
                <c:pt idx="8">
                  <c:v>33.158999999999999</c:v>
                </c:pt>
                <c:pt idx="9">
                  <c:v>32.509</c:v>
                </c:pt>
                <c:pt idx="10">
                  <c:v>35.246000000000002</c:v>
                </c:pt>
                <c:pt idx="11">
                  <c:v>33.131</c:v>
                </c:pt>
                <c:pt idx="12">
                  <c:v>32.878</c:v>
                </c:pt>
                <c:pt idx="13">
                  <c:v>33.014000000000003</c:v>
                </c:pt>
                <c:pt idx="14">
                  <c:v>32.299999999999997</c:v>
                </c:pt>
                <c:pt idx="15">
                  <c:v>33.034999999999997</c:v>
                </c:pt>
                <c:pt idx="16">
                  <c:v>38.406999999999996</c:v>
                </c:pt>
                <c:pt idx="17">
                  <c:v>38.125999999999998</c:v>
                </c:pt>
                <c:pt idx="18">
                  <c:v>37.893000000000001</c:v>
                </c:pt>
                <c:pt idx="19">
                  <c:v>37.54</c:v>
                </c:pt>
                <c:pt idx="20">
                  <c:v>38.159999999999997</c:v>
                </c:pt>
                <c:pt idx="21">
                  <c:v>39.676000000000002</c:v>
                </c:pt>
                <c:pt idx="22">
                  <c:v>36.877000000000002</c:v>
                </c:pt>
                <c:pt idx="23">
                  <c:v>37.658999999999999</c:v>
                </c:pt>
                <c:pt idx="24">
                  <c:v>34.755000000000003</c:v>
                </c:pt>
                <c:pt idx="25">
                  <c:v>28.684000000000001</c:v>
                </c:pt>
                <c:pt idx="26">
                  <c:v>30.567</c:v>
                </c:pt>
                <c:pt idx="27">
                  <c:v>34.139000000000003</c:v>
                </c:pt>
                <c:pt idx="28">
                  <c:v>33.83</c:v>
                </c:pt>
                <c:pt idx="29">
                  <c:v>31.401</c:v>
                </c:pt>
                <c:pt idx="30">
                  <c:v>29.452999999999999</c:v>
                </c:pt>
                <c:pt idx="31">
                  <c:v>30.297999999999998</c:v>
                </c:pt>
                <c:pt idx="32">
                  <c:v>27.832999999999998</c:v>
                </c:pt>
                <c:pt idx="33">
                  <c:v>29.442</c:v>
                </c:pt>
                <c:pt idx="34">
                  <c:v>28.126000000000001</c:v>
                </c:pt>
                <c:pt idx="35">
                  <c:v>30.882000000000001</c:v>
                </c:pt>
                <c:pt idx="36">
                  <c:v>23.638999999999999</c:v>
                </c:pt>
                <c:pt idx="37">
                  <c:v>32.375999999999998</c:v>
                </c:pt>
                <c:pt idx="38">
                  <c:v>34.646000000000001</c:v>
                </c:pt>
                <c:pt idx="39">
                  <c:v>31.968</c:v>
                </c:pt>
                <c:pt idx="40">
                  <c:v>28.832999999999998</c:v>
                </c:pt>
                <c:pt idx="41">
                  <c:v>33.326000000000001</c:v>
                </c:pt>
                <c:pt idx="42">
                  <c:v>33.747</c:v>
                </c:pt>
                <c:pt idx="43">
                  <c:v>33.558</c:v>
                </c:pt>
                <c:pt idx="44">
                  <c:v>33.314999999999998</c:v>
                </c:pt>
                <c:pt idx="45">
                  <c:v>32.838999999999999</c:v>
                </c:pt>
                <c:pt idx="46">
                  <c:v>36.627000000000002</c:v>
                </c:pt>
                <c:pt idx="47">
                  <c:v>31.61</c:v>
                </c:pt>
                <c:pt idx="48">
                  <c:v>28.071000000000002</c:v>
                </c:pt>
                <c:pt idx="49">
                  <c:v>31.497</c:v>
                </c:pt>
                <c:pt idx="50">
                  <c:v>24.356999999999999</c:v>
                </c:pt>
                <c:pt idx="51">
                  <c:v>25.186</c:v>
                </c:pt>
                <c:pt idx="52">
                  <c:v>26.457999999999998</c:v>
                </c:pt>
                <c:pt idx="53">
                  <c:v>30.827999999999999</c:v>
                </c:pt>
                <c:pt idx="54">
                  <c:v>30.263999999999999</c:v>
                </c:pt>
                <c:pt idx="55">
                  <c:v>30.349</c:v>
                </c:pt>
                <c:pt idx="56">
                  <c:v>31.193999999999999</c:v>
                </c:pt>
                <c:pt idx="57">
                  <c:v>30.684000000000001</c:v>
                </c:pt>
              </c:numCache>
            </c:numRef>
          </c:xVal>
          <c:yVal>
            <c:numRef>
              <c:f>standards!$Q$114:$Q$171</c:f>
              <c:numCache>
                <c:formatCode>0.000</c:formatCode>
                <c:ptCount val="58"/>
                <c:pt idx="0">
                  <c:v>2.847</c:v>
                </c:pt>
                <c:pt idx="1">
                  <c:v>3.2170000000000001</c:v>
                </c:pt>
                <c:pt idx="2">
                  <c:v>3.8980000000000001</c:v>
                </c:pt>
                <c:pt idx="3">
                  <c:v>3.4140000000000001</c:v>
                </c:pt>
                <c:pt idx="4">
                  <c:v>3.8149999999999999</c:v>
                </c:pt>
                <c:pt idx="5">
                  <c:v>7.16</c:v>
                </c:pt>
                <c:pt idx="6">
                  <c:v>1.306</c:v>
                </c:pt>
                <c:pt idx="7">
                  <c:v>3.7370000000000001</c:v>
                </c:pt>
                <c:pt idx="8">
                  <c:v>3.0019999999999998</c:v>
                </c:pt>
                <c:pt idx="9">
                  <c:v>2.3180000000000001</c:v>
                </c:pt>
                <c:pt idx="10">
                  <c:v>5.165</c:v>
                </c:pt>
                <c:pt idx="11">
                  <c:v>3.2050000000000001</c:v>
                </c:pt>
                <c:pt idx="12">
                  <c:v>2.9350000000000001</c:v>
                </c:pt>
                <c:pt idx="13">
                  <c:v>2.9390000000000001</c:v>
                </c:pt>
                <c:pt idx="14">
                  <c:v>2.2069999999999999</c:v>
                </c:pt>
                <c:pt idx="15">
                  <c:v>2.883</c:v>
                </c:pt>
                <c:pt idx="16">
                  <c:v>7.9779999999999998</c:v>
                </c:pt>
                <c:pt idx="17">
                  <c:v>7.601</c:v>
                </c:pt>
                <c:pt idx="18">
                  <c:v>7.4509999999999996</c:v>
                </c:pt>
                <c:pt idx="19">
                  <c:v>7.15</c:v>
                </c:pt>
                <c:pt idx="20">
                  <c:v>7.577</c:v>
                </c:pt>
                <c:pt idx="21">
                  <c:v>9.3179999999999996</c:v>
                </c:pt>
                <c:pt idx="22">
                  <c:v>6.7460000000000004</c:v>
                </c:pt>
                <c:pt idx="23">
                  <c:v>7.2130000000000001</c:v>
                </c:pt>
                <c:pt idx="24">
                  <c:v>4.3179999999999996</c:v>
                </c:pt>
                <c:pt idx="25">
                  <c:v>-1.5189999999999999</c:v>
                </c:pt>
                <c:pt idx="26">
                  <c:v>0.25900000000000001</c:v>
                </c:pt>
                <c:pt idx="27">
                  <c:v>3.6259999999999999</c:v>
                </c:pt>
                <c:pt idx="28">
                  <c:v>3.3530000000000002</c:v>
                </c:pt>
                <c:pt idx="29">
                  <c:v>1.0109999999999999</c:v>
                </c:pt>
                <c:pt idx="30">
                  <c:v>-0.96399999999999997</c:v>
                </c:pt>
                <c:pt idx="31">
                  <c:v>-4.8000000000000001E-2</c:v>
                </c:pt>
                <c:pt idx="32">
                  <c:v>-2.4140000000000001</c:v>
                </c:pt>
                <c:pt idx="33">
                  <c:v>-0.89</c:v>
                </c:pt>
                <c:pt idx="34">
                  <c:v>-2.1160000000000001</c:v>
                </c:pt>
                <c:pt idx="35">
                  <c:v>0.50700000000000001</c:v>
                </c:pt>
                <c:pt idx="36">
                  <c:v>-6.53</c:v>
                </c:pt>
                <c:pt idx="37">
                  <c:v>2.0449999999999999</c:v>
                </c:pt>
                <c:pt idx="38">
                  <c:v>4.1420000000000003</c:v>
                </c:pt>
                <c:pt idx="39">
                  <c:v>1.6279999999999999</c:v>
                </c:pt>
                <c:pt idx="40">
                  <c:v>-1.399</c:v>
                </c:pt>
                <c:pt idx="41">
                  <c:v>2.9380000000000002</c:v>
                </c:pt>
                <c:pt idx="42">
                  <c:v>3.32</c:v>
                </c:pt>
                <c:pt idx="43">
                  <c:v>3.1520000000000001</c:v>
                </c:pt>
                <c:pt idx="44">
                  <c:v>2.9159999999999999</c:v>
                </c:pt>
                <c:pt idx="45">
                  <c:v>2.5819999999999999</c:v>
                </c:pt>
                <c:pt idx="46">
                  <c:v>6.2290000000000001</c:v>
                </c:pt>
                <c:pt idx="47">
                  <c:v>1.4710000000000001</c:v>
                </c:pt>
                <c:pt idx="48">
                  <c:v>-2</c:v>
                </c:pt>
                <c:pt idx="49">
                  <c:v>1.0660000000000001</c:v>
                </c:pt>
                <c:pt idx="50">
                  <c:v>-5.7439999999999998</c:v>
                </c:pt>
                <c:pt idx="51">
                  <c:v>-4.9059999999999997</c:v>
                </c:pt>
                <c:pt idx="52">
                  <c:v>-3.68</c:v>
                </c:pt>
                <c:pt idx="53">
                  <c:v>0.51700000000000002</c:v>
                </c:pt>
                <c:pt idx="54">
                  <c:v>1.7999999999999999E-2</c:v>
                </c:pt>
                <c:pt idx="55">
                  <c:v>5.8999999999999997E-2</c:v>
                </c:pt>
                <c:pt idx="56">
                  <c:v>0.78400000000000003</c:v>
                </c:pt>
                <c:pt idx="57">
                  <c:v>0.32900000000000001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69-F94B-A0FB-BDC8CE2421B7}"/>
            </c:ext>
          </c:extLst>
        </c:ser>
        <c:ser>
          <c:idx val="0"/>
          <c:order val="3"/>
          <c:tx>
            <c:v>1000 °C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gases'!$K$2:$K$55</c:f>
              <c:numCache>
                <c:formatCode>0.000</c:formatCode>
                <c:ptCount val="54"/>
                <c:pt idx="0">
                  <c:v>-32.851999999999997</c:v>
                </c:pt>
                <c:pt idx="1">
                  <c:v>-2.66</c:v>
                </c:pt>
                <c:pt idx="2">
                  <c:v>32.094999999999999</c:v>
                </c:pt>
                <c:pt idx="3">
                  <c:v>-35.439</c:v>
                </c:pt>
                <c:pt idx="4">
                  <c:v>-2.1190000000000002</c:v>
                </c:pt>
                <c:pt idx="5">
                  <c:v>37.128</c:v>
                </c:pt>
                <c:pt idx="6">
                  <c:v>-38.268000000000001</c:v>
                </c:pt>
                <c:pt idx="7">
                  <c:v>-1.742</c:v>
                </c:pt>
                <c:pt idx="8">
                  <c:v>31.001000000000001</c:v>
                </c:pt>
                <c:pt idx="9">
                  <c:v>-33.558</c:v>
                </c:pt>
                <c:pt idx="10">
                  <c:v>-2.5819999999999999</c:v>
                </c:pt>
                <c:pt idx="11">
                  <c:v>34.423999999999999</c:v>
                </c:pt>
                <c:pt idx="12">
                  <c:v>-30.114999999999998</c:v>
                </c:pt>
                <c:pt idx="13">
                  <c:v>-8.7999999999999995E-2</c:v>
                </c:pt>
                <c:pt idx="14">
                  <c:v>33.915999999999997</c:v>
                </c:pt>
                <c:pt idx="15">
                  <c:v>-28.45</c:v>
                </c:pt>
                <c:pt idx="16">
                  <c:v>-2.5659999999999998</c:v>
                </c:pt>
                <c:pt idx="17">
                  <c:v>34.935000000000002</c:v>
                </c:pt>
                <c:pt idx="18">
                  <c:v>-28.51</c:v>
                </c:pt>
                <c:pt idx="19">
                  <c:v>0.35</c:v>
                </c:pt>
                <c:pt idx="20">
                  <c:v>35.941000000000003</c:v>
                </c:pt>
                <c:pt idx="21">
                  <c:v>-34.042999999999999</c:v>
                </c:pt>
                <c:pt idx="22">
                  <c:v>1.34</c:v>
                </c:pt>
                <c:pt idx="23">
                  <c:v>38.515000000000001</c:v>
                </c:pt>
                <c:pt idx="24">
                  <c:v>-14.891</c:v>
                </c:pt>
                <c:pt idx="25">
                  <c:v>1.4379999999999999</c:v>
                </c:pt>
                <c:pt idx="26">
                  <c:v>29.640999999999998</c:v>
                </c:pt>
                <c:pt idx="27">
                  <c:v>-12.772</c:v>
                </c:pt>
                <c:pt idx="28">
                  <c:v>1.141</c:v>
                </c:pt>
                <c:pt idx="29">
                  <c:v>29.808</c:v>
                </c:pt>
                <c:pt idx="30">
                  <c:v>-18.067</c:v>
                </c:pt>
                <c:pt idx="31">
                  <c:v>0.78800000000000003</c:v>
                </c:pt>
                <c:pt idx="32">
                  <c:v>-21.805</c:v>
                </c:pt>
                <c:pt idx="33">
                  <c:v>23.248999999999999</c:v>
                </c:pt>
                <c:pt idx="34">
                  <c:v>1.4390000000000001</c:v>
                </c:pt>
                <c:pt idx="35">
                  <c:v>-13.614000000000001</c:v>
                </c:pt>
                <c:pt idx="36">
                  <c:v>23.401</c:v>
                </c:pt>
                <c:pt idx="37">
                  <c:v>3.266</c:v>
                </c:pt>
                <c:pt idx="38">
                  <c:v>-18.166</c:v>
                </c:pt>
                <c:pt idx="39">
                  <c:v>28.882000000000001</c:v>
                </c:pt>
                <c:pt idx="40">
                  <c:v>5.8000000000000003E-2</c:v>
                </c:pt>
                <c:pt idx="41">
                  <c:v>-22.544</c:v>
                </c:pt>
                <c:pt idx="42">
                  <c:v>-24.776</c:v>
                </c:pt>
                <c:pt idx="43">
                  <c:v>30.663</c:v>
                </c:pt>
                <c:pt idx="44">
                  <c:v>1.798</c:v>
                </c:pt>
                <c:pt idx="45">
                  <c:v>-23.981000000000002</c:v>
                </c:pt>
                <c:pt idx="46">
                  <c:v>29.099</c:v>
                </c:pt>
                <c:pt idx="47">
                  <c:v>1.1060000000000001</c:v>
                </c:pt>
                <c:pt idx="48">
                  <c:v>-17.579999999999998</c:v>
                </c:pt>
                <c:pt idx="49">
                  <c:v>26.603000000000002</c:v>
                </c:pt>
                <c:pt idx="50">
                  <c:v>2.266</c:v>
                </c:pt>
                <c:pt idx="51">
                  <c:v>-18.173999999999999</c:v>
                </c:pt>
                <c:pt idx="52">
                  <c:v>26.984999999999999</c:v>
                </c:pt>
                <c:pt idx="53">
                  <c:v>0.747</c:v>
                </c:pt>
              </c:numCache>
            </c:numRef>
          </c:xVal>
          <c:yVal>
            <c:numRef>
              <c:f>'equilibrium gases'!$Q$2:$Q$54</c:f>
              <c:numCache>
                <c:formatCode>0.000</c:formatCode>
                <c:ptCount val="53"/>
                <c:pt idx="0">
                  <c:v>5.1999999999999998E-2</c:v>
                </c:pt>
                <c:pt idx="1">
                  <c:v>-1.0569999999999999</c:v>
                </c:pt>
                <c:pt idx="2">
                  <c:v>2.5409999999999999</c:v>
                </c:pt>
                <c:pt idx="3">
                  <c:v>-3.9510000000000001</c:v>
                </c:pt>
                <c:pt idx="4">
                  <c:v>0.92300000000000004</c:v>
                </c:pt>
                <c:pt idx="5">
                  <c:v>3.9609999999999999</c:v>
                </c:pt>
                <c:pt idx="6">
                  <c:v>-4.5330000000000004</c:v>
                </c:pt>
                <c:pt idx="7">
                  <c:v>-0.753</c:v>
                </c:pt>
                <c:pt idx="8">
                  <c:v>-1.3320000000000001</c:v>
                </c:pt>
                <c:pt idx="9">
                  <c:v>-1.0820000000000001</c:v>
                </c:pt>
                <c:pt idx="10">
                  <c:v>-0.39700000000000002</c:v>
                </c:pt>
                <c:pt idx="11">
                  <c:v>4.7270000000000003</c:v>
                </c:pt>
                <c:pt idx="12">
                  <c:v>-2.9620000000000002</c:v>
                </c:pt>
                <c:pt idx="13">
                  <c:v>0.66300000000000003</c:v>
                </c:pt>
                <c:pt idx="14">
                  <c:v>0.85299999999999998</c:v>
                </c:pt>
                <c:pt idx="15">
                  <c:v>-1.0389999999999999</c:v>
                </c:pt>
                <c:pt idx="16">
                  <c:v>-1.4830000000000001</c:v>
                </c:pt>
                <c:pt idx="17">
                  <c:v>1.5249999999999999</c:v>
                </c:pt>
                <c:pt idx="18">
                  <c:v>-1.1359999999999999</c:v>
                </c:pt>
                <c:pt idx="19">
                  <c:v>2.5830000000000002</c:v>
                </c:pt>
                <c:pt idx="20">
                  <c:v>5.641</c:v>
                </c:pt>
                <c:pt idx="21">
                  <c:v>-2.0760000000000001</c:v>
                </c:pt>
                <c:pt idx="22">
                  <c:v>2.294</c:v>
                </c:pt>
                <c:pt idx="23">
                  <c:v>5.8609999999999998</c:v>
                </c:pt>
                <c:pt idx="24">
                  <c:v>5.3490000000000002</c:v>
                </c:pt>
                <c:pt idx="25">
                  <c:v>3.931</c:v>
                </c:pt>
                <c:pt idx="26">
                  <c:v>-3.3119999999999998</c:v>
                </c:pt>
                <c:pt idx="27">
                  <c:v>7.1920000000000002</c:v>
                </c:pt>
                <c:pt idx="28">
                  <c:v>3.8460000000000001</c:v>
                </c:pt>
                <c:pt idx="29">
                  <c:v>-0.872</c:v>
                </c:pt>
                <c:pt idx="30">
                  <c:v>5.3860000000000001</c:v>
                </c:pt>
                <c:pt idx="31">
                  <c:v>1.84</c:v>
                </c:pt>
                <c:pt idx="32">
                  <c:v>10.005000000000001</c:v>
                </c:pt>
                <c:pt idx="33">
                  <c:v>-6.4370000000000003</c:v>
                </c:pt>
                <c:pt idx="34">
                  <c:v>2.5270000000000001</c:v>
                </c:pt>
                <c:pt idx="35">
                  <c:v>9.1310000000000002</c:v>
                </c:pt>
                <c:pt idx="36">
                  <c:v>-5.165</c:v>
                </c:pt>
                <c:pt idx="37">
                  <c:v>5.4089999999999998</c:v>
                </c:pt>
                <c:pt idx="38">
                  <c:v>9.7919999999999998</c:v>
                </c:pt>
                <c:pt idx="39">
                  <c:v>-0.307</c:v>
                </c:pt>
                <c:pt idx="40">
                  <c:v>2.4369999999999998</c:v>
                </c:pt>
                <c:pt idx="41">
                  <c:v>4.6120000000000001</c:v>
                </c:pt>
                <c:pt idx="42">
                  <c:v>2.7149999999999999</c:v>
                </c:pt>
                <c:pt idx="43">
                  <c:v>-1.1579999999999999</c:v>
                </c:pt>
                <c:pt idx="44">
                  <c:v>3.9089999999999998</c:v>
                </c:pt>
                <c:pt idx="45">
                  <c:v>3.1850000000000001</c:v>
                </c:pt>
                <c:pt idx="46">
                  <c:v>-3.3530000000000002</c:v>
                </c:pt>
                <c:pt idx="47">
                  <c:v>3.5649999999999999</c:v>
                </c:pt>
                <c:pt idx="48">
                  <c:v>9.7539999999999996</c:v>
                </c:pt>
                <c:pt idx="49">
                  <c:v>-5.2370000000000001</c:v>
                </c:pt>
                <c:pt idx="50">
                  <c:v>2.8730000000000002</c:v>
                </c:pt>
                <c:pt idx="51">
                  <c:v>9.4269999999999996</c:v>
                </c:pt>
                <c:pt idx="52">
                  <c:v>-5.7380000000000004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69-F94B-A0FB-BDC8CE2421B7}"/>
            </c:ext>
          </c:extLst>
        </c:ser>
        <c:ser>
          <c:idx val="3"/>
          <c:order val="4"/>
          <c:tx>
            <c:v>25 °C</c:v>
          </c:tx>
          <c:spPr>
            <a:ln w="19050">
              <a:noFill/>
            </a:ln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gases'!$K$56:$K$91</c:f>
              <c:numCache>
                <c:formatCode>0.000</c:formatCode>
                <c:ptCount val="36"/>
                <c:pt idx="0">
                  <c:v>-21.620999999999999</c:v>
                </c:pt>
                <c:pt idx="1">
                  <c:v>-19.201000000000001</c:v>
                </c:pt>
                <c:pt idx="2">
                  <c:v>-21.381</c:v>
                </c:pt>
                <c:pt idx="3">
                  <c:v>-4.577</c:v>
                </c:pt>
                <c:pt idx="4">
                  <c:v>74.016000000000005</c:v>
                </c:pt>
                <c:pt idx="5">
                  <c:v>-20.643000000000001</c:v>
                </c:pt>
                <c:pt idx="6">
                  <c:v>-4.6580000000000004</c:v>
                </c:pt>
                <c:pt idx="7">
                  <c:v>71.567999999999998</c:v>
                </c:pt>
                <c:pt idx="8">
                  <c:v>72.843999999999994</c:v>
                </c:pt>
                <c:pt idx="9">
                  <c:v>-22.844000000000001</c:v>
                </c:pt>
                <c:pt idx="10">
                  <c:v>-6.53</c:v>
                </c:pt>
                <c:pt idx="11">
                  <c:v>-22.140999999999998</c:v>
                </c:pt>
                <c:pt idx="12">
                  <c:v>-3.7240000000000002</c:v>
                </c:pt>
                <c:pt idx="13">
                  <c:v>83.19</c:v>
                </c:pt>
                <c:pt idx="14">
                  <c:v>-18.966999999999999</c:v>
                </c:pt>
                <c:pt idx="15">
                  <c:v>-2.1179999999999999</c:v>
                </c:pt>
                <c:pt idx="16">
                  <c:v>65.564999999999998</c:v>
                </c:pt>
                <c:pt idx="17">
                  <c:v>-12.901999999999999</c:v>
                </c:pt>
                <c:pt idx="18">
                  <c:v>71.433999999999997</c:v>
                </c:pt>
                <c:pt idx="19">
                  <c:v>-1.3759999999999999</c:v>
                </c:pt>
                <c:pt idx="20">
                  <c:v>-13.744</c:v>
                </c:pt>
                <c:pt idx="21">
                  <c:v>52.478999999999999</c:v>
                </c:pt>
                <c:pt idx="22">
                  <c:v>-2.62</c:v>
                </c:pt>
                <c:pt idx="23">
                  <c:v>-9.7189999999999994</c:v>
                </c:pt>
                <c:pt idx="24">
                  <c:v>62.462000000000003</c:v>
                </c:pt>
                <c:pt idx="25">
                  <c:v>-7.569</c:v>
                </c:pt>
                <c:pt idx="26">
                  <c:v>-2.335</c:v>
                </c:pt>
                <c:pt idx="27">
                  <c:v>70.302000000000007</c:v>
                </c:pt>
                <c:pt idx="28">
                  <c:v>-19.276</c:v>
                </c:pt>
                <c:pt idx="29">
                  <c:v>-1.4259999999999999</c:v>
                </c:pt>
                <c:pt idx="30">
                  <c:v>62.15</c:v>
                </c:pt>
                <c:pt idx="31">
                  <c:v>-9.391</c:v>
                </c:pt>
                <c:pt idx="32">
                  <c:v>1.927</c:v>
                </c:pt>
                <c:pt idx="33">
                  <c:v>50.868000000000002</c:v>
                </c:pt>
                <c:pt idx="34">
                  <c:v>-13.297000000000001</c:v>
                </c:pt>
                <c:pt idx="35">
                  <c:v>-1.825</c:v>
                </c:pt>
              </c:numCache>
            </c:numRef>
          </c:xVal>
          <c:yVal>
            <c:numRef>
              <c:f>'equilibrium gases'!$Q$56:$Q$91</c:f>
              <c:numCache>
                <c:formatCode>0.000</c:formatCode>
                <c:ptCount val="36"/>
                <c:pt idx="0">
                  <c:v>1.706</c:v>
                </c:pt>
                <c:pt idx="1">
                  <c:v>1.623</c:v>
                </c:pt>
                <c:pt idx="2">
                  <c:v>6.2E-2</c:v>
                </c:pt>
                <c:pt idx="3">
                  <c:v>1.4550000000000001</c:v>
                </c:pt>
                <c:pt idx="4">
                  <c:v>6.8179999999999996</c:v>
                </c:pt>
                <c:pt idx="5">
                  <c:v>-0.156</c:v>
                </c:pt>
                <c:pt idx="6">
                  <c:v>2.423</c:v>
                </c:pt>
                <c:pt idx="7">
                  <c:v>6.806</c:v>
                </c:pt>
                <c:pt idx="8">
                  <c:v>7.3150000000000004</c:v>
                </c:pt>
                <c:pt idx="9">
                  <c:v>-0.51100000000000001</c:v>
                </c:pt>
                <c:pt idx="10">
                  <c:v>0.28100000000000003</c:v>
                </c:pt>
                <c:pt idx="11">
                  <c:v>1.0780000000000001</c:v>
                </c:pt>
                <c:pt idx="12">
                  <c:v>2.1040000000000001</c:v>
                </c:pt>
                <c:pt idx="13">
                  <c:v>15.599</c:v>
                </c:pt>
                <c:pt idx="14">
                  <c:v>3.9260000000000002</c:v>
                </c:pt>
                <c:pt idx="15">
                  <c:v>4.5069999999999997</c:v>
                </c:pt>
                <c:pt idx="16">
                  <c:v>0.32400000000000001</c:v>
                </c:pt>
                <c:pt idx="17">
                  <c:v>9.8339999999999996</c:v>
                </c:pt>
                <c:pt idx="18">
                  <c:v>4.5259999999999998</c:v>
                </c:pt>
                <c:pt idx="19">
                  <c:v>5.4880000000000004</c:v>
                </c:pt>
                <c:pt idx="20">
                  <c:v>7.5759999999999996</c:v>
                </c:pt>
                <c:pt idx="21">
                  <c:v>-13.385</c:v>
                </c:pt>
                <c:pt idx="22">
                  <c:v>4.0910000000000002</c:v>
                </c:pt>
                <c:pt idx="23">
                  <c:v>12.555</c:v>
                </c:pt>
                <c:pt idx="24">
                  <c:v>-5.4329999999999998</c:v>
                </c:pt>
                <c:pt idx="25">
                  <c:v>14.446</c:v>
                </c:pt>
                <c:pt idx="26">
                  <c:v>3.956</c:v>
                </c:pt>
                <c:pt idx="27">
                  <c:v>3.0369999999999999</c:v>
                </c:pt>
                <c:pt idx="28">
                  <c:v>2.282</c:v>
                </c:pt>
                <c:pt idx="29">
                  <c:v>5.24</c:v>
                </c:pt>
                <c:pt idx="30">
                  <c:v>-5.4420000000000002</c:v>
                </c:pt>
                <c:pt idx="31">
                  <c:v>12.545</c:v>
                </c:pt>
                <c:pt idx="32">
                  <c:v>8.6080000000000005</c:v>
                </c:pt>
                <c:pt idx="33">
                  <c:v>-15.929</c:v>
                </c:pt>
                <c:pt idx="34">
                  <c:v>8.8940000000000001</c:v>
                </c:pt>
                <c:pt idx="35">
                  <c:v>1.8779999999999999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69-F94B-A0FB-BDC8CE2421B7}"/>
            </c:ext>
          </c:extLst>
        </c:ser>
        <c:ser>
          <c:idx val="4"/>
          <c:order val="5"/>
          <c:tx>
            <c:v>PC1_2005</c:v>
          </c:tx>
          <c:spPr>
            <a:ln w="19050">
              <a:noFill/>
            </a:ln>
          </c:spPr>
          <c:marker>
            <c:symbol val="diamond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samples!$K$2:$K$11</c:f>
              <c:numCache>
                <c:formatCode>0.000</c:formatCode>
                <c:ptCount val="10"/>
                <c:pt idx="0">
                  <c:v>25.765999999999998</c:v>
                </c:pt>
                <c:pt idx="1">
                  <c:v>20.867999999999999</c:v>
                </c:pt>
                <c:pt idx="2">
                  <c:v>23.36</c:v>
                </c:pt>
                <c:pt idx="3">
                  <c:v>25.363</c:v>
                </c:pt>
                <c:pt idx="4">
                  <c:v>20.212</c:v>
                </c:pt>
                <c:pt idx="5">
                  <c:v>19.263999999999999</c:v>
                </c:pt>
                <c:pt idx="6">
                  <c:v>22.725999999999999</c:v>
                </c:pt>
                <c:pt idx="7">
                  <c:v>21.747</c:v>
                </c:pt>
                <c:pt idx="8">
                  <c:v>19.559999999999999</c:v>
                </c:pt>
                <c:pt idx="9">
                  <c:v>20.422999999999998</c:v>
                </c:pt>
              </c:numCache>
            </c:numRef>
          </c:xVal>
          <c:yVal>
            <c:numRef>
              <c:f>samples!$Q$2:$Q$11</c:f>
              <c:numCache>
                <c:formatCode>0.000</c:formatCode>
                <c:ptCount val="10"/>
                <c:pt idx="0">
                  <c:v>5.3</c:v>
                </c:pt>
                <c:pt idx="1">
                  <c:v>0.74399999999999999</c:v>
                </c:pt>
                <c:pt idx="2">
                  <c:v>3.165</c:v>
                </c:pt>
                <c:pt idx="3">
                  <c:v>5.1959999999999997</c:v>
                </c:pt>
                <c:pt idx="4">
                  <c:v>-6.2E-2</c:v>
                </c:pt>
                <c:pt idx="5">
                  <c:v>-1.0249999999999999</c:v>
                </c:pt>
                <c:pt idx="6">
                  <c:v>2.355</c:v>
                </c:pt>
                <c:pt idx="7">
                  <c:v>2.3220000000000001</c:v>
                </c:pt>
                <c:pt idx="8">
                  <c:v>-0.27900000000000003</c:v>
                </c:pt>
                <c:pt idx="9">
                  <c:v>0.64900000000000002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69-F94B-A0FB-BDC8CE2421B7}"/>
            </c:ext>
          </c:extLst>
        </c:ser>
        <c:ser>
          <c:idx val="5"/>
          <c:order val="6"/>
          <c:tx>
            <c:v>Mv143-b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samples!$K$12:$K$20</c:f>
              <c:numCache>
                <c:formatCode>0.000</c:formatCode>
                <c:ptCount val="9"/>
                <c:pt idx="0">
                  <c:v>35.430999999999997</c:v>
                </c:pt>
                <c:pt idx="1">
                  <c:v>35.356000000000002</c:v>
                </c:pt>
                <c:pt idx="2">
                  <c:v>36.104999999999997</c:v>
                </c:pt>
                <c:pt idx="3">
                  <c:v>37.905999999999999</c:v>
                </c:pt>
                <c:pt idx="4">
                  <c:v>33.622</c:v>
                </c:pt>
                <c:pt idx="5">
                  <c:v>37.874000000000002</c:v>
                </c:pt>
                <c:pt idx="6">
                  <c:v>30.742000000000001</c:v>
                </c:pt>
                <c:pt idx="7">
                  <c:v>34.578000000000003</c:v>
                </c:pt>
                <c:pt idx="8">
                  <c:v>29.067</c:v>
                </c:pt>
              </c:numCache>
            </c:numRef>
          </c:xVal>
          <c:yVal>
            <c:numRef>
              <c:f>samples!$Q$12:$Q$20</c:f>
              <c:numCache>
                <c:formatCode>0.000</c:formatCode>
                <c:ptCount val="9"/>
                <c:pt idx="0">
                  <c:v>3.6459999999999999</c:v>
                </c:pt>
                <c:pt idx="1">
                  <c:v>3.649</c:v>
                </c:pt>
                <c:pt idx="2">
                  <c:v>4.4349999999999996</c:v>
                </c:pt>
                <c:pt idx="3">
                  <c:v>6.2130000000000001</c:v>
                </c:pt>
                <c:pt idx="4">
                  <c:v>2.1179999999999999</c:v>
                </c:pt>
                <c:pt idx="5">
                  <c:v>5.9729999999999999</c:v>
                </c:pt>
                <c:pt idx="6">
                  <c:v>-0.95699999999999996</c:v>
                </c:pt>
                <c:pt idx="7">
                  <c:v>2.839</c:v>
                </c:pt>
                <c:pt idx="8">
                  <c:v>-2.4359999999999999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69-F94B-A0FB-BDC8CE2421B7}"/>
            </c:ext>
          </c:extLst>
        </c:ser>
        <c:ser>
          <c:idx val="6"/>
          <c:order val="7"/>
          <c:tx>
            <c:v>66-4.65</c:v>
          </c:tx>
          <c:spPr>
            <a:ln w="19050">
              <a:noFill/>
            </a:ln>
          </c:spPr>
          <c:marker>
            <c:symbol val="circle"/>
            <c:size val="14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samples!$K$21:$K$29</c:f>
              <c:numCache>
                <c:formatCode>0.000</c:formatCode>
                <c:ptCount val="9"/>
                <c:pt idx="0">
                  <c:v>34.386000000000003</c:v>
                </c:pt>
                <c:pt idx="1">
                  <c:v>30.189</c:v>
                </c:pt>
                <c:pt idx="2">
                  <c:v>32.984999999999999</c:v>
                </c:pt>
                <c:pt idx="3">
                  <c:v>35.691000000000003</c:v>
                </c:pt>
                <c:pt idx="4">
                  <c:v>33.616999999999997</c:v>
                </c:pt>
                <c:pt idx="5">
                  <c:v>32.063000000000002</c:v>
                </c:pt>
                <c:pt idx="6">
                  <c:v>31.012</c:v>
                </c:pt>
                <c:pt idx="7">
                  <c:v>33.238</c:v>
                </c:pt>
                <c:pt idx="8">
                  <c:v>28.271999999999998</c:v>
                </c:pt>
              </c:numCache>
            </c:numRef>
          </c:xVal>
          <c:yVal>
            <c:numRef>
              <c:f>samples!$Q$21:$Q$29</c:f>
              <c:numCache>
                <c:formatCode>0.000</c:formatCode>
                <c:ptCount val="9"/>
                <c:pt idx="0">
                  <c:v>4.9610000000000003</c:v>
                </c:pt>
                <c:pt idx="1">
                  <c:v>0.66700000000000004</c:v>
                </c:pt>
                <c:pt idx="2">
                  <c:v>3.67</c:v>
                </c:pt>
                <c:pt idx="3">
                  <c:v>6.0890000000000004</c:v>
                </c:pt>
                <c:pt idx="4">
                  <c:v>3.8839999999999999</c:v>
                </c:pt>
                <c:pt idx="5">
                  <c:v>2.63</c:v>
                </c:pt>
                <c:pt idx="6">
                  <c:v>1.536</c:v>
                </c:pt>
                <c:pt idx="7">
                  <c:v>3.5950000000000002</c:v>
                </c:pt>
                <c:pt idx="8">
                  <c:v>-1.1639999999999999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69-F94B-A0FB-BDC8CE2421B7}"/>
            </c:ext>
          </c:extLst>
        </c:ser>
        <c:ser>
          <c:idx val="7"/>
          <c:order val="8"/>
          <c:tx>
            <c:v>MSK 2b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00FDFF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samples!$K$30:$K$37</c:f>
              <c:numCache>
                <c:formatCode>0.000</c:formatCode>
                <c:ptCount val="8"/>
                <c:pt idx="0">
                  <c:v>9.1050000000000004</c:v>
                </c:pt>
                <c:pt idx="1">
                  <c:v>6.718</c:v>
                </c:pt>
                <c:pt idx="2">
                  <c:v>7.6120000000000001</c:v>
                </c:pt>
                <c:pt idx="3">
                  <c:v>6.1029999999999998</c:v>
                </c:pt>
                <c:pt idx="4">
                  <c:v>5.5090000000000003</c:v>
                </c:pt>
                <c:pt idx="5">
                  <c:v>4.8890000000000002</c:v>
                </c:pt>
                <c:pt idx="6">
                  <c:v>6.4989999999999997</c:v>
                </c:pt>
                <c:pt idx="7">
                  <c:v>5.42</c:v>
                </c:pt>
              </c:numCache>
            </c:numRef>
          </c:xVal>
          <c:yVal>
            <c:numRef>
              <c:f>samples!$Q$30:$Q$37</c:f>
              <c:numCache>
                <c:formatCode>0.000</c:formatCode>
                <c:ptCount val="8"/>
                <c:pt idx="0">
                  <c:v>6.7350000000000003</c:v>
                </c:pt>
                <c:pt idx="1">
                  <c:v>4.51</c:v>
                </c:pt>
                <c:pt idx="2">
                  <c:v>5.7759999999999998</c:v>
                </c:pt>
                <c:pt idx="3">
                  <c:v>4.0309999999999997</c:v>
                </c:pt>
                <c:pt idx="4">
                  <c:v>3.3860000000000001</c:v>
                </c:pt>
                <c:pt idx="5">
                  <c:v>2.84</c:v>
                </c:pt>
                <c:pt idx="6">
                  <c:v>4.431</c:v>
                </c:pt>
                <c:pt idx="7">
                  <c:v>2.8109999999999999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69-F94B-A0FB-BDC8CE2421B7}"/>
            </c:ext>
          </c:extLst>
        </c:ser>
        <c:ser>
          <c:idx val="8"/>
          <c:order val="9"/>
          <c:tx>
            <c:v>MHD1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samples!$K$38:$K$43</c:f>
              <c:numCache>
                <c:formatCode>0.000</c:formatCode>
                <c:ptCount val="6"/>
                <c:pt idx="0">
                  <c:v>-13.000999999999999</c:v>
                </c:pt>
                <c:pt idx="1">
                  <c:v>-14.294</c:v>
                </c:pt>
                <c:pt idx="2">
                  <c:v>-16.599</c:v>
                </c:pt>
                <c:pt idx="3">
                  <c:v>-16.672000000000001</c:v>
                </c:pt>
                <c:pt idx="4">
                  <c:v>-18.367000000000001</c:v>
                </c:pt>
                <c:pt idx="5">
                  <c:v>-15.368</c:v>
                </c:pt>
              </c:numCache>
            </c:numRef>
          </c:xVal>
          <c:yVal>
            <c:numRef>
              <c:f>samples!$Q$38:$Q$43</c:f>
              <c:numCache>
                <c:formatCode>0.000</c:formatCode>
                <c:ptCount val="6"/>
                <c:pt idx="0">
                  <c:v>10.734999999999999</c:v>
                </c:pt>
                <c:pt idx="1">
                  <c:v>9.69</c:v>
                </c:pt>
                <c:pt idx="2">
                  <c:v>7.1760000000000002</c:v>
                </c:pt>
                <c:pt idx="3">
                  <c:v>7.1929999999999996</c:v>
                </c:pt>
                <c:pt idx="4">
                  <c:v>5.2229999999999999</c:v>
                </c:pt>
                <c:pt idx="5">
                  <c:v>8.0950000000000006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869-F94B-A0FB-BDC8CE2421B7}"/>
            </c:ext>
          </c:extLst>
        </c:ser>
        <c:ser>
          <c:idx val="9"/>
          <c:order val="10"/>
          <c:tx>
            <c:v>JR</c:v>
          </c:tx>
          <c:spPr>
            <a:ln w="19050">
              <a:noFill/>
            </a:ln>
          </c:spPr>
          <c:marker>
            <c:symbol val="diamond"/>
            <c:size val="14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samples!$K$44:$K$53</c:f>
              <c:numCache>
                <c:formatCode>0.000</c:formatCode>
                <c:ptCount val="10"/>
                <c:pt idx="0">
                  <c:v>26.395</c:v>
                </c:pt>
                <c:pt idx="1">
                  <c:v>29.324999999999999</c:v>
                </c:pt>
                <c:pt idx="2">
                  <c:v>30.236999999999998</c:v>
                </c:pt>
                <c:pt idx="3">
                  <c:v>28.998000000000001</c:v>
                </c:pt>
                <c:pt idx="4">
                  <c:v>25.917999999999999</c:v>
                </c:pt>
                <c:pt idx="5">
                  <c:v>27.213000000000001</c:v>
                </c:pt>
                <c:pt idx="6">
                  <c:v>23.620999999999999</c:v>
                </c:pt>
                <c:pt idx="7">
                  <c:v>26.713999999999999</c:v>
                </c:pt>
                <c:pt idx="8">
                  <c:v>23.132000000000001</c:v>
                </c:pt>
                <c:pt idx="9">
                  <c:v>23.245999999999999</c:v>
                </c:pt>
              </c:numCache>
            </c:numRef>
          </c:xVal>
          <c:yVal>
            <c:numRef>
              <c:f>samples!$Q$44:$Q$53</c:f>
              <c:numCache>
                <c:formatCode>0.000</c:formatCode>
                <c:ptCount val="10"/>
                <c:pt idx="0">
                  <c:v>3.0910000000000002</c:v>
                </c:pt>
                <c:pt idx="1">
                  <c:v>6.1680000000000001</c:v>
                </c:pt>
                <c:pt idx="2">
                  <c:v>6.7729999999999997</c:v>
                </c:pt>
                <c:pt idx="3">
                  <c:v>5.9260000000000002</c:v>
                </c:pt>
                <c:pt idx="4">
                  <c:v>3.0510000000000002</c:v>
                </c:pt>
                <c:pt idx="5">
                  <c:v>4.085</c:v>
                </c:pt>
                <c:pt idx="6">
                  <c:v>0.44700000000000001</c:v>
                </c:pt>
                <c:pt idx="7">
                  <c:v>3.5990000000000002</c:v>
                </c:pt>
                <c:pt idx="8">
                  <c:v>-0.11600000000000001</c:v>
                </c:pt>
                <c:pt idx="9">
                  <c:v>0.16800000000000001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869-F94B-A0FB-BDC8CE2421B7}"/>
            </c:ext>
          </c:extLst>
        </c:ser>
        <c:ser>
          <c:idx val="10"/>
          <c:order val="11"/>
          <c:tx>
            <c:v>DHC2-8</c:v>
          </c:tx>
          <c:spPr>
            <a:ln w="19050">
              <a:noFill/>
            </a:ln>
          </c:spPr>
          <c:marker>
            <c:symbol val="star"/>
            <c:size val="14"/>
            <c:spPr>
              <a:solidFill>
                <a:schemeClr val="bg1">
                  <a:alpha val="76000"/>
                </a:schemeClr>
              </a:solidFill>
              <a:ln w="25400">
                <a:solidFill>
                  <a:schemeClr val="tx1"/>
                </a:solidFill>
              </a:ln>
            </c:spPr>
          </c:marker>
          <c:xVal>
            <c:numRef>
              <c:f>samples!$K$54:$K$58</c:f>
              <c:numCache>
                <c:formatCode>0.000</c:formatCode>
                <c:ptCount val="5"/>
                <c:pt idx="0">
                  <c:v>4.1280000000000001</c:v>
                </c:pt>
                <c:pt idx="1">
                  <c:v>1.3740000000000001</c:v>
                </c:pt>
                <c:pt idx="2">
                  <c:v>2.12</c:v>
                </c:pt>
                <c:pt idx="3">
                  <c:v>1.1719999999999999</c:v>
                </c:pt>
                <c:pt idx="4">
                  <c:v>1.274</c:v>
                </c:pt>
              </c:numCache>
            </c:numRef>
          </c:xVal>
          <c:yVal>
            <c:numRef>
              <c:f>samples!$Q$54:$Q$58</c:f>
              <c:numCache>
                <c:formatCode>0.000</c:formatCode>
                <c:ptCount val="5"/>
                <c:pt idx="0">
                  <c:v>6.7519999999999998</c:v>
                </c:pt>
                <c:pt idx="1">
                  <c:v>4.0110000000000001</c:v>
                </c:pt>
                <c:pt idx="2">
                  <c:v>4.7889999999999997</c:v>
                </c:pt>
                <c:pt idx="3">
                  <c:v>3.8570000000000002</c:v>
                </c:pt>
                <c:pt idx="4">
                  <c:v>3.883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869-F94B-A0FB-BDC8CE2421B7}"/>
            </c:ext>
          </c:extLst>
        </c:ser>
        <c:ser>
          <c:idx val="11"/>
          <c:order val="12"/>
          <c:tx>
            <c:v>SPA121-02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9452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samples!$K$59:$K$61</c:f>
              <c:numCache>
                <c:formatCode>0.000</c:formatCode>
                <c:ptCount val="3"/>
                <c:pt idx="0">
                  <c:v>16.654</c:v>
                </c:pt>
                <c:pt idx="1">
                  <c:v>15.348000000000001</c:v>
                </c:pt>
                <c:pt idx="2">
                  <c:v>14.888</c:v>
                </c:pt>
              </c:numCache>
            </c:numRef>
          </c:xVal>
          <c:yVal>
            <c:numRef>
              <c:f>samples!$Q$59:$Q$61</c:f>
              <c:numCache>
                <c:formatCode>0.000</c:formatCode>
                <c:ptCount val="3"/>
                <c:pt idx="0">
                  <c:v>3.5179999999999998</c:v>
                </c:pt>
                <c:pt idx="1">
                  <c:v>1.988</c:v>
                </c:pt>
                <c:pt idx="2">
                  <c:v>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869-F94B-A0FB-BDC8CE242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δ</a:t>
                </a:r>
                <a:r>
                  <a:rPr lang="en-GB" sz="1800" b="1" i="0" baseline="-25000">
                    <a:effectLst/>
                  </a:rPr>
                  <a:t>49</a:t>
                </a:r>
                <a:r>
                  <a:rPr lang="en-HU" sz="1800" b="1" i="0" baseline="0">
                    <a:effectLst/>
                  </a:rPr>
                  <a:t> (</a:t>
                </a:r>
                <a:r>
                  <a:rPr lang="en-GB" sz="1800" b="1" i="0" baseline="0">
                    <a:effectLst/>
                  </a:rPr>
                  <a:t>‰</a:t>
                </a:r>
                <a:r>
                  <a:rPr lang="en-HU" sz="1800" b="1" i="0" baseline="0">
                    <a:effectLst/>
                  </a:rPr>
                  <a:t>)</a:t>
                </a:r>
                <a:endParaRPr lang="en-H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20"/>
        <c:crossBetween val="midCat"/>
      </c:valAx>
      <c:valAx>
        <c:axId val="7811948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60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ETH 1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standards!$I$2:$I$60</c:f>
              <c:numCache>
                <c:formatCode>0.000</c:formatCode>
                <c:ptCount val="59"/>
                <c:pt idx="0">
                  <c:v>22.745999999999999</c:v>
                </c:pt>
                <c:pt idx="1">
                  <c:v>22.879000000000001</c:v>
                </c:pt>
                <c:pt idx="2">
                  <c:v>22.847000000000001</c:v>
                </c:pt>
                <c:pt idx="3">
                  <c:v>22.864000000000001</c:v>
                </c:pt>
                <c:pt idx="4">
                  <c:v>22.861000000000001</c:v>
                </c:pt>
                <c:pt idx="5">
                  <c:v>22.890999999999998</c:v>
                </c:pt>
                <c:pt idx="6">
                  <c:v>22.538</c:v>
                </c:pt>
                <c:pt idx="7">
                  <c:v>23.254999999999999</c:v>
                </c:pt>
                <c:pt idx="8">
                  <c:v>23.076000000000001</c:v>
                </c:pt>
                <c:pt idx="9">
                  <c:v>22.78</c:v>
                </c:pt>
                <c:pt idx="10">
                  <c:v>22.925000000000001</c:v>
                </c:pt>
                <c:pt idx="11">
                  <c:v>22.838000000000001</c:v>
                </c:pt>
                <c:pt idx="12">
                  <c:v>22.725000000000001</c:v>
                </c:pt>
                <c:pt idx="13">
                  <c:v>22.806000000000001</c:v>
                </c:pt>
                <c:pt idx="14">
                  <c:v>22.809000000000001</c:v>
                </c:pt>
                <c:pt idx="15">
                  <c:v>22.548999999999999</c:v>
                </c:pt>
                <c:pt idx="16">
                  <c:v>22.87</c:v>
                </c:pt>
                <c:pt idx="17">
                  <c:v>22.829000000000001</c:v>
                </c:pt>
                <c:pt idx="18">
                  <c:v>22.992999999999999</c:v>
                </c:pt>
                <c:pt idx="19">
                  <c:v>23.292000000000002</c:v>
                </c:pt>
                <c:pt idx="20">
                  <c:v>22.931000000000001</c:v>
                </c:pt>
                <c:pt idx="21">
                  <c:v>23.042999999999999</c:v>
                </c:pt>
                <c:pt idx="22">
                  <c:v>23.009</c:v>
                </c:pt>
                <c:pt idx="23">
                  <c:v>22.975000000000001</c:v>
                </c:pt>
                <c:pt idx="24">
                  <c:v>23.411000000000001</c:v>
                </c:pt>
                <c:pt idx="25">
                  <c:v>22.99</c:v>
                </c:pt>
                <c:pt idx="26">
                  <c:v>23.004999999999999</c:v>
                </c:pt>
                <c:pt idx="27">
                  <c:v>22.609000000000002</c:v>
                </c:pt>
                <c:pt idx="28">
                  <c:v>23.047000000000001</c:v>
                </c:pt>
                <c:pt idx="29">
                  <c:v>23.091999999999999</c:v>
                </c:pt>
                <c:pt idx="30">
                  <c:v>23.023</c:v>
                </c:pt>
                <c:pt idx="31">
                  <c:v>22.972000000000001</c:v>
                </c:pt>
                <c:pt idx="32">
                  <c:v>23.167000000000002</c:v>
                </c:pt>
                <c:pt idx="33">
                  <c:v>22.934999999999999</c:v>
                </c:pt>
                <c:pt idx="34">
                  <c:v>22.984000000000002</c:v>
                </c:pt>
                <c:pt idx="35">
                  <c:v>23.048999999999999</c:v>
                </c:pt>
                <c:pt idx="36">
                  <c:v>22.94</c:v>
                </c:pt>
                <c:pt idx="37">
                  <c:v>22.994</c:v>
                </c:pt>
                <c:pt idx="38">
                  <c:v>22.922000000000001</c:v>
                </c:pt>
                <c:pt idx="39">
                  <c:v>22.972999999999999</c:v>
                </c:pt>
                <c:pt idx="40">
                  <c:v>22.658999999999999</c:v>
                </c:pt>
                <c:pt idx="41">
                  <c:v>23.303000000000001</c:v>
                </c:pt>
                <c:pt idx="42">
                  <c:v>22.977</c:v>
                </c:pt>
                <c:pt idx="43">
                  <c:v>22.97</c:v>
                </c:pt>
                <c:pt idx="44">
                  <c:v>23.114999999999998</c:v>
                </c:pt>
                <c:pt idx="45">
                  <c:v>23.331</c:v>
                </c:pt>
                <c:pt idx="46">
                  <c:v>22.756</c:v>
                </c:pt>
                <c:pt idx="47">
                  <c:v>23.068000000000001</c:v>
                </c:pt>
                <c:pt idx="48">
                  <c:v>23.047000000000001</c:v>
                </c:pt>
                <c:pt idx="49">
                  <c:v>23.035</c:v>
                </c:pt>
                <c:pt idx="50">
                  <c:v>23.004000000000001</c:v>
                </c:pt>
                <c:pt idx="51">
                  <c:v>22.765000000000001</c:v>
                </c:pt>
                <c:pt idx="52">
                  <c:v>23.158000000000001</c:v>
                </c:pt>
                <c:pt idx="53">
                  <c:v>23.042000000000002</c:v>
                </c:pt>
                <c:pt idx="54">
                  <c:v>23.186</c:v>
                </c:pt>
                <c:pt idx="55">
                  <c:v>23.047999999999998</c:v>
                </c:pt>
                <c:pt idx="56">
                  <c:v>23.106000000000002</c:v>
                </c:pt>
                <c:pt idx="57">
                  <c:v>23.093</c:v>
                </c:pt>
                <c:pt idx="58">
                  <c:v>22.864999999999998</c:v>
                </c:pt>
              </c:numCache>
            </c:numRef>
          </c:xVal>
          <c:yVal>
            <c:numRef>
              <c:f>standards!$O$2:$O$60</c:f>
              <c:numCache>
                <c:formatCode>0.000</c:formatCode>
                <c:ptCount val="59"/>
                <c:pt idx="0">
                  <c:v>-0.28599999999999998</c:v>
                </c:pt>
                <c:pt idx="1">
                  <c:v>-0.20499999999999999</c:v>
                </c:pt>
                <c:pt idx="2">
                  <c:v>-0.22600000000000001</c:v>
                </c:pt>
                <c:pt idx="3">
                  <c:v>-0.19800000000000001</c:v>
                </c:pt>
                <c:pt idx="4">
                  <c:v>-0.20599999999999999</c:v>
                </c:pt>
                <c:pt idx="5">
                  <c:v>-0.20200000000000001</c:v>
                </c:pt>
                <c:pt idx="6">
                  <c:v>-0.25800000000000001</c:v>
                </c:pt>
                <c:pt idx="7">
                  <c:v>-0.224</c:v>
                </c:pt>
                <c:pt idx="8">
                  <c:v>-0.20799999999999999</c:v>
                </c:pt>
                <c:pt idx="9">
                  <c:v>-0.218</c:v>
                </c:pt>
                <c:pt idx="10">
                  <c:v>-0.16400000000000001</c:v>
                </c:pt>
                <c:pt idx="11">
                  <c:v>-0.251</c:v>
                </c:pt>
                <c:pt idx="12">
                  <c:v>-0.28399999999999997</c:v>
                </c:pt>
                <c:pt idx="13">
                  <c:v>-0.19500000000000001</c:v>
                </c:pt>
                <c:pt idx="14">
                  <c:v>-0.183</c:v>
                </c:pt>
                <c:pt idx="15">
                  <c:v>-0.23599999999999999</c:v>
                </c:pt>
                <c:pt idx="16">
                  <c:v>-0.224</c:v>
                </c:pt>
                <c:pt idx="17">
                  <c:v>-0.20799999999999999</c:v>
                </c:pt>
                <c:pt idx="18">
                  <c:v>-0.20100000000000001</c:v>
                </c:pt>
                <c:pt idx="19">
                  <c:v>-0.21199999999999999</c:v>
                </c:pt>
                <c:pt idx="20">
                  <c:v>-0.19</c:v>
                </c:pt>
                <c:pt idx="21">
                  <c:v>-0.22500000000000001</c:v>
                </c:pt>
                <c:pt idx="22">
                  <c:v>-0.215</c:v>
                </c:pt>
                <c:pt idx="23">
                  <c:v>-0.20899999999999999</c:v>
                </c:pt>
                <c:pt idx="24">
                  <c:v>-0.19900000000000001</c:v>
                </c:pt>
                <c:pt idx="25">
                  <c:v>-0.20200000000000001</c:v>
                </c:pt>
                <c:pt idx="26">
                  <c:v>-0.22700000000000001</c:v>
                </c:pt>
                <c:pt idx="27">
                  <c:v>-0.20899999999999999</c:v>
                </c:pt>
                <c:pt idx="28">
                  <c:v>-0.17699999999999999</c:v>
                </c:pt>
                <c:pt idx="29">
                  <c:v>-0.219</c:v>
                </c:pt>
                <c:pt idx="30">
                  <c:v>-0.191</c:v>
                </c:pt>
                <c:pt idx="31">
                  <c:v>-0.255</c:v>
                </c:pt>
                <c:pt idx="32">
                  <c:v>-0.155</c:v>
                </c:pt>
                <c:pt idx="33">
                  <c:v>-0.20899999999999999</c:v>
                </c:pt>
                <c:pt idx="34">
                  <c:v>-0.23499999999999999</c:v>
                </c:pt>
                <c:pt idx="35">
                  <c:v>-0.19700000000000001</c:v>
                </c:pt>
                <c:pt idx="36">
                  <c:v>-0.26500000000000001</c:v>
                </c:pt>
                <c:pt idx="37">
                  <c:v>-0.29199999999999998</c:v>
                </c:pt>
                <c:pt idx="38">
                  <c:v>-0.25700000000000001</c:v>
                </c:pt>
                <c:pt idx="39">
                  <c:v>-0.26200000000000001</c:v>
                </c:pt>
                <c:pt idx="40">
                  <c:v>-0.22800000000000001</c:v>
                </c:pt>
                <c:pt idx="41">
                  <c:v>-0.14299999999999999</c:v>
                </c:pt>
                <c:pt idx="42">
                  <c:v>-0.223</c:v>
                </c:pt>
                <c:pt idx="43">
                  <c:v>-0.188</c:v>
                </c:pt>
                <c:pt idx="44">
                  <c:v>-0.20499999999999999</c:v>
                </c:pt>
                <c:pt idx="45">
                  <c:v>-0.14399999999999999</c:v>
                </c:pt>
                <c:pt idx="46">
                  <c:v>-0.16600000000000001</c:v>
                </c:pt>
                <c:pt idx="47">
                  <c:v>-0.159</c:v>
                </c:pt>
                <c:pt idx="48">
                  <c:v>-0.17499999999999999</c:v>
                </c:pt>
                <c:pt idx="49">
                  <c:v>-0.16800000000000001</c:v>
                </c:pt>
                <c:pt idx="50">
                  <c:v>-0.17899999999999999</c:v>
                </c:pt>
                <c:pt idx="51">
                  <c:v>-0.17899999999999999</c:v>
                </c:pt>
                <c:pt idx="52">
                  <c:v>-0.214</c:v>
                </c:pt>
                <c:pt idx="53">
                  <c:v>-0.185</c:v>
                </c:pt>
                <c:pt idx="54">
                  <c:v>-0.23599999999999999</c:v>
                </c:pt>
                <c:pt idx="55">
                  <c:v>-0.188</c:v>
                </c:pt>
                <c:pt idx="56">
                  <c:v>-0.189</c:v>
                </c:pt>
                <c:pt idx="57">
                  <c:v>-0.104</c:v>
                </c:pt>
                <c:pt idx="58">
                  <c:v>-0.22900000000000001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6E-DB45-8DE6-6FF748065EFA}"/>
            </c:ext>
          </c:extLst>
        </c:ser>
        <c:ser>
          <c:idx val="1"/>
          <c:order val="1"/>
          <c:tx>
            <c:v>ETH 2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standards!$I$61:$I$113</c:f>
              <c:numCache>
                <c:formatCode>0.000</c:formatCode>
                <c:ptCount val="53"/>
                <c:pt idx="0">
                  <c:v>-10.523999999999999</c:v>
                </c:pt>
                <c:pt idx="1">
                  <c:v>-10.395</c:v>
                </c:pt>
                <c:pt idx="2">
                  <c:v>-10.628</c:v>
                </c:pt>
                <c:pt idx="3">
                  <c:v>-10.708</c:v>
                </c:pt>
                <c:pt idx="4">
                  <c:v>-10.561999999999999</c:v>
                </c:pt>
                <c:pt idx="5">
                  <c:v>-10.592000000000001</c:v>
                </c:pt>
                <c:pt idx="6">
                  <c:v>-10.523</c:v>
                </c:pt>
                <c:pt idx="7">
                  <c:v>-10.475</c:v>
                </c:pt>
                <c:pt idx="8">
                  <c:v>-10.340999999999999</c:v>
                </c:pt>
                <c:pt idx="9">
                  <c:v>-10.75</c:v>
                </c:pt>
                <c:pt idx="10">
                  <c:v>-10.025</c:v>
                </c:pt>
                <c:pt idx="11">
                  <c:v>-10.456</c:v>
                </c:pt>
                <c:pt idx="12">
                  <c:v>-10.119</c:v>
                </c:pt>
                <c:pt idx="13">
                  <c:v>-10.25</c:v>
                </c:pt>
                <c:pt idx="14">
                  <c:v>-10.394</c:v>
                </c:pt>
                <c:pt idx="15">
                  <c:v>-10.035</c:v>
                </c:pt>
                <c:pt idx="16">
                  <c:v>-10.098000000000001</c:v>
                </c:pt>
                <c:pt idx="17">
                  <c:v>-10.276</c:v>
                </c:pt>
                <c:pt idx="18">
                  <c:v>-10.254</c:v>
                </c:pt>
                <c:pt idx="19">
                  <c:v>-10.27</c:v>
                </c:pt>
                <c:pt idx="20">
                  <c:v>-10.582000000000001</c:v>
                </c:pt>
                <c:pt idx="21">
                  <c:v>-10.254</c:v>
                </c:pt>
                <c:pt idx="22">
                  <c:v>-10.199</c:v>
                </c:pt>
                <c:pt idx="23">
                  <c:v>-10.378</c:v>
                </c:pt>
                <c:pt idx="24">
                  <c:v>-10.64</c:v>
                </c:pt>
                <c:pt idx="25">
                  <c:v>-10.420999999999999</c:v>
                </c:pt>
                <c:pt idx="26">
                  <c:v>-10.351000000000001</c:v>
                </c:pt>
                <c:pt idx="27">
                  <c:v>-10.426</c:v>
                </c:pt>
                <c:pt idx="28">
                  <c:v>-10.502000000000001</c:v>
                </c:pt>
                <c:pt idx="29">
                  <c:v>-10.628</c:v>
                </c:pt>
                <c:pt idx="30">
                  <c:v>-10.551</c:v>
                </c:pt>
                <c:pt idx="31">
                  <c:v>-10.398999999999999</c:v>
                </c:pt>
                <c:pt idx="32">
                  <c:v>-10.378</c:v>
                </c:pt>
                <c:pt idx="33">
                  <c:v>-10.452999999999999</c:v>
                </c:pt>
                <c:pt idx="34">
                  <c:v>-10.465999999999999</c:v>
                </c:pt>
                <c:pt idx="35">
                  <c:v>-10.336</c:v>
                </c:pt>
                <c:pt idx="36">
                  <c:v>-10.340999999999999</c:v>
                </c:pt>
                <c:pt idx="37">
                  <c:v>-10.34</c:v>
                </c:pt>
                <c:pt idx="38">
                  <c:v>-10.436999999999999</c:v>
                </c:pt>
                <c:pt idx="39">
                  <c:v>-10.401</c:v>
                </c:pt>
                <c:pt idx="40">
                  <c:v>-10.234</c:v>
                </c:pt>
                <c:pt idx="41">
                  <c:v>-10.443</c:v>
                </c:pt>
                <c:pt idx="42">
                  <c:v>-10.09</c:v>
                </c:pt>
                <c:pt idx="43">
                  <c:v>-10.096</c:v>
                </c:pt>
                <c:pt idx="44">
                  <c:v>-10.266999999999999</c:v>
                </c:pt>
                <c:pt idx="45">
                  <c:v>-10.371</c:v>
                </c:pt>
                <c:pt idx="46">
                  <c:v>-10.356</c:v>
                </c:pt>
                <c:pt idx="47">
                  <c:v>-10.375</c:v>
                </c:pt>
                <c:pt idx="48">
                  <c:v>-10.425000000000001</c:v>
                </c:pt>
                <c:pt idx="49">
                  <c:v>-10.38</c:v>
                </c:pt>
                <c:pt idx="50">
                  <c:v>-10.59</c:v>
                </c:pt>
                <c:pt idx="51">
                  <c:v>-10.332000000000001</c:v>
                </c:pt>
                <c:pt idx="52">
                  <c:v>-10.518000000000001</c:v>
                </c:pt>
              </c:numCache>
            </c:numRef>
          </c:xVal>
          <c:yVal>
            <c:numRef>
              <c:f>standards!$O$61:$O$113</c:f>
              <c:numCache>
                <c:formatCode>0.000</c:formatCode>
                <c:ptCount val="53"/>
                <c:pt idx="0">
                  <c:v>-0.20300000000000001</c:v>
                </c:pt>
                <c:pt idx="1">
                  <c:v>-0.20200000000000001</c:v>
                </c:pt>
                <c:pt idx="2">
                  <c:v>-0.20599999999999999</c:v>
                </c:pt>
                <c:pt idx="3">
                  <c:v>-0.20699999999999999</c:v>
                </c:pt>
                <c:pt idx="4">
                  <c:v>-0.16500000000000001</c:v>
                </c:pt>
                <c:pt idx="5">
                  <c:v>-0.20499999999999999</c:v>
                </c:pt>
                <c:pt idx="6">
                  <c:v>-0.21099999999999999</c:v>
                </c:pt>
                <c:pt idx="7">
                  <c:v>-0.17699999999999999</c:v>
                </c:pt>
                <c:pt idx="8">
                  <c:v>-0.21099999999999999</c:v>
                </c:pt>
                <c:pt idx="9">
                  <c:v>-0.23899999999999999</c:v>
                </c:pt>
                <c:pt idx="10">
                  <c:v>-0.21299999999999999</c:v>
                </c:pt>
                <c:pt idx="11">
                  <c:v>-0.22800000000000001</c:v>
                </c:pt>
                <c:pt idx="12">
                  <c:v>-0.22800000000000001</c:v>
                </c:pt>
                <c:pt idx="13">
                  <c:v>-0.21299999999999999</c:v>
                </c:pt>
                <c:pt idx="14">
                  <c:v>-0.17199999999999999</c:v>
                </c:pt>
                <c:pt idx="15">
                  <c:v>-0.19600000000000001</c:v>
                </c:pt>
                <c:pt idx="16">
                  <c:v>-0.215</c:v>
                </c:pt>
                <c:pt idx="17">
                  <c:v>-0.219</c:v>
                </c:pt>
                <c:pt idx="18">
                  <c:v>-0.16200000000000001</c:v>
                </c:pt>
                <c:pt idx="19">
                  <c:v>-0.22900000000000001</c:v>
                </c:pt>
                <c:pt idx="20">
                  <c:v>-0.248</c:v>
                </c:pt>
                <c:pt idx="21">
                  <c:v>-0.21</c:v>
                </c:pt>
                <c:pt idx="22">
                  <c:v>-0.23</c:v>
                </c:pt>
                <c:pt idx="23">
                  <c:v>-0.20799999999999999</c:v>
                </c:pt>
                <c:pt idx="24">
                  <c:v>-0.224</c:v>
                </c:pt>
                <c:pt idx="25">
                  <c:v>-0.21</c:v>
                </c:pt>
                <c:pt idx="26">
                  <c:v>-0.216</c:v>
                </c:pt>
                <c:pt idx="27">
                  <c:v>-0.23599999999999999</c:v>
                </c:pt>
                <c:pt idx="28">
                  <c:v>-0.22900000000000001</c:v>
                </c:pt>
                <c:pt idx="29">
                  <c:v>-0.251</c:v>
                </c:pt>
                <c:pt idx="30">
                  <c:v>-0.24099999999999999</c:v>
                </c:pt>
                <c:pt idx="31">
                  <c:v>-0.18099999999999999</c:v>
                </c:pt>
                <c:pt idx="32">
                  <c:v>-0.20799999999999999</c:v>
                </c:pt>
                <c:pt idx="33">
                  <c:v>-0.13500000000000001</c:v>
                </c:pt>
                <c:pt idx="34">
                  <c:v>-0.247</c:v>
                </c:pt>
                <c:pt idx="35">
                  <c:v>-0.21</c:v>
                </c:pt>
                <c:pt idx="36">
                  <c:v>-0.16800000000000001</c:v>
                </c:pt>
                <c:pt idx="37">
                  <c:v>-0.218</c:v>
                </c:pt>
                <c:pt idx="38">
                  <c:v>-0.23300000000000001</c:v>
                </c:pt>
                <c:pt idx="39">
                  <c:v>-0.15</c:v>
                </c:pt>
                <c:pt idx="40">
                  <c:v>-0.24199999999999999</c:v>
                </c:pt>
                <c:pt idx="41">
                  <c:v>-0.19700000000000001</c:v>
                </c:pt>
                <c:pt idx="42">
                  <c:v>-0.17199999999999999</c:v>
                </c:pt>
                <c:pt idx="43">
                  <c:v>-0.221</c:v>
                </c:pt>
                <c:pt idx="44">
                  <c:v>-0.218</c:v>
                </c:pt>
                <c:pt idx="45">
                  <c:v>-0.251</c:v>
                </c:pt>
                <c:pt idx="46">
                  <c:v>-0.20799999999999999</c:v>
                </c:pt>
                <c:pt idx="47">
                  <c:v>-0.19</c:v>
                </c:pt>
                <c:pt idx="48">
                  <c:v>-0.13800000000000001</c:v>
                </c:pt>
                <c:pt idx="49">
                  <c:v>-0.222</c:v>
                </c:pt>
                <c:pt idx="50">
                  <c:v>-0.246</c:v>
                </c:pt>
                <c:pt idx="51">
                  <c:v>-0.183</c:v>
                </c:pt>
                <c:pt idx="52">
                  <c:v>-0.18099999999999999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6E-DB45-8DE6-6FF748065EFA}"/>
            </c:ext>
          </c:extLst>
        </c:ser>
        <c:ser>
          <c:idx val="2"/>
          <c:order val="2"/>
          <c:tx>
            <c:v>ETH 3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4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standards!$I$114:$I$171</c:f>
              <c:numCache>
                <c:formatCode>0.000</c:formatCode>
                <c:ptCount val="58"/>
                <c:pt idx="0">
                  <c:v>23.713000000000001</c:v>
                </c:pt>
                <c:pt idx="1">
                  <c:v>23.548999999999999</c:v>
                </c:pt>
                <c:pt idx="2">
                  <c:v>23.623000000000001</c:v>
                </c:pt>
                <c:pt idx="3">
                  <c:v>23.713000000000001</c:v>
                </c:pt>
                <c:pt idx="4">
                  <c:v>23.657</c:v>
                </c:pt>
                <c:pt idx="5">
                  <c:v>23.766999999999999</c:v>
                </c:pt>
                <c:pt idx="6">
                  <c:v>23.742999999999999</c:v>
                </c:pt>
                <c:pt idx="7">
                  <c:v>23.73</c:v>
                </c:pt>
                <c:pt idx="8">
                  <c:v>23.677</c:v>
                </c:pt>
                <c:pt idx="9">
                  <c:v>23.81</c:v>
                </c:pt>
                <c:pt idx="10">
                  <c:v>23.681999999999999</c:v>
                </c:pt>
                <c:pt idx="11">
                  <c:v>23.494</c:v>
                </c:pt>
                <c:pt idx="12">
                  <c:v>23.494</c:v>
                </c:pt>
                <c:pt idx="13">
                  <c:v>23.747</c:v>
                </c:pt>
                <c:pt idx="14">
                  <c:v>23.748000000000001</c:v>
                </c:pt>
                <c:pt idx="15">
                  <c:v>23.701000000000001</c:v>
                </c:pt>
                <c:pt idx="16">
                  <c:v>24.007000000000001</c:v>
                </c:pt>
                <c:pt idx="17">
                  <c:v>24.065999999999999</c:v>
                </c:pt>
                <c:pt idx="18">
                  <c:v>23.96</c:v>
                </c:pt>
                <c:pt idx="19">
                  <c:v>23.956</c:v>
                </c:pt>
                <c:pt idx="20">
                  <c:v>24.045000000000002</c:v>
                </c:pt>
                <c:pt idx="21">
                  <c:v>23.881</c:v>
                </c:pt>
                <c:pt idx="22">
                  <c:v>23.83</c:v>
                </c:pt>
                <c:pt idx="23">
                  <c:v>23.93</c:v>
                </c:pt>
                <c:pt idx="24">
                  <c:v>24.010999999999999</c:v>
                </c:pt>
                <c:pt idx="25">
                  <c:v>23.902000000000001</c:v>
                </c:pt>
                <c:pt idx="26">
                  <c:v>24.006</c:v>
                </c:pt>
                <c:pt idx="27">
                  <c:v>24.125</c:v>
                </c:pt>
                <c:pt idx="28">
                  <c:v>24.087</c:v>
                </c:pt>
                <c:pt idx="29">
                  <c:v>24.071999999999999</c:v>
                </c:pt>
                <c:pt idx="30">
                  <c:v>24.158999999999999</c:v>
                </c:pt>
                <c:pt idx="31">
                  <c:v>24.068999999999999</c:v>
                </c:pt>
                <c:pt idx="32">
                  <c:v>24.058</c:v>
                </c:pt>
                <c:pt idx="33">
                  <c:v>24.105</c:v>
                </c:pt>
                <c:pt idx="34">
                  <c:v>24.016999999999999</c:v>
                </c:pt>
                <c:pt idx="35">
                  <c:v>24.058</c:v>
                </c:pt>
                <c:pt idx="36">
                  <c:v>23.988</c:v>
                </c:pt>
                <c:pt idx="37">
                  <c:v>23.994</c:v>
                </c:pt>
                <c:pt idx="38">
                  <c:v>24.084</c:v>
                </c:pt>
                <c:pt idx="39">
                  <c:v>24.062999999999999</c:v>
                </c:pt>
                <c:pt idx="40">
                  <c:v>24.114999999999998</c:v>
                </c:pt>
                <c:pt idx="41">
                  <c:v>24.068999999999999</c:v>
                </c:pt>
                <c:pt idx="42">
                  <c:v>24.056000000000001</c:v>
                </c:pt>
                <c:pt idx="43">
                  <c:v>24.073</c:v>
                </c:pt>
                <c:pt idx="44">
                  <c:v>24.064</c:v>
                </c:pt>
                <c:pt idx="45">
                  <c:v>23.963999999999999</c:v>
                </c:pt>
                <c:pt idx="46">
                  <c:v>23.962</c:v>
                </c:pt>
                <c:pt idx="47">
                  <c:v>23.849</c:v>
                </c:pt>
                <c:pt idx="48">
                  <c:v>23.887</c:v>
                </c:pt>
                <c:pt idx="49">
                  <c:v>24.091000000000001</c:v>
                </c:pt>
                <c:pt idx="50">
                  <c:v>23.936</c:v>
                </c:pt>
                <c:pt idx="51">
                  <c:v>23.936</c:v>
                </c:pt>
                <c:pt idx="52">
                  <c:v>23.98</c:v>
                </c:pt>
                <c:pt idx="53">
                  <c:v>24.018000000000001</c:v>
                </c:pt>
                <c:pt idx="54">
                  <c:v>24.044</c:v>
                </c:pt>
                <c:pt idx="55">
                  <c:v>24.047000000000001</c:v>
                </c:pt>
                <c:pt idx="56">
                  <c:v>24.146999999999998</c:v>
                </c:pt>
                <c:pt idx="57">
                  <c:v>24.096</c:v>
                </c:pt>
              </c:numCache>
            </c:numRef>
          </c:xVal>
          <c:yVal>
            <c:numRef>
              <c:f>standards!$O$114:$O$171</c:f>
              <c:numCache>
                <c:formatCode>0.000</c:formatCode>
                <c:ptCount val="58"/>
                <c:pt idx="0">
                  <c:v>-0.13600000000000001</c:v>
                </c:pt>
                <c:pt idx="1">
                  <c:v>-0.10199999999999999</c:v>
                </c:pt>
                <c:pt idx="2">
                  <c:v>-0.105</c:v>
                </c:pt>
                <c:pt idx="3">
                  <c:v>-5.6000000000000001E-2</c:v>
                </c:pt>
                <c:pt idx="4">
                  <c:v>-9.9000000000000005E-2</c:v>
                </c:pt>
                <c:pt idx="5">
                  <c:v>-7.0999999999999994E-2</c:v>
                </c:pt>
                <c:pt idx="6">
                  <c:v>-8.5999999999999993E-2</c:v>
                </c:pt>
                <c:pt idx="7">
                  <c:v>-7.8E-2</c:v>
                </c:pt>
                <c:pt idx="8">
                  <c:v>-0.121</c:v>
                </c:pt>
                <c:pt idx="9">
                  <c:v>-4.2000000000000003E-2</c:v>
                </c:pt>
                <c:pt idx="10">
                  <c:v>-2.7E-2</c:v>
                </c:pt>
                <c:pt idx="11">
                  <c:v>-8.6999999999999994E-2</c:v>
                </c:pt>
                <c:pt idx="12">
                  <c:v>-0.113</c:v>
                </c:pt>
                <c:pt idx="13">
                  <c:v>-4.3999999999999997E-2</c:v>
                </c:pt>
                <c:pt idx="14">
                  <c:v>-2.9000000000000001E-2</c:v>
                </c:pt>
                <c:pt idx="15">
                  <c:v>-7.2999999999999995E-2</c:v>
                </c:pt>
                <c:pt idx="16">
                  <c:v>7.0000000000000001E-3</c:v>
                </c:pt>
                <c:pt idx="17">
                  <c:v>-3.9E-2</c:v>
                </c:pt>
                <c:pt idx="18">
                  <c:v>-4.8000000000000001E-2</c:v>
                </c:pt>
                <c:pt idx="19">
                  <c:v>-3.7999999999999999E-2</c:v>
                </c:pt>
                <c:pt idx="20">
                  <c:v>-5.7000000000000002E-2</c:v>
                </c:pt>
                <c:pt idx="21">
                  <c:v>-8.9999999999999993E-3</c:v>
                </c:pt>
                <c:pt idx="22">
                  <c:v>1.7000000000000001E-2</c:v>
                </c:pt>
                <c:pt idx="23">
                  <c:v>-6.3E-2</c:v>
                </c:pt>
                <c:pt idx="24">
                  <c:v>-5.0999999999999997E-2</c:v>
                </c:pt>
                <c:pt idx="25">
                  <c:v>-0.11700000000000001</c:v>
                </c:pt>
                <c:pt idx="26">
                  <c:v>-5.1999999999999998E-2</c:v>
                </c:pt>
                <c:pt idx="27">
                  <c:v>-3.3000000000000002E-2</c:v>
                </c:pt>
                <c:pt idx="28">
                  <c:v>-4.9000000000000002E-2</c:v>
                </c:pt>
                <c:pt idx="29">
                  <c:v>-4.1000000000000002E-2</c:v>
                </c:pt>
                <c:pt idx="30">
                  <c:v>-3.9E-2</c:v>
                </c:pt>
                <c:pt idx="31">
                  <c:v>-3.5999999999999997E-2</c:v>
                </c:pt>
                <c:pt idx="32">
                  <c:v>-4.1000000000000002E-2</c:v>
                </c:pt>
                <c:pt idx="33">
                  <c:v>-4.4999999999999998E-2</c:v>
                </c:pt>
                <c:pt idx="34">
                  <c:v>-6.5000000000000002E-2</c:v>
                </c:pt>
                <c:pt idx="35">
                  <c:v>-6.6000000000000003E-2</c:v>
                </c:pt>
                <c:pt idx="36">
                  <c:v>-0.13700000000000001</c:v>
                </c:pt>
                <c:pt idx="37">
                  <c:v>-5.2999999999999999E-2</c:v>
                </c:pt>
                <c:pt idx="38">
                  <c:v>-6.8000000000000005E-2</c:v>
                </c:pt>
                <c:pt idx="39">
                  <c:v>3.0000000000000001E-3</c:v>
                </c:pt>
                <c:pt idx="40">
                  <c:v>4.2000000000000003E-2</c:v>
                </c:pt>
                <c:pt idx="41">
                  <c:v>-8.9999999999999993E-3</c:v>
                </c:pt>
                <c:pt idx="42">
                  <c:v>-2.5000000000000001E-2</c:v>
                </c:pt>
                <c:pt idx="43">
                  <c:v>-1.4E-2</c:v>
                </c:pt>
                <c:pt idx="44">
                  <c:v>-0.03</c:v>
                </c:pt>
                <c:pt idx="45">
                  <c:v>-1.9E-2</c:v>
                </c:pt>
                <c:pt idx="46">
                  <c:v>-5.1999999999999998E-2</c:v>
                </c:pt>
                <c:pt idx="47">
                  <c:v>-4.5999999999999999E-2</c:v>
                </c:pt>
                <c:pt idx="48">
                  <c:v>-5.6000000000000001E-2</c:v>
                </c:pt>
                <c:pt idx="49">
                  <c:v>-4.3999999999999997E-2</c:v>
                </c:pt>
                <c:pt idx="50">
                  <c:v>-0.107</c:v>
                </c:pt>
                <c:pt idx="51">
                  <c:v>-8.1000000000000003E-2</c:v>
                </c:pt>
                <c:pt idx="52">
                  <c:v>-5.5E-2</c:v>
                </c:pt>
                <c:pt idx="53">
                  <c:v>-4.9000000000000002E-2</c:v>
                </c:pt>
                <c:pt idx="54">
                  <c:v>2.4E-2</c:v>
                </c:pt>
                <c:pt idx="55">
                  <c:v>-1.0999999999999999E-2</c:v>
                </c:pt>
                <c:pt idx="56">
                  <c:v>1.2999999999999999E-2</c:v>
                </c:pt>
                <c:pt idx="57">
                  <c:v>-3.3000000000000002E-2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6E-DB45-8DE6-6FF748065EFA}"/>
            </c:ext>
          </c:extLst>
        </c:ser>
        <c:ser>
          <c:idx val="3"/>
          <c:order val="3"/>
          <c:tx>
            <c:v>1000 °C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'equilibrium gases'!$I$2:$I$55</c:f>
              <c:numCache>
                <c:formatCode>0.000</c:formatCode>
                <c:ptCount val="54"/>
                <c:pt idx="0">
                  <c:v>-15.154</c:v>
                </c:pt>
                <c:pt idx="1">
                  <c:v>-1.9359999999999999</c:v>
                </c:pt>
                <c:pt idx="2">
                  <c:v>22.506</c:v>
                </c:pt>
                <c:pt idx="3">
                  <c:v>-14.535</c:v>
                </c:pt>
                <c:pt idx="4">
                  <c:v>-3.2890000000000001</c:v>
                </c:pt>
                <c:pt idx="5">
                  <c:v>26.106000000000002</c:v>
                </c:pt>
                <c:pt idx="6">
                  <c:v>-15.539</c:v>
                </c:pt>
                <c:pt idx="7">
                  <c:v>-1.3520000000000001</c:v>
                </c:pt>
                <c:pt idx="8">
                  <c:v>25.361000000000001</c:v>
                </c:pt>
                <c:pt idx="9">
                  <c:v>-14.895</c:v>
                </c:pt>
                <c:pt idx="10">
                  <c:v>-2.5459999999999998</c:v>
                </c:pt>
                <c:pt idx="11">
                  <c:v>22.545000000000002</c:v>
                </c:pt>
                <c:pt idx="12">
                  <c:v>-12.634</c:v>
                </c:pt>
                <c:pt idx="13">
                  <c:v>-1.18</c:v>
                </c:pt>
                <c:pt idx="14">
                  <c:v>26.123999999999999</c:v>
                </c:pt>
                <c:pt idx="15">
                  <c:v>-13.153</c:v>
                </c:pt>
                <c:pt idx="16">
                  <c:v>-1.4570000000000001</c:v>
                </c:pt>
                <c:pt idx="17">
                  <c:v>26.338999999999999</c:v>
                </c:pt>
                <c:pt idx="18">
                  <c:v>-12.952</c:v>
                </c:pt>
                <c:pt idx="19">
                  <c:v>-2.5249999999999999</c:v>
                </c:pt>
                <c:pt idx="20">
                  <c:v>23.3</c:v>
                </c:pt>
                <c:pt idx="21">
                  <c:v>-14.648</c:v>
                </c:pt>
                <c:pt idx="22">
                  <c:v>-1.2330000000000001</c:v>
                </c:pt>
                <c:pt idx="23">
                  <c:v>25.533000000000001</c:v>
                </c:pt>
                <c:pt idx="24">
                  <c:v>-9.8209999999999997</c:v>
                </c:pt>
                <c:pt idx="25">
                  <c:v>-2.7109999999999999</c:v>
                </c:pt>
                <c:pt idx="26">
                  <c:v>26.129000000000001</c:v>
                </c:pt>
                <c:pt idx="27">
                  <c:v>-9.4120000000000008</c:v>
                </c:pt>
                <c:pt idx="28">
                  <c:v>-2.9889999999999999</c:v>
                </c:pt>
                <c:pt idx="29">
                  <c:v>23.765000000000001</c:v>
                </c:pt>
                <c:pt idx="30">
                  <c:v>-11.606</c:v>
                </c:pt>
                <c:pt idx="31">
                  <c:v>-1.3109999999999999</c:v>
                </c:pt>
                <c:pt idx="32">
                  <c:v>-14.134</c:v>
                </c:pt>
                <c:pt idx="33">
                  <c:v>23.032</c:v>
                </c:pt>
                <c:pt idx="34">
                  <c:v>-1.369</c:v>
                </c:pt>
                <c:pt idx="35">
                  <c:v>-10.672000000000001</c:v>
                </c:pt>
                <c:pt idx="36">
                  <c:v>22.042000000000002</c:v>
                </c:pt>
                <c:pt idx="37">
                  <c:v>-2.4670000000000001</c:v>
                </c:pt>
                <c:pt idx="38">
                  <c:v>-12.948</c:v>
                </c:pt>
                <c:pt idx="39">
                  <c:v>22.234000000000002</c:v>
                </c:pt>
                <c:pt idx="40">
                  <c:v>-2.653</c:v>
                </c:pt>
                <c:pt idx="41">
                  <c:v>-12.484</c:v>
                </c:pt>
                <c:pt idx="42">
                  <c:v>-12.904999999999999</c:v>
                </c:pt>
                <c:pt idx="43">
                  <c:v>24.832999999999998</c:v>
                </c:pt>
                <c:pt idx="44">
                  <c:v>-2.4129999999999998</c:v>
                </c:pt>
                <c:pt idx="45">
                  <c:v>-12.522</c:v>
                </c:pt>
                <c:pt idx="46">
                  <c:v>25.632000000000001</c:v>
                </c:pt>
                <c:pt idx="47">
                  <c:v>-2.71</c:v>
                </c:pt>
                <c:pt idx="48">
                  <c:v>-12.503</c:v>
                </c:pt>
                <c:pt idx="49">
                  <c:v>25.14</c:v>
                </c:pt>
                <c:pt idx="50">
                  <c:v>-0.92600000000000005</c:v>
                </c:pt>
                <c:pt idx="51">
                  <c:v>-12.62</c:v>
                </c:pt>
                <c:pt idx="52">
                  <c:v>25.927</c:v>
                </c:pt>
                <c:pt idx="53">
                  <c:v>-2.835</c:v>
                </c:pt>
              </c:numCache>
            </c:numRef>
          </c:xVal>
          <c:yVal>
            <c:numRef>
              <c:f>'equilibrium gases'!$O$2:$O$55</c:f>
              <c:numCache>
                <c:formatCode>0.000</c:formatCode>
                <c:ptCount val="54"/>
                <c:pt idx="0">
                  <c:v>-0.30199999999999999</c:v>
                </c:pt>
                <c:pt idx="1">
                  <c:v>-0.31900000000000001</c:v>
                </c:pt>
                <c:pt idx="2">
                  <c:v>-0.36399999999999999</c:v>
                </c:pt>
                <c:pt idx="3">
                  <c:v>-0.31900000000000001</c:v>
                </c:pt>
                <c:pt idx="4">
                  <c:v>-0.307</c:v>
                </c:pt>
                <c:pt idx="5">
                  <c:v>-0.34599999999999997</c:v>
                </c:pt>
                <c:pt idx="6">
                  <c:v>-0.29499999999999998</c:v>
                </c:pt>
                <c:pt idx="7">
                  <c:v>-0.35899999999999999</c:v>
                </c:pt>
                <c:pt idx="8">
                  <c:v>-0.36399999999999999</c:v>
                </c:pt>
                <c:pt idx="9">
                  <c:v>-0.33</c:v>
                </c:pt>
                <c:pt idx="10">
                  <c:v>-0.35799999999999998</c:v>
                </c:pt>
                <c:pt idx="11">
                  <c:v>-0.38100000000000001</c:v>
                </c:pt>
                <c:pt idx="12">
                  <c:v>-0.28999999999999998</c:v>
                </c:pt>
                <c:pt idx="13">
                  <c:v>-0.34</c:v>
                </c:pt>
                <c:pt idx="14">
                  <c:v>-0.31900000000000001</c:v>
                </c:pt>
                <c:pt idx="15">
                  <c:v>-0.314</c:v>
                </c:pt>
                <c:pt idx="16">
                  <c:v>-0.372</c:v>
                </c:pt>
                <c:pt idx="17">
                  <c:v>-0.374</c:v>
                </c:pt>
                <c:pt idx="18">
                  <c:v>-0.34599999999999997</c:v>
                </c:pt>
                <c:pt idx="19">
                  <c:v>-0.33</c:v>
                </c:pt>
                <c:pt idx="20">
                  <c:v>-0.33700000000000002</c:v>
                </c:pt>
                <c:pt idx="21">
                  <c:v>-0.33600000000000002</c:v>
                </c:pt>
                <c:pt idx="22">
                  <c:v>-0.32500000000000001</c:v>
                </c:pt>
                <c:pt idx="23">
                  <c:v>-0.34300000000000003</c:v>
                </c:pt>
                <c:pt idx="24">
                  <c:v>-0.38400000000000001</c:v>
                </c:pt>
                <c:pt idx="25">
                  <c:v>-0.28199999999999997</c:v>
                </c:pt>
                <c:pt idx="26">
                  <c:v>-0.42099999999999999</c:v>
                </c:pt>
                <c:pt idx="27">
                  <c:v>-0.29399999999999998</c:v>
                </c:pt>
                <c:pt idx="28">
                  <c:v>-0.32900000000000001</c:v>
                </c:pt>
                <c:pt idx="29">
                  <c:v>-0.36099999999999999</c:v>
                </c:pt>
                <c:pt idx="30">
                  <c:v>-0.36399999999999999</c:v>
                </c:pt>
                <c:pt idx="31">
                  <c:v>-0.317</c:v>
                </c:pt>
                <c:pt idx="32">
                  <c:v>-0.30399999999999999</c:v>
                </c:pt>
                <c:pt idx="33">
                  <c:v>-0.34799999999999998</c:v>
                </c:pt>
                <c:pt idx="34">
                  <c:v>-0.33600000000000002</c:v>
                </c:pt>
                <c:pt idx="35">
                  <c:v>-0.36399999999999999</c:v>
                </c:pt>
                <c:pt idx="36">
                  <c:v>-0.374</c:v>
                </c:pt>
                <c:pt idx="37">
                  <c:v>-0.36599999999999999</c:v>
                </c:pt>
                <c:pt idx="38">
                  <c:v>-0.36099999999999999</c:v>
                </c:pt>
                <c:pt idx="39">
                  <c:v>-0.32</c:v>
                </c:pt>
                <c:pt idx="40">
                  <c:v>-0.317</c:v>
                </c:pt>
                <c:pt idx="41">
                  <c:v>-0.35399999999999998</c:v>
                </c:pt>
                <c:pt idx="42">
                  <c:v>-0.40400000000000003</c:v>
                </c:pt>
                <c:pt idx="43">
                  <c:v>-0.36399999999999999</c:v>
                </c:pt>
                <c:pt idx="44">
                  <c:v>-0.36299999999999999</c:v>
                </c:pt>
                <c:pt idx="45">
                  <c:v>-0.36299999999999999</c:v>
                </c:pt>
                <c:pt idx="46">
                  <c:v>-0.32300000000000001</c:v>
                </c:pt>
                <c:pt idx="47">
                  <c:v>-0.40100000000000002</c:v>
                </c:pt>
                <c:pt idx="48">
                  <c:v>-0.34200000000000003</c:v>
                </c:pt>
                <c:pt idx="49">
                  <c:v>-0.36099999999999999</c:v>
                </c:pt>
                <c:pt idx="50">
                  <c:v>-0.33200000000000002</c:v>
                </c:pt>
                <c:pt idx="51">
                  <c:v>-0.34100000000000003</c:v>
                </c:pt>
                <c:pt idx="52">
                  <c:v>-0.38700000000000001</c:v>
                </c:pt>
                <c:pt idx="53">
                  <c:v>-0.317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6E-DB45-8DE6-6FF748065EFA}"/>
            </c:ext>
          </c:extLst>
        </c:ser>
        <c:ser>
          <c:idx val="4"/>
          <c:order val="4"/>
          <c:tx>
            <c:v>25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'equilibrium gases'!$I$56:$I$91</c:f>
              <c:numCache>
                <c:formatCode>0.000</c:formatCode>
                <c:ptCount val="36"/>
                <c:pt idx="0">
                  <c:v>13.567</c:v>
                </c:pt>
                <c:pt idx="1">
                  <c:v>16.065999999999999</c:v>
                </c:pt>
                <c:pt idx="2">
                  <c:v>15.43</c:v>
                </c:pt>
                <c:pt idx="3">
                  <c:v>-6.1580000000000004</c:v>
                </c:pt>
                <c:pt idx="4">
                  <c:v>66.451999999999998</c:v>
                </c:pt>
                <c:pt idx="5">
                  <c:v>16.332999999999998</c:v>
                </c:pt>
                <c:pt idx="6">
                  <c:v>-7.0259999999999998</c:v>
                </c:pt>
                <c:pt idx="7">
                  <c:v>64.2</c:v>
                </c:pt>
                <c:pt idx="8">
                  <c:v>64.78</c:v>
                </c:pt>
                <c:pt idx="9">
                  <c:v>14.57</c:v>
                </c:pt>
                <c:pt idx="10">
                  <c:v>-6.8369999999999997</c:v>
                </c:pt>
                <c:pt idx="11">
                  <c:v>13.754</c:v>
                </c:pt>
                <c:pt idx="12">
                  <c:v>-5.9119999999999999</c:v>
                </c:pt>
                <c:pt idx="13">
                  <c:v>66.599000000000004</c:v>
                </c:pt>
                <c:pt idx="14">
                  <c:v>14.137</c:v>
                </c:pt>
                <c:pt idx="15">
                  <c:v>-6.67</c:v>
                </c:pt>
                <c:pt idx="16">
                  <c:v>65.165000000000006</c:v>
                </c:pt>
                <c:pt idx="17">
                  <c:v>14.425000000000001</c:v>
                </c:pt>
                <c:pt idx="18">
                  <c:v>66.900000000000006</c:v>
                </c:pt>
                <c:pt idx="19">
                  <c:v>-6.8330000000000002</c:v>
                </c:pt>
                <c:pt idx="20">
                  <c:v>15.795999999999999</c:v>
                </c:pt>
                <c:pt idx="21">
                  <c:v>66.566999999999993</c:v>
                </c:pt>
                <c:pt idx="22">
                  <c:v>-6.7350000000000003</c:v>
                </c:pt>
                <c:pt idx="23">
                  <c:v>14.933999999999999</c:v>
                </c:pt>
                <c:pt idx="24">
                  <c:v>68.078999999999994</c:v>
                </c:pt>
                <c:pt idx="25">
                  <c:v>15.285</c:v>
                </c:pt>
                <c:pt idx="26">
                  <c:v>-6.3259999999999996</c:v>
                </c:pt>
                <c:pt idx="27">
                  <c:v>67.106999999999999</c:v>
                </c:pt>
                <c:pt idx="28">
                  <c:v>15.445</c:v>
                </c:pt>
                <c:pt idx="29">
                  <c:v>-6.726</c:v>
                </c:pt>
                <c:pt idx="30">
                  <c:v>67.896000000000001</c:v>
                </c:pt>
                <c:pt idx="31">
                  <c:v>15.266</c:v>
                </c:pt>
                <c:pt idx="32">
                  <c:v>-6.6689999999999996</c:v>
                </c:pt>
                <c:pt idx="33">
                  <c:v>67.677999999999997</c:v>
                </c:pt>
                <c:pt idx="34">
                  <c:v>15.077</c:v>
                </c:pt>
                <c:pt idx="35">
                  <c:v>-7.3650000000000002</c:v>
                </c:pt>
              </c:numCache>
            </c:numRef>
          </c:xVal>
          <c:yVal>
            <c:numRef>
              <c:f>'equilibrium gases'!$O$56:$O$91</c:f>
              <c:numCache>
                <c:formatCode>0.000</c:formatCode>
                <c:ptCount val="36"/>
                <c:pt idx="0">
                  <c:v>-6.6000000000000003E-2</c:v>
                </c:pt>
                <c:pt idx="1">
                  <c:v>-1.7999999999999999E-2</c:v>
                </c:pt>
                <c:pt idx="2">
                  <c:v>0</c:v>
                </c:pt>
                <c:pt idx="3">
                  <c:v>2.5000000000000001E-2</c:v>
                </c:pt>
                <c:pt idx="4">
                  <c:v>-9.7000000000000003E-2</c:v>
                </c:pt>
                <c:pt idx="5">
                  <c:v>-6.6000000000000003E-2</c:v>
                </c:pt>
                <c:pt idx="6">
                  <c:v>1E-3</c:v>
                </c:pt>
                <c:pt idx="7">
                  <c:v>-3.1E-2</c:v>
                </c:pt>
                <c:pt idx="8">
                  <c:v>-9.1999999999999998E-2</c:v>
                </c:pt>
                <c:pt idx="9">
                  <c:v>-5.0000000000000001E-3</c:v>
                </c:pt>
                <c:pt idx="10">
                  <c:v>-1.2E-2</c:v>
                </c:pt>
                <c:pt idx="11">
                  <c:v>-2.5000000000000001E-2</c:v>
                </c:pt>
                <c:pt idx="12">
                  <c:v>-3.5999999999999997E-2</c:v>
                </c:pt>
                <c:pt idx="13">
                  <c:v>7.4999999999999997E-2</c:v>
                </c:pt>
                <c:pt idx="14">
                  <c:v>4.0000000000000001E-3</c:v>
                </c:pt>
                <c:pt idx="15">
                  <c:v>-2E-3</c:v>
                </c:pt>
                <c:pt idx="16">
                  <c:v>-8.9999999999999993E-3</c:v>
                </c:pt>
                <c:pt idx="17">
                  <c:v>-2.4E-2</c:v>
                </c:pt>
                <c:pt idx="18">
                  <c:v>5.5E-2</c:v>
                </c:pt>
                <c:pt idx="19">
                  <c:v>2E-3</c:v>
                </c:pt>
                <c:pt idx="20">
                  <c:v>-2E-3</c:v>
                </c:pt>
                <c:pt idx="21">
                  <c:v>-0.11899999999999999</c:v>
                </c:pt>
                <c:pt idx="22">
                  <c:v>1.7000000000000001E-2</c:v>
                </c:pt>
                <c:pt idx="23">
                  <c:v>-4.8000000000000001E-2</c:v>
                </c:pt>
                <c:pt idx="24">
                  <c:v>-0.06</c:v>
                </c:pt>
                <c:pt idx="25">
                  <c:v>1.2999999999999999E-2</c:v>
                </c:pt>
                <c:pt idx="26">
                  <c:v>1.4E-2</c:v>
                </c:pt>
                <c:pt idx="27">
                  <c:v>9.9000000000000005E-2</c:v>
                </c:pt>
                <c:pt idx="28">
                  <c:v>-1.9E-2</c:v>
                </c:pt>
                <c:pt idx="29">
                  <c:v>-1.4E-2</c:v>
                </c:pt>
                <c:pt idx="30">
                  <c:v>2.7E-2</c:v>
                </c:pt>
                <c:pt idx="31">
                  <c:v>-3.2000000000000001E-2</c:v>
                </c:pt>
                <c:pt idx="32">
                  <c:v>-1.4999999999999999E-2</c:v>
                </c:pt>
                <c:pt idx="33">
                  <c:v>-9.4E-2</c:v>
                </c:pt>
                <c:pt idx="34">
                  <c:v>3.4000000000000002E-2</c:v>
                </c:pt>
                <c:pt idx="35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6E-DB45-8DE6-6FF748065EFA}"/>
            </c:ext>
          </c:extLst>
        </c:ser>
        <c:ser>
          <c:idx val="5"/>
          <c:order val="5"/>
          <c:tx>
            <c:v>PC1_2005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samples!$I$2:$I$11</c:f>
              <c:numCache>
                <c:formatCode>0.000</c:formatCode>
                <c:ptCount val="10"/>
                <c:pt idx="0">
                  <c:v>17.341000000000001</c:v>
                </c:pt>
                <c:pt idx="1">
                  <c:v>17.154</c:v>
                </c:pt>
                <c:pt idx="2">
                  <c:v>17.158000000000001</c:v>
                </c:pt>
                <c:pt idx="3">
                  <c:v>17.292000000000002</c:v>
                </c:pt>
                <c:pt idx="4">
                  <c:v>17.375</c:v>
                </c:pt>
                <c:pt idx="5">
                  <c:v>17.358000000000001</c:v>
                </c:pt>
                <c:pt idx="6">
                  <c:v>17.471</c:v>
                </c:pt>
                <c:pt idx="7">
                  <c:v>16.562999999999999</c:v>
                </c:pt>
                <c:pt idx="8">
                  <c:v>16.972999999999999</c:v>
                </c:pt>
                <c:pt idx="9">
                  <c:v>16.946999999999999</c:v>
                </c:pt>
              </c:numCache>
            </c:numRef>
          </c:xVal>
          <c:yVal>
            <c:numRef>
              <c:f>samples!$O$2:$O$11</c:f>
              <c:numCache>
                <c:formatCode>0.000</c:formatCode>
                <c:ptCount val="10"/>
                <c:pt idx="0">
                  <c:v>-0.245</c:v>
                </c:pt>
                <c:pt idx="1">
                  <c:v>-0.24199999999999999</c:v>
                </c:pt>
                <c:pt idx="2">
                  <c:v>-0.23599999999999999</c:v>
                </c:pt>
                <c:pt idx="3">
                  <c:v>-0.17699999999999999</c:v>
                </c:pt>
                <c:pt idx="4">
                  <c:v>-0.22</c:v>
                </c:pt>
                <c:pt idx="5">
                  <c:v>-0.27100000000000002</c:v>
                </c:pt>
                <c:pt idx="6">
                  <c:v>-0.18</c:v>
                </c:pt>
                <c:pt idx="7">
                  <c:v>-0.19900000000000001</c:v>
                </c:pt>
                <c:pt idx="8">
                  <c:v>-0.222</c:v>
                </c:pt>
                <c:pt idx="9">
                  <c:v>-0.14799999999999999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6E-DB45-8DE6-6FF748065EFA}"/>
            </c:ext>
          </c:extLst>
        </c:ser>
        <c:ser>
          <c:idx val="6"/>
          <c:order val="6"/>
          <c:tx>
            <c:v>MV143-b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4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samples!$I$12:$I$20</c:f>
              <c:numCache>
                <c:formatCode>0.000</c:formatCode>
                <c:ptCount val="9"/>
                <c:pt idx="0">
                  <c:v>27.402000000000001</c:v>
                </c:pt>
                <c:pt idx="1">
                  <c:v>27.391999999999999</c:v>
                </c:pt>
                <c:pt idx="2">
                  <c:v>27.372</c:v>
                </c:pt>
                <c:pt idx="3">
                  <c:v>27.337</c:v>
                </c:pt>
                <c:pt idx="4">
                  <c:v>27.312000000000001</c:v>
                </c:pt>
                <c:pt idx="5">
                  <c:v>27.596</c:v>
                </c:pt>
                <c:pt idx="6">
                  <c:v>27.603999999999999</c:v>
                </c:pt>
                <c:pt idx="7">
                  <c:v>27.509</c:v>
                </c:pt>
                <c:pt idx="8">
                  <c:v>27.446000000000002</c:v>
                </c:pt>
              </c:numCache>
            </c:numRef>
          </c:xVal>
          <c:yVal>
            <c:numRef>
              <c:f>samples!$O$12:$O$20</c:f>
              <c:numCache>
                <c:formatCode>0.000</c:formatCode>
                <c:ptCount val="9"/>
                <c:pt idx="0">
                  <c:v>-0.14000000000000001</c:v>
                </c:pt>
                <c:pt idx="1">
                  <c:v>-0.128</c:v>
                </c:pt>
                <c:pt idx="2">
                  <c:v>-8.7999999999999995E-2</c:v>
                </c:pt>
                <c:pt idx="3">
                  <c:v>-0.13700000000000001</c:v>
                </c:pt>
                <c:pt idx="4">
                  <c:v>-0.10100000000000001</c:v>
                </c:pt>
                <c:pt idx="5">
                  <c:v>-8.1000000000000003E-2</c:v>
                </c:pt>
                <c:pt idx="6">
                  <c:v>-8.3000000000000004E-2</c:v>
                </c:pt>
                <c:pt idx="7">
                  <c:v>-8.4000000000000005E-2</c:v>
                </c:pt>
                <c:pt idx="8">
                  <c:v>-0.115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6E-DB45-8DE6-6FF748065EFA}"/>
            </c:ext>
          </c:extLst>
        </c:ser>
        <c:ser>
          <c:idx val="7"/>
          <c:order val="7"/>
          <c:tx>
            <c:v>66-4.65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samples!$I$21:$I$29</c:f>
              <c:numCache>
                <c:formatCode>0.000</c:formatCode>
                <c:ptCount val="9"/>
                <c:pt idx="0">
                  <c:v>24.571999999999999</c:v>
                </c:pt>
                <c:pt idx="1">
                  <c:v>24.838000000000001</c:v>
                </c:pt>
                <c:pt idx="2">
                  <c:v>24.619</c:v>
                </c:pt>
                <c:pt idx="3">
                  <c:v>24.890999999999998</c:v>
                </c:pt>
                <c:pt idx="4">
                  <c:v>25.048999999999999</c:v>
                </c:pt>
                <c:pt idx="5">
                  <c:v>24.751999999999999</c:v>
                </c:pt>
                <c:pt idx="6">
                  <c:v>24.841999999999999</c:v>
                </c:pt>
                <c:pt idx="7">
                  <c:v>24.937999999999999</c:v>
                </c:pt>
                <c:pt idx="8">
                  <c:v>24.870999999999999</c:v>
                </c:pt>
              </c:numCache>
            </c:numRef>
          </c:xVal>
          <c:yVal>
            <c:numRef>
              <c:f>samples!$O$21:$O$29</c:f>
              <c:numCache>
                <c:formatCode>0.000</c:formatCode>
                <c:ptCount val="9"/>
                <c:pt idx="0">
                  <c:v>-0.15</c:v>
                </c:pt>
                <c:pt idx="1">
                  <c:v>-0.13</c:v>
                </c:pt>
                <c:pt idx="2">
                  <c:v>-0.112</c:v>
                </c:pt>
                <c:pt idx="3">
                  <c:v>-6.5000000000000002E-2</c:v>
                </c:pt>
                <c:pt idx="4">
                  <c:v>-5.2999999999999999E-2</c:v>
                </c:pt>
                <c:pt idx="5">
                  <c:v>-0.127</c:v>
                </c:pt>
                <c:pt idx="6">
                  <c:v>-9.8000000000000004E-2</c:v>
                </c:pt>
                <c:pt idx="7">
                  <c:v>-0.09</c:v>
                </c:pt>
                <c:pt idx="8">
                  <c:v>-0.112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6E-DB45-8DE6-6FF748065EFA}"/>
            </c:ext>
          </c:extLst>
        </c:ser>
        <c:ser>
          <c:idx val="8"/>
          <c:order val="8"/>
          <c:tx>
            <c:v>MSK 2b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00FD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samples!$I$30:$I$37</c:f>
              <c:numCache>
                <c:formatCode>0.000</c:formatCode>
                <c:ptCount val="8"/>
                <c:pt idx="0">
                  <c:v>-9.375</c:v>
                </c:pt>
                <c:pt idx="1">
                  <c:v>-9.5510000000000002</c:v>
                </c:pt>
                <c:pt idx="2">
                  <c:v>-9.9469999999999992</c:v>
                </c:pt>
                <c:pt idx="3">
                  <c:v>-9.7479999999999993</c:v>
                </c:pt>
                <c:pt idx="4">
                  <c:v>-9.7029999999999994</c:v>
                </c:pt>
                <c:pt idx="5">
                  <c:v>-9.8309999999999995</c:v>
                </c:pt>
                <c:pt idx="6">
                  <c:v>-9.7289999999999992</c:v>
                </c:pt>
                <c:pt idx="7">
                  <c:v>-9.1300000000000008</c:v>
                </c:pt>
              </c:numCache>
            </c:numRef>
          </c:xVal>
          <c:yVal>
            <c:numRef>
              <c:f>samples!$O$30:$O$37</c:f>
              <c:numCache>
                <c:formatCode>0.000</c:formatCode>
                <c:ptCount val="8"/>
                <c:pt idx="0">
                  <c:v>-2.5000000000000001E-2</c:v>
                </c:pt>
                <c:pt idx="1">
                  <c:v>-0.06</c:v>
                </c:pt>
                <c:pt idx="2">
                  <c:v>-0.10100000000000001</c:v>
                </c:pt>
                <c:pt idx="3">
                  <c:v>-7.6999999999999999E-2</c:v>
                </c:pt>
                <c:pt idx="4">
                  <c:v>-0.129</c:v>
                </c:pt>
                <c:pt idx="5">
                  <c:v>-0.127</c:v>
                </c:pt>
                <c:pt idx="6">
                  <c:v>-5.8999999999999997E-2</c:v>
                </c:pt>
                <c:pt idx="7">
                  <c:v>-0.06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6E-DB45-8DE6-6FF748065EFA}"/>
            </c:ext>
          </c:extLst>
        </c:ser>
        <c:ser>
          <c:idx val="9"/>
          <c:order val="9"/>
          <c:tx>
            <c:v>MHD1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samples!$I$38:$I$43</c:f>
              <c:numCache>
                <c:formatCode>0.000</c:formatCode>
                <c:ptCount val="6"/>
                <c:pt idx="0">
                  <c:v>6.0220000000000002</c:v>
                </c:pt>
                <c:pt idx="1">
                  <c:v>5.63</c:v>
                </c:pt>
                <c:pt idx="2">
                  <c:v>5.9349999999999996</c:v>
                </c:pt>
                <c:pt idx="3">
                  <c:v>5.8259999999999996</c:v>
                </c:pt>
                <c:pt idx="4">
                  <c:v>5.8680000000000003</c:v>
                </c:pt>
                <c:pt idx="5">
                  <c:v>5.9859999999999998</c:v>
                </c:pt>
              </c:numCache>
            </c:numRef>
          </c:xVal>
          <c:yVal>
            <c:numRef>
              <c:f>samples!$O$38:$O$43</c:f>
              <c:numCache>
                <c:formatCode>0.000</c:formatCode>
                <c:ptCount val="6"/>
                <c:pt idx="0">
                  <c:v>-7.0999999999999994E-2</c:v>
                </c:pt>
                <c:pt idx="1">
                  <c:v>-0.112</c:v>
                </c:pt>
                <c:pt idx="2">
                  <c:v>-3.9E-2</c:v>
                </c:pt>
                <c:pt idx="3">
                  <c:v>-7.9000000000000001E-2</c:v>
                </c:pt>
                <c:pt idx="4">
                  <c:v>-9.2999999999999999E-2</c:v>
                </c:pt>
                <c:pt idx="5">
                  <c:v>-5.8999999999999997E-2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6E-DB45-8DE6-6FF748065EFA}"/>
            </c:ext>
          </c:extLst>
        </c:ser>
        <c:ser>
          <c:idx val="10"/>
          <c:order val="10"/>
          <c:tx>
            <c:v>JR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4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samples!$I$44:$I$53</c:f>
              <c:numCache>
                <c:formatCode>0.000</c:formatCode>
                <c:ptCount val="10"/>
                <c:pt idx="0">
                  <c:v>26.663</c:v>
                </c:pt>
                <c:pt idx="1">
                  <c:v>26.535</c:v>
                </c:pt>
                <c:pt idx="2">
                  <c:v>26.802</c:v>
                </c:pt>
                <c:pt idx="3">
                  <c:v>26.388999999999999</c:v>
                </c:pt>
                <c:pt idx="4">
                  <c:v>26.276</c:v>
                </c:pt>
                <c:pt idx="5">
                  <c:v>26.542000000000002</c:v>
                </c:pt>
                <c:pt idx="6">
                  <c:v>26.646999999999998</c:v>
                </c:pt>
                <c:pt idx="7">
                  <c:v>26.841000000000001</c:v>
                </c:pt>
                <c:pt idx="8">
                  <c:v>26.866</c:v>
                </c:pt>
                <c:pt idx="9">
                  <c:v>26.800999999999998</c:v>
                </c:pt>
              </c:numCache>
            </c:numRef>
          </c:xVal>
          <c:yVal>
            <c:numRef>
              <c:f>samples!$O$44:$O$53</c:f>
              <c:numCache>
                <c:formatCode>0.000</c:formatCode>
                <c:ptCount val="10"/>
                <c:pt idx="0">
                  <c:v>-0.22600000000000001</c:v>
                </c:pt>
                <c:pt idx="1">
                  <c:v>-0.154</c:v>
                </c:pt>
                <c:pt idx="2">
                  <c:v>-0.16200000000000001</c:v>
                </c:pt>
                <c:pt idx="3">
                  <c:v>-0.153</c:v>
                </c:pt>
                <c:pt idx="4">
                  <c:v>-8.7999999999999995E-2</c:v>
                </c:pt>
                <c:pt idx="5">
                  <c:v>-0.17799999999999999</c:v>
                </c:pt>
                <c:pt idx="6">
                  <c:v>-0.193</c:v>
                </c:pt>
                <c:pt idx="7">
                  <c:v>-0.12</c:v>
                </c:pt>
                <c:pt idx="8">
                  <c:v>-0.107</c:v>
                </c:pt>
                <c:pt idx="9">
                  <c:v>-0.20799999999999999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B6E-DB45-8DE6-6FF748065EFA}"/>
            </c:ext>
          </c:extLst>
        </c:ser>
        <c:ser>
          <c:idx val="11"/>
          <c:order val="11"/>
          <c:tx>
            <c:v>DHC2-8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4"/>
            <c:spPr>
              <a:solidFill>
                <a:schemeClr val="bg1">
                  <a:alpha val="6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samples!$I$54:$I$58</c:f>
              <c:numCache>
                <c:formatCode>0.000</c:formatCode>
                <c:ptCount val="5"/>
                <c:pt idx="0">
                  <c:v>-4.9770000000000003</c:v>
                </c:pt>
                <c:pt idx="1">
                  <c:v>-5.0090000000000003</c:v>
                </c:pt>
                <c:pt idx="2">
                  <c:v>-5.0430000000000001</c:v>
                </c:pt>
                <c:pt idx="3">
                  <c:v>-5.0179999999999998</c:v>
                </c:pt>
                <c:pt idx="4">
                  <c:v>-4.9420000000000002</c:v>
                </c:pt>
              </c:numCache>
            </c:numRef>
          </c:xVal>
          <c:yVal>
            <c:numRef>
              <c:f>samples!$O$54:$O$58</c:f>
              <c:numCache>
                <c:formatCode>0.000</c:formatCode>
                <c:ptCount val="5"/>
                <c:pt idx="0">
                  <c:v>-0.108</c:v>
                </c:pt>
                <c:pt idx="1">
                  <c:v>-0.11899999999999999</c:v>
                </c:pt>
                <c:pt idx="2">
                  <c:v>-0.114</c:v>
                </c:pt>
                <c:pt idx="3">
                  <c:v>-7.1999999999999995E-2</c:v>
                </c:pt>
                <c:pt idx="4">
                  <c:v>-0.1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B6E-DB45-8DE6-6FF748065EFA}"/>
            </c:ext>
          </c:extLst>
        </c:ser>
        <c:ser>
          <c:idx val="12"/>
          <c:order val="12"/>
          <c:tx>
            <c:v>SPA121-02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9452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samples!$I$59:$I$61</c:f>
              <c:numCache>
                <c:formatCode>0.000</c:formatCode>
                <c:ptCount val="3"/>
                <c:pt idx="0">
                  <c:v>1.169</c:v>
                </c:pt>
                <c:pt idx="1">
                  <c:v>1.375</c:v>
                </c:pt>
                <c:pt idx="2">
                  <c:v>1.27</c:v>
                </c:pt>
              </c:numCache>
            </c:numRef>
          </c:xVal>
          <c:yVal>
            <c:numRef>
              <c:f>samples!$O$59:$O$61</c:f>
              <c:numCache>
                <c:formatCode>0.000</c:formatCode>
                <c:ptCount val="3"/>
                <c:pt idx="0">
                  <c:v>-5.7000000000000002E-2</c:v>
                </c:pt>
                <c:pt idx="1">
                  <c:v>-9.4E-2</c:v>
                </c:pt>
                <c:pt idx="2">
                  <c:v>-7.4999999999999997E-2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B6E-DB45-8DE6-6FF74806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735231"/>
        <c:axId val="1422940879"/>
      </c:scatterChart>
      <c:valAx>
        <c:axId val="1423735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baseline="-25000">
                    <a:solidFill>
                      <a:schemeClr val="tx1"/>
                    </a:solidFill>
                    <a:effectLst/>
                  </a:rPr>
                  <a:t>48</a:t>
                </a:r>
                <a:r>
                  <a:rPr lang="en-HU" sz="1800" b="1" i="0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baseline="0">
                    <a:solidFill>
                      <a:schemeClr val="tx1"/>
                    </a:solidFill>
                    <a:effectLst/>
                  </a:rPr>
                  <a:t>‰</a:t>
                </a:r>
                <a:r>
                  <a:rPr lang="en-HU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HU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1422940879"/>
        <c:crossesAt val="-0.5"/>
        <c:crossBetween val="midCat"/>
      </c:valAx>
      <c:valAx>
        <c:axId val="1422940879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baseline="-25000">
                    <a:solidFill>
                      <a:schemeClr val="tx1"/>
                    </a:solidFill>
                    <a:effectLst/>
                  </a:rPr>
                  <a:t>48 (raw)</a:t>
                </a:r>
                <a:r>
                  <a:rPr lang="en-GB" sz="1800" b="1" i="0" baseline="0">
                    <a:solidFill>
                      <a:schemeClr val="tx1"/>
                    </a:solidFill>
                    <a:effectLst/>
                  </a:rPr>
                  <a:t> (‰)</a:t>
                </a:r>
                <a:endParaRPr lang="en-HU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1423735231"/>
        <c:crossesAt val="-2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73FB79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4"/>
            <c:dispRSqr val="0"/>
            <c:dispEq val="0"/>
          </c:trendline>
          <c:xVal>
            <c:numRef>
              <c:f>'correction (ETH)'!$E$2:$E$171</c:f>
              <c:numCache>
                <c:formatCode>0.000000</c:formatCode>
                <c:ptCount val="170"/>
                <c:pt idx="0">
                  <c:v>1.2673611111094942</c:v>
                </c:pt>
                <c:pt idx="1">
                  <c:v>2.8222222222175333</c:v>
                </c:pt>
                <c:pt idx="2">
                  <c:v>5.086111111108039</c:v>
                </c:pt>
                <c:pt idx="3">
                  <c:v>9.4680555555532919</c:v>
                </c:pt>
                <c:pt idx="4">
                  <c:v>11.088194444440887</c:v>
                </c:pt>
                <c:pt idx="5">
                  <c:v>12.479861111110949</c:v>
                </c:pt>
                <c:pt idx="6">
                  <c:v>14.383333333331393</c:v>
                </c:pt>
                <c:pt idx="7">
                  <c:v>15.939583333332848</c:v>
                </c:pt>
                <c:pt idx="8">
                  <c:v>17.545833333329938</c:v>
                </c:pt>
                <c:pt idx="9">
                  <c:v>19.465277777773736</c:v>
                </c:pt>
                <c:pt idx="10">
                  <c:v>21.375</c:v>
                </c:pt>
                <c:pt idx="11">
                  <c:v>21.986111111109494</c:v>
                </c:pt>
                <c:pt idx="12">
                  <c:v>23.209722222221899</c:v>
                </c:pt>
                <c:pt idx="13">
                  <c:v>25.327777777776646</c:v>
                </c:pt>
                <c:pt idx="14">
                  <c:v>27.984722222223354</c:v>
                </c:pt>
                <c:pt idx="15">
                  <c:v>30.370138888887595</c:v>
                </c:pt>
                <c:pt idx="16">
                  <c:v>32.183333333334303</c:v>
                </c:pt>
                <c:pt idx="17">
                  <c:v>33.643749999995634</c:v>
                </c:pt>
                <c:pt idx="18">
                  <c:v>35.832638888889051</c:v>
                </c:pt>
                <c:pt idx="19">
                  <c:v>36.695138888884685</c:v>
                </c:pt>
                <c:pt idx="20">
                  <c:v>37.557638888887595</c:v>
                </c:pt>
                <c:pt idx="21">
                  <c:v>38.94999999999709</c:v>
                </c:pt>
                <c:pt idx="22">
                  <c:v>44.061805555553292</c:v>
                </c:pt>
                <c:pt idx="23">
                  <c:v>46.000694444439432</c:v>
                </c:pt>
                <c:pt idx="24">
                  <c:v>47.752083333332848</c:v>
                </c:pt>
                <c:pt idx="25">
                  <c:v>49.749305555553292</c:v>
                </c:pt>
                <c:pt idx="26">
                  <c:v>55.529166666667152</c:v>
                </c:pt>
                <c:pt idx="27">
                  <c:v>58.168055555550382</c:v>
                </c:pt>
                <c:pt idx="28">
                  <c:v>61.239583333328483</c:v>
                </c:pt>
                <c:pt idx="29">
                  <c:v>63.164583333331393</c:v>
                </c:pt>
                <c:pt idx="30">
                  <c:v>64.904861111106584</c:v>
                </c:pt>
                <c:pt idx="31">
                  <c:v>66.465972222220444</c:v>
                </c:pt>
                <c:pt idx="32">
                  <c:v>68.220833333332848</c:v>
                </c:pt>
                <c:pt idx="33">
                  <c:v>69.188194444439432</c:v>
                </c:pt>
                <c:pt idx="34">
                  <c:v>70.408333333332848</c:v>
                </c:pt>
                <c:pt idx="35">
                  <c:v>72.328472222223354</c:v>
                </c:pt>
                <c:pt idx="36">
                  <c:v>74.120833333334303</c:v>
                </c:pt>
                <c:pt idx="37">
                  <c:v>76.073611111110949</c:v>
                </c:pt>
                <c:pt idx="38">
                  <c:v>78.125694444439432</c:v>
                </c:pt>
                <c:pt idx="39">
                  <c:v>83.265277777776646</c:v>
                </c:pt>
                <c:pt idx="40">
                  <c:v>85.492361111108039</c:v>
                </c:pt>
                <c:pt idx="41">
                  <c:v>89.305555555554747</c:v>
                </c:pt>
                <c:pt idx="42">
                  <c:v>91.239583333328483</c:v>
                </c:pt>
                <c:pt idx="43">
                  <c:v>93.004166666665697</c:v>
                </c:pt>
                <c:pt idx="44">
                  <c:v>94.609722222223354</c:v>
                </c:pt>
                <c:pt idx="45">
                  <c:v>97.143749999995634</c:v>
                </c:pt>
                <c:pt idx="46">
                  <c:v>98.792361111110949</c:v>
                </c:pt>
                <c:pt idx="47">
                  <c:v>100.35555555555038</c:v>
                </c:pt>
                <c:pt idx="48">
                  <c:v>102.11666666666133</c:v>
                </c:pt>
                <c:pt idx="49">
                  <c:v>104.40694444443943</c:v>
                </c:pt>
                <c:pt idx="50">
                  <c:v>106.53888888888469</c:v>
                </c:pt>
                <c:pt idx="51">
                  <c:v>108.64999999999418</c:v>
                </c:pt>
                <c:pt idx="52">
                  <c:v>109.34305555555329</c:v>
                </c:pt>
                <c:pt idx="53">
                  <c:v>111.28055555555329</c:v>
                </c:pt>
                <c:pt idx="54">
                  <c:v>114.28680555555184</c:v>
                </c:pt>
                <c:pt idx="55">
                  <c:v>116.0444444444438</c:v>
                </c:pt>
                <c:pt idx="56">
                  <c:v>117.99791666666715</c:v>
                </c:pt>
                <c:pt idx="57">
                  <c:v>120.27916666666715</c:v>
                </c:pt>
                <c:pt idx="58">
                  <c:v>121.84027777777374</c:v>
                </c:pt>
                <c:pt idx="59">
                  <c:v>1.7868055555518367</c:v>
                </c:pt>
                <c:pt idx="60">
                  <c:v>3.3569444444437977</c:v>
                </c:pt>
                <c:pt idx="61">
                  <c:v>5.9569444444423425</c:v>
                </c:pt>
                <c:pt idx="62">
                  <c:v>8.4326388888875954</c:v>
                </c:pt>
                <c:pt idx="63">
                  <c:v>10.556249999994179</c:v>
                </c:pt>
                <c:pt idx="64">
                  <c:v>13.17013888888323</c:v>
                </c:pt>
                <c:pt idx="65">
                  <c:v>14.902777777773736</c:v>
                </c:pt>
                <c:pt idx="66">
                  <c:v>18.06388888888614</c:v>
                </c:pt>
                <c:pt idx="67">
                  <c:v>20.163888888884685</c:v>
                </c:pt>
                <c:pt idx="68">
                  <c:v>22.15902777777228</c:v>
                </c:pt>
                <c:pt idx="69">
                  <c:v>26.03263888888614</c:v>
                </c:pt>
                <c:pt idx="70">
                  <c:v>28.517361111109494</c:v>
                </c:pt>
                <c:pt idx="71">
                  <c:v>30.913888888884685</c:v>
                </c:pt>
                <c:pt idx="72">
                  <c:v>32.356944444443798</c:v>
                </c:pt>
                <c:pt idx="73">
                  <c:v>34.397222222221899</c:v>
                </c:pt>
                <c:pt idx="74">
                  <c:v>36.004861111112405</c:v>
                </c:pt>
                <c:pt idx="75">
                  <c:v>36.867361111108039</c:v>
                </c:pt>
                <c:pt idx="76">
                  <c:v>37.730555555550382</c:v>
                </c:pt>
                <c:pt idx="77">
                  <c:v>39.122916666667152</c:v>
                </c:pt>
                <c:pt idx="78">
                  <c:v>41.974999999998545</c:v>
                </c:pt>
                <c:pt idx="79">
                  <c:v>44.581249999995634</c:v>
                </c:pt>
                <c:pt idx="80">
                  <c:v>46.519444444442343</c:v>
                </c:pt>
                <c:pt idx="81">
                  <c:v>48.447916666664241</c:v>
                </c:pt>
                <c:pt idx="82">
                  <c:v>56.580555555556202</c:v>
                </c:pt>
                <c:pt idx="83">
                  <c:v>57.127083333332848</c:v>
                </c:pt>
                <c:pt idx="84">
                  <c:v>59.579166666662786</c:v>
                </c:pt>
                <c:pt idx="85">
                  <c:v>61.952777777776646</c:v>
                </c:pt>
                <c:pt idx="86">
                  <c:v>63.68888888888614</c:v>
                </c:pt>
                <c:pt idx="87">
                  <c:v>65.422916666662786</c:v>
                </c:pt>
                <c:pt idx="88">
                  <c:v>66.987499999995634</c:v>
                </c:pt>
                <c:pt idx="89">
                  <c:v>69.366666666661331</c:v>
                </c:pt>
                <c:pt idx="90">
                  <c:v>72.847916666665697</c:v>
                </c:pt>
                <c:pt idx="91">
                  <c:v>74.654166666667152</c:v>
                </c:pt>
                <c:pt idx="92">
                  <c:v>76.638194444443798</c:v>
                </c:pt>
                <c:pt idx="93">
                  <c:v>81.088888888887595</c:v>
                </c:pt>
                <c:pt idx="94">
                  <c:v>82.38749999999709</c:v>
                </c:pt>
                <c:pt idx="95">
                  <c:v>83.974305555551837</c:v>
                </c:pt>
                <c:pt idx="96">
                  <c:v>86.013194444443798</c:v>
                </c:pt>
                <c:pt idx="97">
                  <c:v>90.01249999999709</c:v>
                </c:pt>
                <c:pt idx="98">
                  <c:v>91.957638888889051</c:v>
                </c:pt>
                <c:pt idx="99">
                  <c:v>93.526388888887595</c:v>
                </c:pt>
                <c:pt idx="100">
                  <c:v>95.478472222217533</c:v>
                </c:pt>
                <c:pt idx="101">
                  <c:v>97.318055555551837</c:v>
                </c:pt>
                <c:pt idx="102">
                  <c:v>99.31527777777228</c:v>
                </c:pt>
                <c:pt idx="103">
                  <c:v>100.87777777777228</c:v>
                </c:pt>
                <c:pt idx="104">
                  <c:v>102.63958333332994</c:v>
                </c:pt>
                <c:pt idx="105">
                  <c:v>107.0576388888876</c:v>
                </c:pt>
                <c:pt idx="106">
                  <c:v>112.0090277777781</c:v>
                </c:pt>
                <c:pt idx="107">
                  <c:v>113.24305555555475</c:v>
                </c:pt>
                <c:pt idx="108">
                  <c:v>114.80555555555475</c:v>
                </c:pt>
                <c:pt idx="109">
                  <c:v>116.5715277777781</c:v>
                </c:pt>
                <c:pt idx="110">
                  <c:v>118.5180555555562</c:v>
                </c:pt>
                <c:pt idx="111">
                  <c:v>120.80069444444234</c:v>
                </c:pt>
                <c:pt idx="112">
                  <c:v>0.40138888888759539</c:v>
                </c:pt>
                <c:pt idx="113">
                  <c:v>2.304861111108039</c:v>
                </c:pt>
                <c:pt idx="114">
                  <c:v>4.2243055555518367</c:v>
                </c:pt>
                <c:pt idx="115">
                  <c:v>6.4749999999985448</c:v>
                </c:pt>
                <c:pt idx="116">
                  <c:v>8.9506944444437977</c:v>
                </c:pt>
                <c:pt idx="117">
                  <c:v>11.961805555554747</c:v>
                </c:pt>
                <c:pt idx="118">
                  <c:v>13.692361111112405</c:v>
                </c:pt>
                <c:pt idx="119">
                  <c:v>17.026388888887595</c:v>
                </c:pt>
                <c:pt idx="120">
                  <c:v>18.586805555554747</c:v>
                </c:pt>
                <c:pt idx="121">
                  <c:v>20.856944444443798</c:v>
                </c:pt>
                <c:pt idx="122">
                  <c:v>22.684027777773736</c:v>
                </c:pt>
                <c:pt idx="123">
                  <c:v>24.256944444445253</c:v>
                </c:pt>
                <c:pt idx="124">
                  <c:v>26.559722222220444</c:v>
                </c:pt>
                <c:pt idx="125">
                  <c:v>29.290972222217533</c:v>
                </c:pt>
                <c:pt idx="126">
                  <c:v>31.460416666661331</c:v>
                </c:pt>
                <c:pt idx="127">
                  <c:v>33.084722222221899</c:v>
                </c:pt>
                <c:pt idx="128">
                  <c:v>36.178472222221899</c:v>
                </c:pt>
                <c:pt idx="129">
                  <c:v>37.040277777778101</c:v>
                </c:pt>
                <c:pt idx="130">
                  <c:v>37.904166666667152</c:v>
                </c:pt>
                <c:pt idx="131">
                  <c:v>39.296527777776646</c:v>
                </c:pt>
                <c:pt idx="132">
                  <c:v>43.370138888887595</c:v>
                </c:pt>
                <c:pt idx="133">
                  <c:v>45.100694444445253</c:v>
                </c:pt>
                <c:pt idx="134">
                  <c:v>47.228472222217533</c:v>
                </c:pt>
                <c:pt idx="135">
                  <c:v>49.196527777778101</c:v>
                </c:pt>
                <c:pt idx="136">
                  <c:v>55.009027777778101</c:v>
                </c:pt>
                <c:pt idx="137">
                  <c:v>57.645833333328483</c:v>
                </c:pt>
                <c:pt idx="138">
                  <c:v>60.513194444443798</c:v>
                </c:pt>
                <c:pt idx="139">
                  <c:v>62.472916666665697</c:v>
                </c:pt>
                <c:pt idx="140">
                  <c:v>64.382638888884685</c:v>
                </c:pt>
                <c:pt idx="141">
                  <c:v>65.945833333331393</c:v>
                </c:pt>
                <c:pt idx="142">
                  <c:v>67.527083333334303</c:v>
                </c:pt>
                <c:pt idx="143">
                  <c:v>69.888194444443798</c:v>
                </c:pt>
                <c:pt idx="144">
                  <c:v>71.808333333334303</c:v>
                </c:pt>
                <c:pt idx="145">
                  <c:v>73.368749999994179</c:v>
                </c:pt>
                <c:pt idx="146">
                  <c:v>75.34375</c:v>
                </c:pt>
                <c:pt idx="147">
                  <c:v>77.193749999998545</c:v>
                </c:pt>
                <c:pt idx="148">
                  <c:v>81.631249999998545</c:v>
                </c:pt>
                <c:pt idx="149">
                  <c:v>84.973611111112405</c:v>
                </c:pt>
                <c:pt idx="150">
                  <c:v>88.061111111106584</c:v>
                </c:pt>
                <c:pt idx="151">
                  <c:v>90.53125</c:v>
                </c:pt>
                <c:pt idx="152">
                  <c:v>92.481944444443798</c:v>
                </c:pt>
                <c:pt idx="153">
                  <c:v>94.048611111109494</c:v>
                </c:pt>
                <c:pt idx="154">
                  <c:v>96.240277777775191</c:v>
                </c:pt>
                <c:pt idx="155">
                  <c:v>98.065972222218988</c:v>
                </c:pt>
                <c:pt idx="156">
                  <c:v>99.836805555554747</c:v>
                </c:pt>
                <c:pt idx="157">
                  <c:v>101.39861111110804</c:v>
                </c:pt>
                <c:pt idx="158">
                  <c:v>103.35138888888469</c:v>
                </c:pt>
                <c:pt idx="159">
                  <c:v>106.01597222222335</c:v>
                </c:pt>
                <c:pt idx="160">
                  <c:v>107.57638888888323</c:v>
                </c:pt>
                <c:pt idx="161">
                  <c:v>109.1694444444438</c:v>
                </c:pt>
                <c:pt idx="162">
                  <c:v>110.57291666666424</c:v>
                </c:pt>
                <c:pt idx="163">
                  <c:v>112.52986111110658</c:v>
                </c:pt>
                <c:pt idx="164">
                  <c:v>113.76666666666279</c:v>
                </c:pt>
                <c:pt idx="165">
                  <c:v>115.32847222222335</c:v>
                </c:pt>
                <c:pt idx="166">
                  <c:v>117.28472222221899</c:v>
                </c:pt>
                <c:pt idx="167">
                  <c:v>119.22430555555184</c:v>
                </c:pt>
                <c:pt idx="168">
                  <c:v>120.10555555555038</c:v>
                </c:pt>
                <c:pt idx="169">
                  <c:v>121.31944444444525</c:v>
                </c:pt>
              </c:numCache>
            </c:numRef>
          </c:xVal>
          <c:yVal>
            <c:numRef>
              <c:f>'correction (ETH)'!$F$2:$F$171</c:f>
              <c:numCache>
                <c:formatCode>0.000</c:formatCode>
                <c:ptCount val="170"/>
                <c:pt idx="0">
                  <c:v>1.02219563262613E-2</c:v>
                </c:pt>
                <c:pt idx="1">
                  <c:v>-9.1056348382154984E-3</c:v>
                </c:pt>
                <c:pt idx="2">
                  <c:v>6.1529897653188337E-3</c:v>
                </c:pt>
                <c:pt idx="3">
                  <c:v>-6.0539099175085653E-3</c:v>
                </c:pt>
                <c:pt idx="4">
                  <c:v>9.2047146860257667E-3</c:v>
                </c:pt>
                <c:pt idx="5">
                  <c:v>5.1357481250831893E-3</c:v>
                </c:pt>
                <c:pt idx="6">
                  <c:v>1.1239197966496944E-2</c:v>
                </c:pt>
                <c:pt idx="7">
                  <c:v>2.242885600908881E-2</c:v>
                </c:pt>
                <c:pt idx="8">
                  <c:v>-9.6770171633056568E-4</c:v>
                </c:pt>
                <c:pt idx="9">
                  <c:v>1.2256439606732589E-2</c:v>
                </c:pt>
                <c:pt idx="10">
                  <c:v>-1.98494335656621E-3</c:v>
                </c:pt>
                <c:pt idx="11">
                  <c:v>-1.98494335656621E-3</c:v>
                </c:pt>
                <c:pt idx="12">
                  <c:v>4.118506484847545E-3</c:v>
                </c:pt>
                <c:pt idx="13">
                  <c:v>1.5308164527439522E-2</c:v>
                </c:pt>
                <c:pt idx="14">
                  <c:v>9.2047146860257667E-3</c:v>
                </c:pt>
                <c:pt idx="15">
                  <c:v>7.170231405554478E-3</c:v>
                </c:pt>
                <c:pt idx="16">
                  <c:v>3.1012648446119007E-3</c:v>
                </c:pt>
                <c:pt idx="17">
                  <c:v>9.2047146860257667E-3</c:v>
                </c:pt>
                <c:pt idx="18">
                  <c:v>-9.6770171633056568E-4</c:v>
                </c:pt>
                <c:pt idx="19">
                  <c:v>-5.036668277272921E-3</c:v>
                </c:pt>
                <c:pt idx="20">
                  <c:v>-9.1056348382154984E-3</c:v>
                </c:pt>
                <c:pt idx="21">
                  <c:v>-6.0539099175085653E-3</c:v>
                </c:pt>
                <c:pt idx="22">
                  <c:v>-8.088393197979854E-3</c:v>
                </c:pt>
                <c:pt idx="23">
                  <c:v>-2.1312534521043008E-2</c:v>
                </c:pt>
                <c:pt idx="24">
                  <c:v>1.1239197966496944E-2</c:v>
                </c:pt>
                <c:pt idx="25">
                  <c:v>-2.3347017801514186E-2</c:v>
                </c:pt>
                <c:pt idx="26">
                  <c:v>-1.4191843039393609E-2</c:v>
                </c:pt>
                <c:pt idx="27">
                  <c:v>5.1357481250831893E-3</c:v>
                </c:pt>
                <c:pt idx="28">
                  <c:v>-9.6770171633056568E-4</c:v>
                </c:pt>
                <c:pt idx="29">
                  <c:v>-1.215735975892232E-2</c:v>
                </c:pt>
                <c:pt idx="30">
                  <c:v>-8.088393197979854E-3</c:v>
                </c:pt>
                <c:pt idx="31">
                  <c:v>-1.7243567960100431E-2</c:v>
                </c:pt>
                <c:pt idx="32">
                  <c:v>-4.0194266370372767E-3</c:v>
                </c:pt>
                <c:pt idx="33">
                  <c:v>-2.2329776161278542E-2</c:v>
                </c:pt>
                <c:pt idx="34">
                  <c:v>-1.215735975892232E-2</c:v>
                </c:pt>
                <c:pt idx="35">
                  <c:v>-7.0711515577442097E-3</c:v>
                </c:pt>
                <c:pt idx="36">
                  <c:v>3.1012648446119007E-3</c:v>
                </c:pt>
                <c:pt idx="37">
                  <c:v>-8.088393197979854E-3</c:v>
                </c:pt>
                <c:pt idx="38">
                  <c:v>-9.1056348382154984E-3</c:v>
                </c:pt>
                <c:pt idx="39">
                  <c:v>-3.0021849968017433E-3</c:v>
                </c:pt>
                <c:pt idx="40">
                  <c:v>7.170231405554478E-3</c:v>
                </c:pt>
                <c:pt idx="41">
                  <c:v>7.170231405554478E-3</c:v>
                </c:pt>
                <c:pt idx="42">
                  <c:v>-1.98494335656621E-3</c:v>
                </c:pt>
                <c:pt idx="43">
                  <c:v>-9.6770171633056568E-4</c:v>
                </c:pt>
                <c:pt idx="44">
                  <c:v>7.170231405554478E-3</c:v>
                </c:pt>
                <c:pt idx="45">
                  <c:v>4.9539923905078664E-5</c:v>
                </c:pt>
                <c:pt idx="46">
                  <c:v>1.2256439606732589E-2</c:v>
                </c:pt>
                <c:pt idx="47">
                  <c:v>-9.6770171633056568E-4</c:v>
                </c:pt>
                <c:pt idx="48">
                  <c:v>5.1357481250831893E-3</c:v>
                </c:pt>
                <c:pt idx="49">
                  <c:v>1.066781564140723E-3</c:v>
                </c:pt>
                <c:pt idx="50">
                  <c:v>8.1874730457901224E-3</c:v>
                </c:pt>
                <c:pt idx="51">
                  <c:v>3.1012648446119007E-3</c:v>
                </c:pt>
                <c:pt idx="52">
                  <c:v>3.1012648446119007E-3</c:v>
                </c:pt>
                <c:pt idx="53">
                  <c:v>4.118506484847545E-3</c:v>
                </c:pt>
                <c:pt idx="54">
                  <c:v>1.4290922887203877E-2</c:v>
                </c:pt>
                <c:pt idx="55">
                  <c:v>1.066781564140723E-3</c:v>
                </c:pt>
                <c:pt idx="56">
                  <c:v>1.02219563262613E-2</c:v>
                </c:pt>
                <c:pt idx="57">
                  <c:v>-1.98494335656621E-3</c:v>
                </c:pt>
                <c:pt idx="58">
                  <c:v>3.1012648446119007E-3</c:v>
                </c:pt>
                <c:pt idx="59">
                  <c:v>1.8359889448146344E-2</c:v>
                </c:pt>
                <c:pt idx="60">
                  <c:v>6.1529897653188337E-3</c:v>
                </c:pt>
                <c:pt idx="61">
                  <c:v>-6.0539099175085653E-3</c:v>
                </c:pt>
                <c:pt idx="62">
                  <c:v>3.1012648446119007E-3</c:v>
                </c:pt>
                <c:pt idx="63">
                  <c:v>2.1411614368853277E-2</c:v>
                </c:pt>
                <c:pt idx="64">
                  <c:v>1.1239197966496944E-2</c:v>
                </c:pt>
                <c:pt idx="65">
                  <c:v>1.1239197966496944E-2</c:v>
                </c:pt>
                <c:pt idx="66">
                  <c:v>2.0394372728617632E-2</c:v>
                </c:pt>
                <c:pt idx="67">
                  <c:v>1.8359889448146344E-2</c:v>
                </c:pt>
                <c:pt idx="68">
                  <c:v>4.9539923905078664E-5</c:v>
                </c:pt>
                <c:pt idx="69">
                  <c:v>2.1411614368853277E-2</c:v>
                </c:pt>
                <c:pt idx="70">
                  <c:v>4.118506484847545E-3</c:v>
                </c:pt>
                <c:pt idx="71">
                  <c:v>9.2047146860257667E-3</c:v>
                </c:pt>
                <c:pt idx="72">
                  <c:v>6.1529897653188337E-3</c:v>
                </c:pt>
                <c:pt idx="73">
                  <c:v>1.02219563262613E-2</c:v>
                </c:pt>
                <c:pt idx="74">
                  <c:v>-4.0194266370372767E-3</c:v>
                </c:pt>
                <c:pt idx="75">
                  <c:v>-5.036668277272921E-3</c:v>
                </c:pt>
                <c:pt idx="76">
                  <c:v>-1.215735975892232E-2</c:v>
                </c:pt>
                <c:pt idx="77">
                  <c:v>-2.2329776161278542E-2</c:v>
                </c:pt>
                <c:pt idx="78">
                  <c:v>-9.6770171633056568E-4</c:v>
                </c:pt>
                <c:pt idx="79">
                  <c:v>-2.0295292880807364E-2</c:v>
                </c:pt>
                <c:pt idx="80">
                  <c:v>-4.0194266370372767E-3</c:v>
                </c:pt>
                <c:pt idx="81">
                  <c:v>-1.5209084679629253E-2</c:v>
                </c:pt>
                <c:pt idx="82">
                  <c:v>4.118506484847545E-3</c:v>
                </c:pt>
                <c:pt idx="83">
                  <c:v>-1.6226326319864787E-2</c:v>
                </c:pt>
                <c:pt idx="84">
                  <c:v>4.9539923905078664E-5</c:v>
                </c:pt>
                <c:pt idx="85">
                  <c:v>-1.98494335656621E-3</c:v>
                </c:pt>
                <c:pt idx="86">
                  <c:v>4.9539923905078664E-5</c:v>
                </c:pt>
                <c:pt idx="87">
                  <c:v>-1.5209084679629253E-2</c:v>
                </c:pt>
                <c:pt idx="88">
                  <c:v>-1.927805124057172E-2</c:v>
                </c:pt>
                <c:pt idx="89">
                  <c:v>-1.8260809600336075E-2</c:v>
                </c:pt>
                <c:pt idx="90">
                  <c:v>-1.215735975892232E-2</c:v>
                </c:pt>
                <c:pt idx="91">
                  <c:v>-1.1140118118686676E-2</c:v>
                </c:pt>
                <c:pt idx="92">
                  <c:v>-7.0711515577442097E-3</c:v>
                </c:pt>
                <c:pt idx="93">
                  <c:v>-3.0021849968017433E-3</c:v>
                </c:pt>
                <c:pt idx="94">
                  <c:v>3.1012648446119007E-3</c:v>
                </c:pt>
                <c:pt idx="95">
                  <c:v>-6.0539099175085653E-3</c:v>
                </c:pt>
                <c:pt idx="96">
                  <c:v>-9.6770171633056568E-4</c:v>
                </c:pt>
                <c:pt idx="97">
                  <c:v>-7.0711515577442097E-3</c:v>
                </c:pt>
                <c:pt idx="98">
                  <c:v>1.066781564140723E-3</c:v>
                </c:pt>
                <c:pt idx="99">
                  <c:v>2.0840232043763673E-3</c:v>
                </c:pt>
                <c:pt idx="100">
                  <c:v>4.9539923905078664E-5</c:v>
                </c:pt>
                <c:pt idx="101">
                  <c:v>2.0840232043763673E-3</c:v>
                </c:pt>
                <c:pt idx="102">
                  <c:v>-9.6770171633056568E-4</c:v>
                </c:pt>
                <c:pt idx="103">
                  <c:v>-7.0711515577442097E-3</c:v>
                </c:pt>
                <c:pt idx="104">
                  <c:v>-6.0539099175085653E-3</c:v>
                </c:pt>
                <c:pt idx="105">
                  <c:v>1.3273681246968233E-2</c:v>
                </c:pt>
                <c:pt idx="106">
                  <c:v>1.7342647807910699E-2</c:v>
                </c:pt>
                <c:pt idx="107">
                  <c:v>3.1012648446119007E-3</c:v>
                </c:pt>
                <c:pt idx="108">
                  <c:v>8.1874730457901224E-3</c:v>
                </c:pt>
                <c:pt idx="109">
                  <c:v>-7.0711515577442097E-3</c:v>
                </c:pt>
                <c:pt idx="110">
                  <c:v>4.118506484847545E-3</c:v>
                </c:pt>
                <c:pt idx="111">
                  <c:v>2.0840232043763673E-3</c:v>
                </c:pt>
                <c:pt idx="112">
                  <c:v>1.1066887499804667E-2</c:v>
                </c:pt>
                <c:pt idx="113">
                  <c:v>1.8187578981454067E-2</c:v>
                </c:pt>
                <c:pt idx="114">
                  <c:v>6.997920938862201E-3</c:v>
                </c:pt>
                <c:pt idx="115">
                  <c:v>2.9289543779197347E-3</c:v>
                </c:pt>
                <c:pt idx="116">
                  <c:v>3.946196018155268E-3</c:v>
                </c:pt>
                <c:pt idx="117">
                  <c:v>1.0049645859569023E-2</c:v>
                </c:pt>
                <c:pt idx="118">
                  <c:v>1.0049645859569023E-2</c:v>
                </c:pt>
                <c:pt idx="119">
                  <c:v>9.0324042193334897E-3</c:v>
                </c:pt>
                <c:pt idx="120">
                  <c:v>4.9634376583909123E-3</c:v>
                </c:pt>
                <c:pt idx="121">
                  <c:v>1.1066887499804667E-2</c:v>
                </c:pt>
                <c:pt idx="122">
                  <c:v>9.0324042193334897E-3</c:v>
                </c:pt>
                <c:pt idx="123">
                  <c:v>-6.2262203842009534E-3</c:v>
                </c:pt>
                <c:pt idx="124">
                  <c:v>-1.1400121830227317E-3</c:v>
                </c:pt>
                <c:pt idx="125">
                  <c:v>1.2084129140040312E-2</c:v>
                </c:pt>
                <c:pt idx="126">
                  <c:v>2.9289543779197347E-3</c:v>
                </c:pt>
                <c:pt idx="127">
                  <c:v>1.3101370780275845E-2</c:v>
                </c:pt>
                <c:pt idx="128">
                  <c:v>-1.4364153506085886E-2</c:v>
                </c:pt>
                <c:pt idx="129">
                  <c:v>-4.1917371037296647E-3</c:v>
                </c:pt>
                <c:pt idx="130">
                  <c:v>8.94471097448446E-4</c:v>
                </c:pt>
                <c:pt idx="131">
                  <c:v>-9.2779453049077754E-3</c:v>
                </c:pt>
                <c:pt idx="132">
                  <c:v>-5.208978743965309E-3</c:v>
                </c:pt>
                <c:pt idx="133">
                  <c:v>-2.6571053188913396E-2</c:v>
                </c:pt>
                <c:pt idx="134">
                  <c:v>-1.6398636786557175E-2</c:v>
                </c:pt>
                <c:pt idx="135">
                  <c:v>-1.1312428585379064E-2</c:v>
                </c:pt>
                <c:pt idx="136">
                  <c:v>8.94471097448446E-4</c:v>
                </c:pt>
                <c:pt idx="137">
                  <c:v>-1.1400121830227317E-3</c:v>
                </c:pt>
                <c:pt idx="138">
                  <c:v>-3.1744954634940203E-3</c:v>
                </c:pt>
                <c:pt idx="139">
                  <c:v>-1.538139514632153E-2</c:v>
                </c:pt>
                <c:pt idx="140">
                  <c:v>-1.2277054278708732E-4</c:v>
                </c:pt>
                <c:pt idx="141">
                  <c:v>-1.2329670225614597E-2</c:v>
                </c:pt>
                <c:pt idx="142">
                  <c:v>-1.6398636786557175E-2</c:v>
                </c:pt>
                <c:pt idx="143">
                  <c:v>-1.4364153506085886E-2</c:v>
                </c:pt>
                <c:pt idx="144">
                  <c:v>-4.1917371037296647E-3</c:v>
                </c:pt>
                <c:pt idx="145">
                  <c:v>2.9289543779197347E-3</c:v>
                </c:pt>
                <c:pt idx="146">
                  <c:v>-6.2262203842009534E-3</c:v>
                </c:pt>
                <c:pt idx="147">
                  <c:v>-1.3346911865850242E-2</c:v>
                </c:pt>
                <c:pt idx="148">
                  <c:v>-1.3346911865850242E-2</c:v>
                </c:pt>
                <c:pt idx="149">
                  <c:v>5.9806792986265567E-3</c:v>
                </c:pt>
                <c:pt idx="150">
                  <c:v>2.2256545542396644E-2</c:v>
                </c:pt>
                <c:pt idx="151">
                  <c:v>-3.1744954634940203E-3</c:v>
                </c:pt>
                <c:pt idx="152">
                  <c:v>5.9806792986265567E-3</c:v>
                </c:pt>
                <c:pt idx="153">
                  <c:v>-1.7415878426792819E-2</c:v>
                </c:pt>
                <c:pt idx="154">
                  <c:v>-1.538139514632153E-2</c:v>
                </c:pt>
                <c:pt idx="155">
                  <c:v>1.9117127376840903E-3</c:v>
                </c:pt>
                <c:pt idx="156">
                  <c:v>-7.2434620244365977E-3</c:v>
                </c:pt>
                <c:pt idx="157">
                  <c:v>8.0151625790978454E-3</c:v>
                </c:pt>
                <c:pt idx="158">
                  <c:v>3.946196018155268E-3</c:v>
                </c:pt>
                <c:pt idx="159">
                  <c:v>1.1066887499804667E-2</c:v>
                </c:pt>
                <c:pt idx="160">
                  <c:v>-9.2779453049077754E-3</c:v>
                </c:pt>
                <c:pt idx="161">
                  <c:v>4.9634376583909123E-3</c:v>
                </c:pt>
                <c:pt idx="162">
                  <c:v>3.946196018155268E-3</c:v>
                </c:pt>
                <c:pt idx="163">
                  <c:v>5.9806792986265567E-3</c:v>
                </c:pt>
                <c:pt idx="164">
                  <c:v>1.3101370780275845E-2</c:v>
                </c:pt>
                <c:pt idx="165">
                  <c:v>1.9204820621689711E-2</c:v>
                </c:pt>
                <c:pt idx="166">
                  <c:v>1.0049645859569023E-2</c:v>
                </c:pt>
                <c:pt idx="167">
                  <c:v>-7.2434620244365977E-3</c:v>
                </c:pt>
                <c:pt idx="168">
                  <c:v>9.0324042193334897E-3</c:v>
                </c:pt>
                <c:pt idx="169">
                  <c:v>-1.1400121830227317E-3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60-AE40-A3E6-66B4A40A127B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'correction (ETH)'!$X$8:$X$9</c:f>
              <c:numCache>
                <c:formatCode>General</c:formatCode>
                <c:ptCount val="2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'correction (ETH)'!$Y$8:$Y$9</c:f>
              <c:numCache>
                <c:formatCode>General</c:formatCode>
                <c:ptCount val="2"/>
                <c:pt idx="0">
                  <c:v>-7.0000000000000001E-3</c:v>
                </c:pt>
                <c:pt idx="1">
                  <c:v>-7.0000000000000001E-3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5-2348-A4D4-B0B04AE94FC6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'correction (ETH)'!$X$8:$X$9</c:f>
              <c:numCache>
                <c:formatCode>General</c:formatCode>
                <c:ptCount val="2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'correction (ETH)'!$Z$8:$Z$9</c:f>
              <c:numCache>
                <c:formatCode>General</c:formatCode>
                <c:ptCount val="2"/>
                <c:pt idx="0">
                  <c:v>7.0000000000000001E-3</c:v>
                </c:pt>
                <c:pt idx="1">
                  <c:v>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05-2348-A4D4-B0B04AE94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092463"/>
        <c:axId val="2069109839"/>
      </c:scatterChart>
      <c:valAx>
        <c:axId val="2069092463"/>
        <c:scaling>
          <c:orientation val="minMax"/>
          <c:max val="13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>
                    <a:solidFill>
                      <a:schemeClr val="tx1"/>
                    </a:solidFill>
                  </a:rPr>
                  <a:t>Relative time (day)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069109839"/>
        <c:crossesAt val="-3.0000000000000006E-2"/>
        <c:crossBetween val="midCat"/>
        <c:majorUnit val="10"/>
      </c:valAx>
      <c:valAx>
        <c:axId val="20691098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∆</a:t>
                </a:r>
                <a:r>
                  <a:rPr lang="en-GB" sz="1800" b="1" i="0" baseline="-25000">
                    <a:effectLst/>
                  </a:rPr>
                  <a:t>47 (CDES90,uc)</a:t>
                </a:r>
                <a:r>
                  <a:rPr lang="en-GB" sz="1800" b="1" i="0" baseline="0">
                    <a:effectLst/>
                  </a:rPr>
                  <a:t> residuals </a:t>
                </a:r>
                <a:r>
                  <a:rPr lang="en-US" sz="1800" b="1" i="0" u="none" strike="noStrike" baseline="0">
                    <a:effectLst/>
                  </a:rPr>
                  <a:t>(‰)</a:t>
                </a:r>
                <a:endParaRPr lang="hu-HU" sz="1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069092463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'correction (ETH)'!$F$2:$F$171</c:f>
              <c:numCache>
                <c:formatCode>0.000</c:formatCode>
                <c:ptCount val="170"/>
                <c:pt idx="0">
                  <c:v>1.02219563262613E-2</c:v>
                </c:pt>
                <c:pt idx="1">
                  <c:v>-9.1056348382154984E-3</c:v>
                </c:pt>
                <c:pt idx="2">
                  <c:v>6.1529897653188337E-3</c:v>
                </c:pt>
                <c:pt idx="3">
                  <c:v>-6.0539099175085653E-3</c:v>
                </c:pt>
                <c:pt idx="4">
                  <c:v>9.2047146860257667E-3</c:v>
                </c:pt>
                <c:pt idx="5">
                  <c:v>5.1357481250831893E-3</c:v>
                </c:pt>
                <c:pt idx="6">
                  <c:v>1.1239197966496944E-2</c:v>
                </c:pt>
                <c:pt idx="7">
                  <c:v>2.242885600908881E-2</c:v>
                </c:pt>
                <c:pt idx="8">
                  <c:v>-9.6770171633056568E-4</c:v>
                </c:pt>
                <c:pt idx="9">
                  <c:v>1.2256439606732589E-2</c:v>
                </c:pt>
                <c:pt idx="10">
                  <c:v>-1.98494335656621E-3</c:v>
                </c:pt>
                <c:pt idx="11">
                  <c:v>-1.98494335656621E-3</c:v>
                </c:pt>
                <c:pt idx="12">
                  <c:v>4.118506484847545E-3</c:v>
                </c:pt>
                <c:pt idx="13">
                  <c:v>1.5308164527439522E-2</c:v>
                </c:pt>
                <c:pt idx="14">
                  <c:v>9.2047146860257667E-3</c:v>
                </c:pt>
                <c:pt idx="15">
                  <c:v>7.170231405554478E-3</c:v>
                </c:pt>
                <c:pt idx="16">
                  <c:v>3.1012648446119007E-3</c:v>
                </c:pt>
                <c:pt idx="17">
                  <c:v>9.2047146860257667E-3</c:v>
                </c:pt>
                <c:pt idx="18">
                  <c:v>-9.6770171633056568E-4</c:v>
                </c:pt>
                <c:pt idx="19">
                  <c:v>-5.036668277272921E-3</c:v>
                </c:pt>
                <c:pt idx="20">
                  <c:v>-9.1056348382154984E-3</c:v>
                </c:pt>
                <c:pt idx="21">
                  <c:v>-6.0539099175085653E-3</c:v>
                </c:pt>
                <c:pt idx="22">
                  <c:v>-8.088393197979854E-3</c:v>
                </c:pt>
                <c:pt idx="23">
                  <c:v>-2.1312534521043008E-2</c:v>
                </c:pt>
                <c:pt idx="24">
                  <c:v>1.1239197966496944E-2</c:v>
                </c:pt>
                <c:pt idx="25">
                  <c:v>-2.3347017801514186E-2</c:v>
                </c:pt>
                <c:pt idx="26">
                  <c:v>-1.4191843039393609E-2</c:v>
                </c:pt>
                <c:pt idx="27">
                  <c:v>5.1357481250831893E-3</c:v>
                </c:pt>
                <c:pt idx="28">
                  <c:v>-9.6770171633056568E-4</c:v>
                </c:pt>
                <c:pt idx="29">
                  <c:v>-1.215735975892232E-2</c:v>
                </c:pt>
                <c:pt idx="30">
                  <c:v>-8.088393197979854E-3</c:v>
                </c:pt>
                <c:pt idx="31">
                  <c:v>-1.7243567960100431E-2</c:v>
                </c:pt>
                <c:pt idx="32">
                  <c:v>-4.0194266370372767E-3</c:v>
                </c:pt>
                <c:pt idx="33">
                  <c:v>-2.2329776161278542E-2</c:v>
                </c:pt>
                <c:pt idx="34">
                  <c:v>-1.215735975892232E-2</c:v>
                </c:pt>
                <c:pt idx="35">
                  <c:v>-7.0711515577442097E-3</c:v>
                </c:pt>
                <c:pt idx="36">
                  <c:v>3.1012648446119007E-3</c:v>
                </c:pt>
                <c:pt idx="37">
                  <c:v>-8.088393197979854E-3</c:v>
                </c:pt>
                <c:pt idx="38">
                  <c:v>-9.1056348382154984E-3</c:v>
                </c:pt>
                <c:pt idx="39">
                  <c:v>-3.0021849968017433E-3</c:v>
                </c:pt>
                <c:pt idx="40">
                  <c:v>7.170231405554478E-3</c:v>
                </c:pt>
                <c:pt idx="41">
                  <c:v>7.170231405554478E-3</c:v>
                </c:pt>
                <c:pt idx="42">
                  <c:v>-1.98494335656621E-3</c:v>
                </c:pt>
                <c:pt idx="43">
                  <c:v>-9.6770171633056568E-4</c:v>
                </c:pt>
                <c:pt idx="44">
                  <c:v>7.170231405554478E-3</c:v>
                </c:pt>
                <c:pt idx="45">
                  <c:v>4.9539923905078664E-5</c:v>
                </c:pt>
                <c:pt idx="46">
                  <c:v>1.2256439606732589E-2</c:v>
                </c:pt>
                <c:pt idx="47">
                  <c:v>-9.6770171633056568E-4</c:v>
                </c:pt>
                <c:pt idx="48">
                  <c:v>5.1357481250831893E-3</c:v>
                </c:pt>
                <c:pt idx="49">
                  <c:v>1.066781564140723E-3</c:v>
                </c:pt>
                <c:pt idx="50">
                  <c:v>8.1874730457901224E-3</c:v>
                </c:pt>
                <c:pt idx="51">
                  <c:v>3.1012648446119007E-3</c:v>
                </c:pt>
                <c:pt idx="52">
                  <c:v>3.1012648446119007E-3</c:v>
                </c:pt>
                <c:pt idx="53">
                  <c:v>4.118506484847545E-3</c:v>
                </c:pt>
                <c:pt idx="54">
                  <c:v>1.4290922887203877E-2</c:v>
                </c:pt>
                <c:pt idx="55">
                  <c:v>1.066781564140723E-3</c:v>
                </c:pt>
                <c:pt idx="56">
                  <c:v>1.02219563262613E-2</c:v>
                </c:pt>
                <c:pt idx="57">
                  <c:v>-1.98494335656621E-3</c:v>
                </c:pt>
                <c:pt idx="58">
                  <c:v>3.1012648446119007E-3</c:v>
                </c:pt>
                <c:pt idx="59">
                  <c:v>1.8359889448146344E-2</c:v>
                </c:pt>
                <c:pt idx="60">
                  <c:v>6.1529897653188337E-3</c:v>
                </c:pt>
                <c:pt idx="61">
                  <c:v>-6.0539099175085653E-3</c:v>
                </c:pt>
                <c:pt idx="62">
                  <c:v>3.1012648446119007E-3</c:v>
                </c:pt>
                <c:pt idx="63">
                  <c:v>2.1411614368853277E-2</c:v>
                </c:pt>
                <c:pt idx="64">
                  <c:v>1.1239197966496944E-2</c:v>
                </c:pt>
                <c:pt idx="65">
                  <c:v>1.1239197966496944E-2</c:v>
                </c:pt>
                <c:pt idx="66">
                  <c:v>2.0394372728617632E-2</c:v>
                </c:pt>
                <c:pt idx="67">
                  <c:v>1.8359889448146344E-2</c:v>
                </c:pt>
                <c:pt idx="68">
                  <c:v>4.9539923905078664E-5</c:v>
                </c:pt>
                <c:pt idx="69">
                  <c:v>2.1411614368853277E-2</c:v>
                </c:pt>
                <c:pt idx="70">
                  <c:v>4.118506484847545E-3</c:v>
                </c:pt>
                <c:pt idx="71">
                  <c:v>9.2047146860257667E-3</c:v>
                </c:pt>
                <c:pt idx="72">
                  <c:v>6.1529897653188337E-3</c:v>
                </c:pt>
                <c:pt idx="73">
                  <c:v>1.02219563262613E-2</c:v>
                </c:pt>
                <c:pt idx="74">
                  <c:v>-4.0194266370372767E-3</c:v>
                </c:pt>
                <c:pt idx="75">
                  <c:v>-5.036668277272921E-3</c:v>
                </c:pt>
                <c:pt idx="76">
                  <c:v>-1.215735975892232E-2</c:v>
                </c:pt>
                <c:pt idx="77">
                  <c:v>-2.2329776161278542E-2</c:v>
                </c:pt>
                <c:pt idx="78">
                  <c:v>-9.6770171633056568E-4</c:v>
                </c:pt>
                <c:pt idx="79">
                  <c:v>-2.0295292880807364E-2</c:v>
                </c:pt>
                <c:pt idx="80">
                  <c:v>-4.0194266370372767E-3</c:v>
                </c:pt>
                <c:pt idx="81">
                  <c:v>-1.5209084679629253E-2</c:v>
                </c:pt>
                <c:pt idx="82">
                  <c:v>4.118506484847545E-3</c:v>
                </c:pt>
                <c:pt idx="83">
                  <c:v>-1.6226326319864787E-2</c:v>
                </c:pt>
                <c:pt idx="84">
                  <c:v>4.9539923905078664E-5</c:v>
                </c:pt>
                <c:pt idx="85">
                  <c:v>-1.98494335656621E-3</c:v>
                </c:pt>
                <c:pt idx="86">
                  <c:v>4.9539923905078664E-5</c:v>
                </c:pt>
                <c:pt idx="87">
                  <c:v>-1.5209084679629253E-2</c:v>
                </c:pt>
                <c:pt idx="88">
                  <c:v>-1.927805124057172E-2</c:v>
                </c:pt>
                <c:pt idx="89">
                  <c:v>-1.8260809600336075E-2</c:v>
                </c:pt>
                <c:pt idx="90">
                  <c:v>-1.215735975892232E-2</c:v>
                </c:pt>
                <c:pt idx="91">
                  <c:v>-1.1140118118686676E-2</c:v>
                </c:pt>
                <c:pt idx="92">
                  <c:v>-7.0711515577442097E-3</c:v>
                </c:pt>
                <c:pt idx="93">
                  <c:v>-3.0021849968017433E-3</c:v>
                </c:pt>
                <c:pt idx="94">
                  <c:v>3.1012648446119007E-3</c:v>
                </c:pt>
                <c:pt idx="95">
                  <c:v>-6.0539099175085653E-3</c:v>
                </c:pt>
                <c:pt idx="96">
                  <c:v>-9.6770171633056568E-4</c:v>
                </c:pt>
                <c:pt idx="97">
                  <c:v>-7.0711515577442097E-3</c:v>
                </c:pt>
                <c:pt idx="98">
                  <c:v>1.066781564140723E-3</c:v>
                </c:pt>
                <c:pt idx="99">
                  <c:v>2.0840232043763673E-3</c:v>
                </c:pt>
                <c:pt idx="100">
                  <c:v>4.9539923905078664E-5</c:v>
                </c:pt>
                <c:pt idx="101">
                  <c:v>2.0840232043763673E-3</c:v>
                </c:pt>
                <c:pt idx="102">
                  <c:v>-9.6770171633056568E-4</c:v>
                </c:pt>
                <c:pt idx="103">
                  <c:v>-7.0711515577442097E-3</c:v>
                </c:pt>
                <c:pt idx="104">
                  <c:v>-6.0539099175085653E-3</c:v>
                </c:pt>
                <c:pt idx="105">
                  <c:v>1.3273681246968233E-2</c:v>
                </c:pt>
                <c:pt idx="106">
                  <c:v>1.7342647807910699E-2</c:v>
                </c:pt>
                <c:pt idx="107">
                  <c:v>3.1012648446119007E-3</c:v>
                </c:pt>
                <c:pt idx="108">
                  <c:v>8.1874730457901224E-3</c:v>
                </c:pt>
                <c:pt idx="109">
                  <c:v>-7.0711515577442097E-3</c:v>
                </c:pt>
                <c:pt idx="110">
                  <c:v>4.118506484847545E-3</c:v>
                </c:pt>
                <c:pt idx="111">
                  <c:v>2.0840232043763673E-3</c:v>
                </c:pt>
                <c:pt idx="112">
                  <c:v>1.1066887499804667E-2</c:v>
                </c:pt>
                <c:pt idx="113">
                  <c:v>1.8187578981454067E-2</c:v>
                </c:pt>
                <c:pt idx="114">
                  <c:v>6.997920938862201E-3</c:v>
                </c:pt>
                <c:pt idx="115">
                  <c:v>2.9289543779197347E-3</c:v>
                </c:pt>
                <c:pt idx="116">
                  <c:v>3.946196018155268E-3</c:v>
                </c:pt>
                <c:pt idx="117">
                  <c:v>1.0049645859569023E-2</c:v>
                </c:pt>
                <c:pt idx="118">
                  <c:v>1.0049645859569023E-2</c:v>
                </c:pt>
                <c:pt idx="119">
                  <c:v>9.0324042193334897E-3</c:v>
                </c:pt>
                <c:pt idx="120">
                  <c:v>4.9634376583909123E-3</c:v>
                </c:pt>
                <c:pt idx="121">
                  <c:v>1.1066887499804667E-2</c:v>
                </c:pt>
                <c:pt idx="122">
                  <c:v>9.0324042193334897E-3</c:v>
                </c:pt>
                <c:pt idx="123">
                  <c:v>-6.2262203842009534E-3</c:v>
                </c:pt>
                <c:pt idx="124">
                  <c:v>-1.1400121830227317E-3</c:v>
                </c:pt>
                <c:pt idx="125">
                  <c:v>1.2084129140040312E-2</c:v>
                </c:pt>
                <c:pt idx="126">
                  <c:v>2.9289543779197347E-3</c:v>
                </c:pt>
                <c:pt idx="127">
                  <c:v>1.3101370780275845E-2</c:v>
                </c:pt>
                <c:pt idx="128">
                  <c:v>-1.4364153506085886E-2</c:v>
                </c:pt>
                <c:pt idx="129">
                  <c:v>-4.1917371037296647E-3</c:v>
                </c:pt>
                <c:pt idx="130">
                  <c:v>8.94471097448446E-4</c:v>
                </c:pt>
                <c:pt idx="131">
                  <c:v>-9.2779453049077754E-3</c:v>
                </c:pt>
                <c:pt idx="132">
                  <c:v>-5.208978743965309E-3</c:v>
                </c:pt>
                <c:pt idx="133">
                  <c:v>-2.6571053188913396E-2</c:v>
                </c:pt>
                <c:pt idx="134">
                  <c:v>-1.6398636786557175E-2</c:v>
                </c:pt>
                <c:pt idx="135">
                  <c:v>-1.1312428585379064E-2</c:v>
                </c:pt>
                <c:pt idx="136">
                  <c:v>8.94471097448446E-4</c:v>
                </c:pt>
                <c:pt idx="137">
                  <c:v>-1.1400121830227317E-3</c:v>
                </c:pt>
                <c:pt idx="138">
                  <c:v>-3.1744954634940203E-3</c:v>
                </c:pt>
                <c:pt idx="139">
                  <c:v>-1.538139514632153E-2</c:v>
                </c:pt>
                <c:pt idx="140">
                  <c:v>-1.2277054278708732E-4</c:v>
                </c:pt>
                <c:pt idx="141">
                  <c:v>-1.2329670225614597E-2</c:v>
                </c:pt>
                <c:pt idx="142">
                  <c:v>-1.6398636786557175E-2</c:v>
                </c:pt>
                <c:pt idx="143">
                  <c:v>-1.4364153506085886E-2</c:v>
                </c:pt>
                <c:pt idx="144">
                  <c:v>-4.1917371037296647E-3</c:v>
                </c:pt>
                <c:pt idx="145">
                  <c:v>2.9289543779197347E-3</c:v>
                </c:pt>
                <c:pt idx="146">
                  <c:v>-6.2262203842009534E-3</c:v>
                </c:pt>
                <c:pt idx="147">
                  <c:v>-1.3346911865850242E-2</c:v>
                </c:pt>
                <c:pt idx="148">
                  <c:v>-1.3346911865850242E-2</c:v>
                </c:pt>
                <c:pt idx="149">
                  <c:v>5.9806792986265567E-3</c:v>
                </c:pt>
                <c:pt idx="150">
                  <c:v>2.2256545542396644E-2</c:v>
                </c:pt>
                <c:pt idx="151">
                  <c:v>-3.1744954634940203E-3</c:v>
                </c:pt>
                <c:pt idx="152">
                  <c:v>5.9806792986265567E-3</c:v>
                </c:pt>
                <c:pt idx="153">
                  <c:v>-1.7415878426792819E-2</c:v>
                </c:pt>
                <c:pt idx="154">
                  <c:v>-1.538139514632153E-2</c:v>
                </c:pt>
                <c:pt idx="155">
                  <c:v>1.9117127376840903E-3</c:v>
                </c:pt>
                <c:pt idx="156">
                  <c:v>-7.2434620244365977E-3</c:v>
                </c:pt>
                <c:pt idx="157">
                  <c:v>8.0151625790978454E-3</c:v>
                </c:pt>
                <c:pt idx="158">
                  <c:v>3.946196018155268E-3</c:v>
                </c:pt>
                <c:pt idx="159">
                  <c:v>1.1066887499804667E-2</c:v>
                </c:pt>
                <c:pt idx="160">
                  <c:v>-9.2779453049077754E-3</c:v>
                </c:pt>
                <c:pt idx="161">
                  <c:v>4.9634376583909123E-3</c:v>
                </c:pt>
                <c:pt idx="162">
                  <c:v>3.946196018155268E-3</c:v>
                </c:pt>
                <c:pt idx="163">
                  <c:v>5.9806792986265567E-3</c:v>
                </c:pt>
                <c:pt idx="164">
                  <c:v>1.3101370780275845E-2</c:v>
                </c:pt>
                <c:pt idx="165">
                  <c:v>1.9204820621689711E-2</c:v>
                </c:pt>
                <c:pt idx="166">
                  <c:v>1.0049645859569023E-2</c:v>
                </c:pt>
                <c:pt idx="167">
                  <c:v>-7.2434620244365977E-3</c:v>
                </c:pt>
                <c:pt idx="168">
                  <c:v>9.0324042193334897E-3</c:v>
                </c:pt>
                <c:pt idx="169">
                  <c:v>-1.1400121830227317E-3</c:v>
                </c:pt>
              </c:numCache>
            </c:numRef>
          </c:xVal>
          <c:yVal>
            <c:numRef>
              <c:f>'correction (ETH)'!$G$2:$G$171</c:f>
              <c:numCache>
                <c:formatCode>0.000</c:formatCode>
                <c:ptCount val="170"/>
                <c:pt idx="0">
                  <c:v>-7.8735699842653828E-2</c:v>
                </c:pt>
                <c:pt idx="1">
                  <c:v>3.1051675905393594E-3</c:v>
                </c:pt>
                <c:pt idx="2">
                  <c:v>-1.8112835077325584E-2</c:v>
                </c:pt>
                <c:pt idx="3">
                  <c:v>1.0177835146494285E-2</c:v>
                </c:pt>
                <c:pt idx="4">
                  <c:v>2.0947865111172193E-3</c:v>
                </c:pt>
                <c:pt idx="5">
                  <c:v>6.1363108288057244E-3</c:v>
                </c:pt>
                <c:pt idx="6">
                  <c:v>-5.0445029618834014E-2</c:v>
                </c:pt>
                <c:pt idx="7">
                  <c:v>-1.6092072918481304E-2</c:v>
                </c:pt>
                <c:pt idx="8">
                  <c:v>7.4024352272938909E-5</c:v>
                </c:pt>
                <c:pt idx="9">
                  <c:v>-1.0029786441948463E-2</c:v>
                </c:pt>
                <c:pt idx="10">
                  <c:v>4.4530791846846995E-2</c:v>
                </c:pt>
                <c:pt idx="11">
                  <c:v>-4.3372362062879033E-2</c:v>
                </c:pt>
                <c:pt idx="12">
                  <c:v>-7.6714937683809548E-2</c:v>
                </c:pt>
                <c:pt idx="13">
                  <c:v>1.3208978384760706E-2</c:v>
                </c:pt>
                <c:pt idx="14">
                  <c:v>2.5333551337826388E-2</c:v>
                </c:pt>
                <c:pt idx="15">
                  <c:v>-2.821664587154693E-2</c:v>
                </c:pt>
                <c:pt idx="16">
                  <c:v>-1.6092072918481304E-2</c:v>
                </c:pt>
                <c:pt idx="17">
                  <c:v>7.4024352272938909E-5</c:v>
                </c:pt>
                <c:pt idx="18">
                  <c:v>7.1466919082278646E-3</c:v>
                </c:pt>
                <c:pt idx="19">
                  <c:v>-3.9674999654156218E-3</c:v>
                </c:pt>
                <c:pt idx="20">
                  <c:v>1.8260883781871406E-2</c:v>
                </c:pt>
                <c:pt idx="21">
                  <c:v>-1.7102453997903444E-2</c:v>
                </c:pt>
                <c:pt idx="22">
                  <c:v>-6.9986432036820423E-3</c:v>
                </c:pt>
                <c:pt idx="23">
                  <c:v>-9.3635672714920126E-4</c:v>
                </c:pt>
                <c:pt idx="24">
                  <c:v>9.1674540670721449E-3</c:v>
                </c:pt>
                <c:pt idx="25">
                  <c:v>6.1363108288057244E-3</c:v>
                </c:pt>
                <c:pt idx="26">
                  <c:v>-1.9123216156747724E-2</c:v>
                </c:pt>
                <c:pt idx="27">
                  <c:v>-9.3635672714920126E-4</c:v>
                </c:pt>
                <c:pt idx="28">
                  <c:v>3.1395837814359229E-2</c:v>
                </c:pt>
                <c:pt idx="29">
                  <c:v>-1.1040167521370603E-2</c:v>
                </c:pt>
                <c:pt idx="30">
                  <c:v>1.7250502702449266E-2</c:v>
                </c:pt>
                <c:pt idx="31">
                  <c:v>-4.7413886380567594E-2</c:v>
                </c:pt>
                <c:pt idx="32">
                  <c:v>5.3624221561646257E-2</c:v>
                </c:pt>
                <c:pt idx="33">
                  <c:v>-9.3635672714920126E-4</c:v>
                </c:pt>
                <c:pt idx="34">
                  <c:v>-2.720626479212479E-2</c:v>
                </c:pt>
                <c:pt idx="35">
                  <c:v>1.1188216225916425E-2</c:v>
                </c:pt>
                <c:pt idx="36">
                  <c:v>-5.7517697174788995E-2</c:v>
                </c:pt>
                <c:pt idx="37">
                  <c:v>-8.4797986319186669E-2</c:v>
                </c:pt>
                <c:pt idx="38">
                  <c:v>-4.9434648539411874E-2</c:v>
                </c:pt>
                <c:pt idx="39">
                  <c:v>-5.4486553936522575E-2</c:v>
                </c:pt>
                <c:pt idx="40">
                  <c:v>-2.0133597236169865E-2</c:v>
                </c:pt>
                <c:pt idx="41">
                  <c:v>6.5748794514711939E-2</c:v>
                </c:pt>
                <c:pt idx="42">
                  <c:v>-1.5081691839059164E-2</c:v>
                </c:pt>
                <c:pt idx="43">
                  <c:v>2.0281645940715687E-2</c:v>
                </c:pt>
                <c:pt idx="44">
                  <c:v>3.1051675905393594E-3</c:v>
                </c:pt>
                <c:pt idx="45">
                  <c:v>6.4738413435289799E-2</c:v>
                </c:pt>
                <c:pt idx="46">
                  <c:v>4.2510029688002715E-2</c:v>
                </c:pt>
                <c:pt idx="47">
                  <c:v>4.9582697243957696E-2</c:v>
                </c:pt>
                <c:pt idx="48">
                  <c:v>3.3416599973203509E-2</c:v>
                </c:pt>
                <c:pt idx="49">
                  <c:v>4.0489267529158435E-2</c:v>
                </c:pt>
                <c:pt idx="50">
                  <c:v>2.9375075655514948E-2</c:v>
                </c:pt>
                <c:pt idx="51">
                  <c:v>2.9375075655514948E-2</c:v>
                </c:pt>
                <c:pt idx="52">
                  <c:v>-5.9882621242599021E-3</c:v>
                </c:pt>
                <c:pt idx="53">
                  <c:v>2.3312789178982107E-2</c:v>
                </c:pt>
                <c:pt idx="54">
                  <c:v>-2.821664587154693E-2</c:v>
                </c:pt>
                <c:pt idx="55">
                  <c:v>2.0281645940715687E-2</c:v>
                </c:pt>
                <c:pt idx="56">
                  <c:v>1.9271264861293547E-2</c:v>
                </c:pt>
                <c:pt idx="57">
                  <c:v>0.10515365661217532</c:v>
                </c:pt>
                <c:pt idx="58">
                  <c:v>-2.1143978315592005E-2</c:v>
                </c:pt>
                <c:pt idx="59">
                  <c:v>5.1259297493835843E-3</c:v>
                </c:pt>
                <c:pt idx="60">
                  <c:v>6.1363108288057244E-3</c:v>
                </c:pt>
                <c:pt idx="61">
                  <c:v>2.0947865111172193E-3</c:v>
                </c:pt>
                <c:pt idx="62">
                  <c:v>1.0844054316950791E-3</c:v>
                </c:pt>
                <c:pt idx="63">
                  <c:v>4.3520410767424855E-2</c:v>
                </c:pt>
                <c:pt idx="64">
                  <c:v>3.1051675905393594E-3</c:v>
                </c:pt>
                <c:pt idx="65">
                  <c:v>-2.9571188859934816E-3</c:v>
                </c:pt>
                <c:pt idx="66">
                  <c:v>3.1395837814359229E-2</c:v>
                </c:pt>
                <c:pt idx="67">
                  <c:v>-2.9571188859934816E-3</c:v>
                </c:pt>
                <c:pt idx="68">
                  <c:v>-3.1247789109813351E-2</c:v>
                </c:pt>
                <c:pt idx="69">
                  <c:v>-4.9778810448377619E-3</c:v>
                </c:pt>
                <c:pt idx="70">
                  <c:v>-2.0133597236169865E-2</c:v>
                </c:pt>
                <c:pt idx="71">
                  <c:v>-2.0133597236169865E-2</c:v>
                </c:pt>
                <c:pt idx="72">
                  <c:v>-4.9778810448377619E-3</c:v>
                </c:pt>
                <c:pt idx="73">
                  <c:v>3.644774321146993E-2</c:v>
                </c:pt>
                <c:pt idx="74">
                  <c:v>1.2198597305338565E-2</c:v>
                </c:pt>
                <c:pt idx="75">
                  <c:v>-6.9986432036820423E-3</c:v>
                </c:pt>
                <c:pt idx="76">
                  <c:v>-1.1040167521370603E-2</c:v>
                </c:pt>
                <c:pt idx="77">
                  <c:v>4.6551554005691276E-2</c:v>
                </c:pt>
                <c:pt idx="78">
                  <c:v>-2.1143978315592005E-2</c:v>
                </c:pt>
                <c:pt idx="79">
                  <c:v>-4.0341218824612612E-2</c:v>
                </c:pt>
                <c:pt idx="80">
                  <c:v>-1.9467378065713414E-3</c:v>
                </c:pt>
                <c:pt idx="81">
                  <c:v>-2.2154359395014145E-2</c:v>
                </c:pt>
                <c:pt idx="82">
                  <c:v>7.4024352272938909E-5</c:v>
                </c:pt>
                <c:pt idx="83">
                  <c:v>-1.6092072918481304E-2</c:v>
                </c:pt>
                <c:pt idx="84">
                  <c:v>-1.9467378065713414E-3</c:v>
                </c:pt>
                <c:pt idx="85">
                  <c:v>-8.0090242831041825E-3</c:v>
                </c:pt>
                <c:pt idx="86">
                  <c:v>-2.821664587154693E-2</c:v>
                </c:pt>
                <c:pt idx="87">
                  <c:v>-2.1143978315592005E-2</c:v>
                </c:pt>
                <c:pt idx="88">
                  <c:v>-4.3372362062879033E-2</c:v>
                </c:pt>
                <c:pt idx="89">
                  <c:v>-3.3268551268657631E-2</c:v>
                </c:pt>
                <c:pt idx="90">
                  <c:v>2.7354313496670668E-2</c:v>
                </c:pt>
                <c:pt idx="91">
                  <c:v>7.4024352272938909E-5</c:v>
                </c:pt>
                <c:pt idx="92">
                  <c:v>7.3831843150089005E-2</c:v>
                </c:pt>
                <c:pt idx="93">
                  <c:v>-3.9330837745190472E-2</c:v>
                </c:pt>
                <c:pt idx="94">
                  <c:v>-1.9467378065713414E-3</c:v>
                </c:pt>
                <c:pt idx="95">
                  <c:v>4.0489267529158435E-2</c:v>
                </c:pt>
                <c:pt idx="96">
                  <c:v>-1.0029786441948463E-2</c:v>
                </c:pt>
                <c:pt idx="97">
                  <c:v>-2.5185502633280565E-2</c:v>
                </c:pt>
                <c:pt idx="98">
                  <c:v>5.8676126958756958E-2</c:v>
                </c:pt>
                <c:pt idx="99">
                  <c:v>-3.4278932348079771E-2</c:v>
                </c:pt>
                <c:pt idx="100">
                  <c:v>1.1188216225916425E-2</c:v>
                </c:pt>
                <c:pt idx="101">
                  <c:v>3.644774321146993E-2</c:v>
                </c:pt>
                <c:pt idx="102">
                  <c:v>-1.3060929680214883E-2</c:v>
                </c:pt>
                <c:pt idx="103">
                  <c:v>-1.0029786441948463E-2</c:v>
                </c:pt>
                <c:pt idx="104">
                  <c:v>-4.3372362062879033E-2</c:v>
                </c:pt>
                <c:pt idx="105">
                  <c:v>7.4024352272938909E-5</c:v>
                </c:pt>
                <c:pt idx="106">
                  <c:v>1.8260883781871406E-2</c:v>
                </c:pt>
                <c:pt idx="107">
                  <c:v>7.0800699911822584E-2</c:v>
                </c:pt>
                <c:pt idx="108">
                  <c:v>-1.4071310759637023E-2</c:v>
                </c:pt>
                <c:pt idx="109">
                  <c:v>-3.8320456665768332E-2</c:v>
                </c:pt>
                <c:pt idx="110">
                  <c:v>2.5333551337826388E-2</c:v>
                </c:pt>
                <c:pt idx="111">
                  <c:v>2.7354313496670668E-2</c:v>
                </c:pt>
                <c:pt idx="112">
                  <c:v>-8.617853792933311E-2</c:v>
                </c:pt>
                <c:pt idx="113">
                  <c:v>-5.1825581228980372E-2</c:v>
                </c:pt>
                <c:pt idx="114">
                  <c:v>-5.4856724467246792E-2</c:v>
                </c:pt>
                <c:pt idx="115">
                  <c:v>-5.3480515755620073E-3</c:v>
                </c:pt>
                <c:pt idx="116">
                  <c:v>-4.8794437990713979E-2</c:v>
                </c:pt>
                <c:pt idx="117">
                  <c:v>-2.0503767766894054E-2</c:v>
                </c:pt>
                <c:pt idx="118">
                  <c:v>-3.5659483958226157E-2</c:v>
                </c:pt>
                <c:pt idx="119">
                  <c:v>-2.7576435322849091E-2</c:v>
                </c:pt>
                <c:pt idx="120">
                  <c:v>-7.1022821738001007E-2</c:v>
                </c:pt>
                <c:pt idx="121">
                  <c:v>8.7972835363478996E-3</c:v>
                </c:pt>
                <c:pt idx="122">
                  <c:v>2.3952999727680002E-2</c:v>
                </c:pt>
                <c:pt idx="123">
                  <c:v>-3.6669865037648297E-2</c:v>
                </c:pt>
                <c:pt idx="124">
                  <c:v>-6.2939773102623914E-2</c:v>
                </c:pt>
                <c:pt idx="125">
                  <c:v>6.7765213775036748E-3</c:v>
                </c:pt>
                <c:pt idx="126">
                  <c:v>2.1932237568835722E-2</c:v>
                </c:pt>
                <c:pt idx="127">
                  <c:v>-2.2524529925738335E-2</c:v>
                </c:pt>
                <c:pt idx="128">
                  <c:v>5.8305956428032713E-2</c:v>
                </c:pt>
                <c:pt idx="129">
                  <c:v>1.182842677461432E-2</c:v>
                </c:pt>
                <c:pt idx="130">
                  <c:v>2.7349970598151141E-3</c:v>
                </c:pt>
                <c:pt idx="131">
                  <c:v>1.283880785403646E-2</c:v>
                </c:pt>
                <c:pt idx="132">
                  <c:v>-6.3584326549841474E-3</c:v>
                </c:pt>
                <c:pt idx="133">
                  <c:v>4.213985915727847E-2</c:v>
                </c:pt>
                <c:pt idx="134">
                  <c:v>6.8409767222254059E-2</c:v>
                </c:pt>
                <c:pt idx="135">
                  <c:v>-1.2420719131516988E-2</c:v>
                </c:pt>
                <c:pt idx="136">
                  <c:v>-2.9614617845130642E-4</c:v>
                </c:pt>
                <c:pt idx="137">
                  <c:v>-6.6981297420312474E-2</c:v>
                </c:pt>
                <c:pt idx="138">
                  <c:v>-1.3065272578734466E-3</c:v>
                </c:pt>
                <c:pt idx="139">
                  <c:v>1.7890713251147161E-2</c:v>
                </c:pt>
                <c:pt idx="140">
                  <c:v>1.7246159803929184E-3</c:v>
                </c:pt>
                <c:pt idx="141">
                  <c:v>9.8076646157700398E-3</c:v>
                </c:pt>
                <c:pt idx="142">
                  <c:v>1.182842677461432E-2</c:v>
                </c:pt>
                <c:pt idx="143">
                  <c:v>1.4859570012880741E-2</c:v>
                </c:pt>
                <c:pt idx="144">
                  <c:v>9.8076646157700398E-3</c:v>
                </c:pt>
                <c:pt idx="145">
                  <c:v>5.7661402980814791E-3</c:v>
                </c:pt>
                <c:pt idx="146">
                  <c:v>-1.4441481290361269E-2</c:v>
                </c:pt>
                <c:pt idx="147">
                  <c:v>-1.5451862369783409E-2</c:v>
                </c:pt>
                <c:pt idx="148">
                  <c:v>-8.718891900875525E-2</c:v>
                </c:pt>
                <c:pt idx="149">
                  <c:v>-2.3169083372955868E-3</c:v>
                </c:pt>
                <c:pt idx="150">
                  <c:v>-1.7472624528627689E-2</c:v>
                </c:pt>
                <c:pt idx="151">
                  <c:v>5.4264432110344152E-2</c:v>
                </c:pt>
                <c:pt idx="152">
                  <c:v>9.3669294207807563E-2</c:v>
                </c:pt>
                <c:pt idx="153">
                  <c:v>4.213985915727847E-2</c:v>
                </c:pt>
                <c:pt idx="154">
                  <c:v>2.5973761886524283E-2</c:v>
                </c:pt>
                <c:pt idx="155">
                  <c:v>3.7087953760167769E-2</c:v>
                </c:pt>
                <c:pt idx="156">
                  <c:v>2.0921856489413582E-2</c:v>
                </c:pt>
                <c:pt idx="157">
                  <c:v>3.2036048363057124E-2</c:v>
                </c:pt>
                <c:pt idx="158">
                  <c:v>-1.3065272578734466E-3</c:v>
                </c:pt>
                <c:pt idx="159">
                  <c:v>4.7557592186593944E-3</c:v>
                </c:pt>
                <c:pt idx="160">
                  <c:v>-5.3480515755620073E-3</c:v>
                </c:pt>
                <c:pt idx="161">
                  <c:v>6.7765213775036748E-3</c:v>
                </c:pt>
                <c:pt idx="162">
                  <c:v>-5.6877486626091073E-2</c:v>
                </c:pt>
                <c:pt idx="163">
                  <c:v>-3.0607578561115456E-2</c:v>
                </c:pt>
                <c:pt idx="164">
                  <c:v>-4.3376704961398671E-3</c:v>
                </c:pt>
                <c:pt idx="165">
                  <c:v>1.7246159803929184E-3</c:v>
                </c:pt>
                <c:pt idx="166">
                  <c:v>7.548243477820904E-2</c:v>
                </c:pt>
                <c:pt idx="167">
                  <c:v>4.0119096998434189E-2</c:v>
                </c:pt>
                <c:pt idx="168">
                  <c:v>6.4368242904565554E-2</c:v>
                </c:pt>
                <c:pt idx="169">
                  <c:v>1.7890713251147161E-2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E-5146-89CF-C94CA74D9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3392"/>
        <c:axId val="1957823776"/>
      </c:scatterChart>
      <c:valAx>
        <c:axId val="1957823392"/>
        <c:scaling>
          <c:orientation val="minMax"/>
          <c:max val="4.0000000000000008E-2"/>
          <c:min val="-3.000000000000000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>
                    <a:solidFill>
                      <a:schemeClr val="tx1"/>
                    </a:solidFill>
                  </a:rPr>
                  <a:t>∆</a:t>
                </a:r>
                <a:r>
                  <a:rPr lang="en-GB" sz="1800" b="1" baseline="-25000">
                    <a:solidFill>
                      <a:schemeClr val="tx1"/>
                    </a:solidFill>
                  </a:rPr>
                  <a:t>47 (CDES90,uc)</a:t>
                </a:r>
                <a:r>
                  <a:rPr lang="en-GB" sz="1800" b="1">
                    <a:solidFill>
                      <a:schemeClr val="tx1"/>
                    </a:solidFill>
                  </a:rPr>
                  <a:t> residuals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1957823776"/>
        <c:crosses val="autoZero"/>
        <c:crossBetween val="midCat"/>
        <c:majorUnit val="1.0000000000000002E-2"/>
      </c:valAx>
      <c:valAx>
        <c:axId val="1957823776"/>
        <c:scaling>
          <c:orientation val="minMax"/>
          <c:max val="0.12000000000000001"/>
          <c:min val="-0.120000000000000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>
                    <a:solidFill>
                      <a:schemeClr val="tx1"/>
                    </a:solidFill>
                  </a:rPr>
                  <a:t>∆</a:t>
                </a:r>
                <a:r>
                  <a:rPr lang="en-GB" sz="1800" b="1" baseline="-25000">
                    <a:solidFill>
                      <a:schemeClr val="tx1"/>
                    </a:solidFill>
                  </a:rPr>
                  <a:t>48 (CDES90,uc)</a:t>
                </a:r>
                <a:r>
                  <a:rPr lang="en-GB" sz="1800" b="1">
                    <a:solidFill>
                      <a:schemeClr val="tx1"/>
                    </a:solidFill>
                  </a:rPr>
                  <a:t> residuals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1957823392"/>
        <c:crosses val="autoZero"/>
        <c:crossBetween val="midCat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8AD8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4"/>
            <c:dispRSqr val="0"/>
            <c:dispEq val="0"/>
          </c:trendline>
          <c:xVal>
            <c:numRef>
              <c:f>'correction (ETH)'!$E$2:$E$171</c:f>
              <c:numCache>
                <c:formatCode>0.000000</c:formatCode>
                <c:ptCount val="170"/>
                <c:pt idx="0">
                  <c:v>1.2673611111094942</c:v>
                </c:pt>
                <c:pt idx="1">
                  <c:v>2.8222222222175333</c:v>
                </c:pt>
                <c:pt idx="2">
                  <c:v>5.086111111108039</c:v>
                </c:pt>
                <c:pt idx="3">
                  <c:v>9.4680555555532919</c:v>
                </c:pt>
                <c:pt idx="4">
                  <c:v>11.088194444440887</c:v>
                </c:pt>
                <c:pt idx="5">
                  <c:v>12.479861111110949</c:v>
                </c:pt>
                <c:pt idx="6">
                  <c:v>14.383333333331393</c:v>
                </c:pt>
                <c:pt idx="7">
                  <c:v>15.939583333332848</c:v>
                </c:pt>
                <c:pt idx="8">
                  <c:v>17.545833333329938</c:v>
                </c:pt>
                <c:pt idx="9">
                  <c:v>19.465277777773736</c:v>
                </c:pt>
                <c:pt idx="10">
                  <c:v>21.375</c:v>
                </c:pt>
                <c:pt idx="11">
                  <c:v>21.986111111109494</c:v>
                </c:pt>
                <c:pt idx="12">
                  <c:v>23.209722222221899</c:v>
                </c:pt>
                <c:pt idx="13">
                  <c:v>25.327777777776646</c:v>
                </c:pt>
                <c:pt idx="14">
                  <c:v>27.984722222223354</c:v>
                </c:pt>
                <c:pt idx="15">
                  <c:v>30.370138888887595</c:v>
                </c:pt>
                <c:pt idx="16">
                  <c:v>32.183333333334303</c:v>
                </c:pt>
                <c:pt idx="17">
                  <c:v>33.643749999995634</c:v>
                </c:pt>
                <c:pt idx="18">
                  <c:v>35.832638888889051</c:v>
                </c:pt>
                <c:pt idx="19">
                  <c:v>36.695138888884685</c:v>
                </c:pt>
                <c:pt idx="20">
                  <c:v>37.557638888887595</c:v>
                </c:pt>
                <c:pt idx="21">
                  <c:v>38.94999999999709</c:v>
                </c:pt>
                <c:pt idx="22">
                  <c:v>44.061805555553292</c:v>
                </c:pt>
                <c:pt idx="23">
                  <c:v>46.000694444439432</c:v>
                </c:pt>
                <c:pt idx="24">
                  <c:v>47.752083333332848</c:v>
                </c:pt>
                <c:pt idx="25">
                  <c:v>49.749305555553292</c:v>
                </c:pt>
                <c:pt idx="26">
                  <c:v>55.529166666667152</c:v>
                </c:pt>
                <c:pt idx="27">
                  <c:v>58.168055555550382</c:v>
                </c:pt>
                <c:pt idx="28">
                  <c:v>61.239583333328483</c:v>
                </c:pt>
                <c:pt idx="29">
                  <c:v>63.164583333331393</c:v>
                </c:pt>
                <c:pt idx="30">
                  <c:v>64.904861111106584</c:v>
                </c:pt>
                <c:pt idx="31">
                  <c:v>66.465972222220444</c:v>
                </c:pt>
                <c:pt idx="32">
                  <c:v>68.220833333332848</c:v>
                </c:pt>
                <c:pt idx="33">
                  <c:v>69.188194444439432</c:v>
                </c:pt>
                <c:pt idx="34">
                  <c:v>70.408333333332848</c:v>
                </c:pt>
                <c:pt idx="35">
                  <c:v>72.328472222223354</c:v>
                </c:pt>
                <c:pt idx="36">
                  <c:v>74.120833333334303</c:v>
                </c:pt>
                <c:pt idx="37">
                  <c:v>76.073611111110949</c:v>
                </c:pt>
                <c:pt idx="38">
                  <c:v>78.125694444439432</c:v>
                </c:pt>
                <c:pt idx="39">
                  <c:v>83.265277777776646</c:v>
                </c:pt>
                <c:pt idx="40">
                  <c:v>85.492361111108039</c:v>
                </c:pt>
                <c:pt idx="41">
                  <c:v>89.305555555554747</c:v>
                </c:pt>
                <c:pt idx="42">
                  <c:v>91.239583333328483</c:v>
                </c:pt>
                <c:pt idx="43">
                  <c:v>93.004166666665697</c:v>
                </c:pt>
                <c:pt idx="44">
                  <c:v>94.609722222223354</c:v>
                </c:pt>
                <c:pt idx="45">
                  <c:v>97.143749999995634</c:v>
                </c:pt>
                <c:pt idx="46">
                  <c:v>98.792361111110949</c:v>
                </c:pt>
                <c:pt idx="47">
                  <c:v>100.35555555555038</c:v>
                </c:pt>
                <c:pt idx="48">
                  <c:v>102.11666666666133</c:v>
                </c:pt>
                <c:pt idx="49">
                  <c:v>104.40694444443943</c:v>
                </c:pt>
                <c:pt idx="50">
                  <c:v>106.53888888888469</c:v>
                </c:pt>
                <c:pt idx="51">
                  <c:v>108.64999999999418</c:v>
                </c:pt>
                <c:pt idx="52">
                  <c:v>109.34305555555329</c:v>
                </c:pt>
                <c:pt idx="53">
                  <c:v>111.28055555555329</c:v>
                </c:pt>
                <c:pt idx="54">
                  <c:v>114.28680555555184</c:v>
                </c:pt>
                <c:pt idx="55">
                  <c:v>116.0444444444438</c:v>
                </c:pt>
                <c:pt idx="56">
                  <c:v>117.99791666666715</c:v>
                </c:pt>
                <c:pt idx="57">
                  <c:v>120.27916666666715</c:v>
                </c:pt>
                <c:pt idx="58">
                  <c:v>121.84027777777374</c:v>
                </c:pt>
                <c:pt idx="59">
                  <c:v>1.7868055555518367</c:v>
                </c:pt>
                <c:pt idx="60">
                  <c:v>3.3569444444437977</c:v>
                </c:pt>
                <c:pt idx="61">
                  <c:v>5.9569444444423425</c:v>
                </c:pt>
                <c:pt idx="62">
                  <c:v>8.4326388888875954</c:v>
                </c:pt>
                <c:pt idx="63">
                  <c:v>10.556249999994179</c:v>
                </c:pt>
                <c:pt idx="64">
                  <c:v>13.17013888888323</c:v>
                </c:pt>
                <c:pt idx="65">
                  <c:v>14.902777777773736</c:v>
                </c:pt>
                <c:pt idx="66">
                  <c:v>18.06388888888614</c:v>
                </c:pt>
                <c:pt idx="67">
                  <c:v>20.163888888884685</c:v>
                </c:pt>
                <c:pt idx="68">
                  <c:v>22.15902777777228</c:v>
                </c:pt>
                <c:pt idx="69">
                  <c:v>26.03263888888614</c:v>
                </c:pt>
                <c:pt idx="70">
                  <c:v>28.517361111109494</c:v>
                </c:pt>
                <c:pt idx="71">
                  <c:v>30.913888888884685</c:v>
                </c:pt>
                <c:pt idx="72">
                  <c:v>32.356944444443798</c:v>
                </c:pt>
                <c:pt idx="73">
                  <c:v>34.397222222221899</c:v>
                </c:pt>
                <c:pt idx="74">
                  <c:v>36.004861111112405</c:v>
                </c:pt>
                <c:pt idx="75">
                  <c:v>36.867361111108039</c:v>
                </c:pt>
                <c:pt idx="76">
                  <c:v>37.730555555550382</c:v>
                </c:pt>
                <c:pt idx="77">
                  <c:v>39.122916666667152</c:v>
                </c:pt>
                <c:pt idx="78">
                  <c:v>41.974999999998545</c:v>
                </c:pt>
                <c:pt idx="79">
                  <c:v>44.581249999995634</c:v>
                </c:pt>
                <c:pt idx="80">
                  <c:v>46.519444444442343</c:v>
                </c:pt>
                <c:pt idx="81">
                  <c:v>48.447916666664241</c:v>
                </c:pt>
                <c:pt idx="82">
                  <c:v>56.580555555556202</c:v>
                </c:pt>
                <c:pt idx="83">
                  <c:v>57.127083333332848</c:v>
                </c:pt>
                <c:pt idx="84">
                  <c:v>59.579166666662786</c:v>
                </c:pt>
                <c:pt idx="85">
                  <c:v>61.952777777776646</c:v>
                </c:pt>
                <c:pt idx="86">
                  <c:v>63.68888888888614</c:v>
                </c:pt>
                <c:pt idx="87">
                  <c:v>65.422916666662786</c:v>
                </c:pt>
                <c:pt idx="88">
                  <c:v>66.987499999995634</c:v>
                </c:pt>
                <c:pt idx="89">
                  <c:v>69.366666666661331</c:v>
                </c:pt>
                <c:pt idx="90">
                  <c:v>72.847916666665697</c:v>
                </c:pt>
                <c:pt idx="91">
                  <c:v>74.654166666667152</c:v>
                </c:pt>
                <c:pt idx="92">
                  <c:v>76.638194444443798</c:v>
                </c:pt>
                <c:pt idx="93">
                  <c:v>81.088888888887595</c:v>
                </c:pt>
                <c:pt idx="94">
                  <c:v>82.38749999999709</c:v>
                </c:pt>
                <c:pt idx="95">
                  <c:v>83.974305555551837</c:v>
                </c:pt>
                <c:pt idx="96">
                  <c:v>86.013194444443798</c:v>
                </c:pt>
                <c:pt idx="97">
                  <c:v>90.01249999999709</c:v>
                </c:pt>
                <c:pt idx="98">
                  <c:v>91.957638888889051</c:v>
                </c:pt>
                <c:pt idx="99">
                  <c:v>93.526388888887595</c:v>
                </c:pt>
                <c:pt idx="100">
                  <c:v>95.478472222217533</c:v>
                </c:pt>
                <c:pt idx="101">
                  <c:v>97.318055555551837</c:v>
                </c:pt>
                <c:pt idx="102">
                  <c:v>99.31527777777228</c:v>
                </c:pt>
                <c:pt idx="103">
                  <c:v>100.87777777777228</c:v>
                </c:pt>
                <c:pt idx="104">
                  <c:v>102.63958333332994</c:v>
                </c:pt>
                <c:pt idx="105">
                  <c:v>107.0576388888876</c:v>
                </c:pt>
                <c:pt idx="106">
                  <c:v>112.0090277777781</c:v>
                </c:pt>
                <c:pt idx="107">
                  <c:v>113.24305555555475</c:v>
                </c:pt>
                <c:pt idx="108">
                  <c:v>114.80555555555475</c:v>
                </c:pt>
                <c:pt idx="109">
                  <c:v>116.5715277777781</c:v>
                </c:pt>
                <c:pt idx="110">
                  <c:v>118.5180555555562</c:v>
                </c:pt>
                <c:pt idx="111">
                  <c:v>120.80069444444234</c:v>
                </c:pt>
                <c:pt idx="112">
                  <c:v>0.40138888888759539</c:v>
                </c:pt>
                <c:pt idx="113">
                  <c:v>2.304861111108039</c:v>
                </c:pt>
                <c:pt idx="114">
                  <c:v>4.2243055555518367</c:v>
                </c:pt>
                <c:pt idx="115">
                  <c:v>6.4749999999985448</c:v>
                </c:pt>
                <c:pt idx="116">
                  <c:v>8.9506944444437977</c:v>
                </c:pt>
                <c:pt idx="117">
                  <c:v>11.961805555554747</c:v>
                </c:pt>
                <c:pt idx="118">
                  <c:v>13.692361111112405</c:v>
                </c:pt>
                <c:pt idx="119">
                  <c:v>17.026388888887595</c:v>
                </c:pt>
                <c:pt idx="120">
                  <c:v>18.586805555554747</c:v>
                </c:pt>
                <c:pt idx="121">
                  <c:v>20.856944444443798</c:v>
                </c:pt>
                <c:pt idx="122">
                  <c:v>22.684027777773736</c:v>
                </c:pt>
                <c:pt idx="123">
                  <c:v>24.256944444445253</c:v>
                </c:pt>
                <c:pt idx="124">
                  <c:v>26.559722222220444</c:v>
                </c:pt>
                <c:pt idx="125">
                  <c:v>29.290972222217533</c:v>
                </c:pt>
                <c:pt idx="126">
                  <c:v>31.460416666661331</c:v>
                </c:pt>
                <c:pt idx="127">
                  <c:v>33.084722222221899</c:v>
                </c:pt>
                <c:pt idx="128">
                  <c:v>36.178472222221899</c:v>
                </c:pt>
                <c:pt idx="129">
                  <c:v>37.040277777778101</c:v>
                </c:pt>
                <c:pt idx="130">
                  <c:v>37.904166666667152</c:v>
                </c:pt>
                <c:pt idx="131">
                  <c:v>39.296527777776646</c:v>
                </c:pt>
                <c:pt idx="132">
                  <c:v>43.370138888887595</c:v>
                </c:pt>
                <c:pt idx="133">
                  <c:v>45.100694444445253</c:v>
                </c:pt>
                <c:pt idx="134">
                  <c:v>47.228472222217533</c:v>
                </c:pt>
                <c:pt idx="135">
                  <c:v>49.196527777778101</c:v>
                </c:pt>
                <c:pt idx="136">
                  <c:v>55.009027777778101</c:v>
                </c:pt>
                <c:pt idx="137">
                  <c:v>57.645833333328483</c:v>
                </c:pt>
                <c:pt idx="138">
                  <c:v>60.513194444443798</c:v>
                </c:pt>
                <c:pt idx="139">
                  <c:v>62.472916666665697</c:v>
                </c:pt>
                <c:pt idx="140">
                  <c:v>64.382638888884685</c:v>
                </c:pt>
                <c:pt idx="141">
                  <c:v>65.945833333331393</c:v>
                </c:pt>
                <c:pt idx="142">
                  <c:v>67.527083333334303</c:v>
                </c:pt>
                <c:pt idx="143">
                  <c:v>69.888194444443798</c:v>
                </c:pt>
                <c:pt idx="144">
                  <c:v>71.808333333334303</c:v>
                </c:pt>
                <c:pt idx="145">
                  <c:v>73.368749999994179</c:v>
                </c:pt>
                <c:pt idx="146">
                  <c:v>75.34375</c:v>
                </c:pt>
                <c:pt idx="147">
                  <c:v>77.193749999998545</c:v>
                </c:pt>
                <c:pt idx="148">
                  <c:v>81.631249999998545</c:v>
                </c:pt>
                <c:pt idx="149">
                  <c:v>84.973611111112405</c:v>
                </c:pt>
                <c:pt idx="150">
                  <c:v>88.061111111106584</c:v>
                </c:pt>
                <c:pt idx="151">
                  <c:v>90.53125</c:v>
                </c:pt>
                <c:pt idx="152">
                  <c:v>92.481944444443798</c:v>
                </c:pt>
                <c:pt idx="153">
                  <c:v>94.048611111109494</c:v>
                </c:pt>
                <c:pt idx="154">
                  <c:v>96.240277777775191</c:v>
                </c:pt>
                <c:pt idx="155">
                  <c:v>98.065972222218988</c:v>
                </c:pt>
                <c:pt idx="156">
                  <c:v>99.836805555554747</c:v>
                </c:pt>
                <c:pt idx="157">
                  <c:v>101.39861111110804</c:v>
                </c:pt>
                <c:pt idx="158">
                  <c:v>103.35138888888469</c:v>
                </c:pt>
                <c:pt idx="159">
                  <c:v>106.01597222222335</c:v>
                </c:pt>
                <c:pt idx="160">
                  <c:v>107.57638888888323</c:v>
                </c:pt>
                <c:pt idx="161">
                  <c:v>109.1694444444438</c:v>
                </c:pt>
                <c:pt idx="162">
                  <c:v>110.57291666666424</c:v>
                </c:pt>
                <c:pt idx="163">
                  <c:v>112.52986111110658</c:v>
                </c:pt>
                <c:pt idx="164">
                  <c:v>113.76666666666279</c:v>
                </c:pt>
                <c:pt idx="165">
                  <c:v>115.32847222222335</c:v>
                </c:pt>
                <c:pt idx="166">
                  <c:v>117.28472222221899</c:v>
                </c:pt>
                <c:pt idx="167">
                  <c:v>119.22430555555184</c:v>
                </c:pt>
                <c:pt idx="168">
                  <c:v>120.10555555555038</c:v>
                </c:pt>
                <c:pt idx="169">
                  <c:v>121.31944444444525</c:v>
                </c:pt>
              </c:numCache>
            </c:numRef>
          </c:xVal>
          <c:yVal>
            <c:numRef>
              <c:f>'correction (ETH)'!$G$2:$G$171</c:f>
              <c:numCache>
                <c:formatCode>0.000</c:formatCode>
                <c:ptCount val="170"/>
                <c:pt idx="0">
                  <c:v>-7.8735699842653828E-2</c:v>
                </c:pt>
                <c:pt idx="1">
                  <c:v>3.1051675905393594E-3</c:v>
                </c:pt>
                <c:pt idx="2">
                  <c:v>-1.8112835077325584E-2</c:v>
                </c:pt>
                <c:pt idx="3">
                  <c:v>1.0177835146494285E-2</c:v>
                </c:pt>
                <c:pt idx="4">
                  <c:v>2.0947865111172193E-3</c:v>
                </c:pt>
                <c:pt idx="5">
                  <c:v>6.1363108288057244E-3</c:v>
                </c:pt>
                <c:pt idx="6">
                  <c:v>-5.0445029618834014E-2</c:v>
                </c:pt>
                <c:pt idx="7">
                  <c:v>-1.6092072918481304E-2</c:v>
                </c:pt>
                <c:pt idx="8">
                  <c:v>7.4024352272938909E-5</c:v>
                </c:pt>
                <c:pt idx="9">
                  <c:v>-1.0029786441948463E-2</c:v>
                </c:pt>
                <c:pt idx="10">
                  <c:v>4.4530791846846995E-2</c:v>
                </c:pt>
                <c:pt idx="11">
                  <c:v>-4.3372362062879033E-2</c:v>
                </c:pt>
                <c:pt idx="12">
                  <c:v>-7.6714937683809548E-2</c:v>
                </c:pt>
                <c:pt idx="13">
                  <c:v>1.3208978384760706E-2</c:v>
                </c:pt>
                <c:pt idx="14">
                  <c:v>2.5333551337826388E-2</c:v>
                </c:pt>
                <c:pt idx="15">
                  <c:v>-2.821664587154693E-2</c:v>
                </c:pt>
                <c:pt idx="16">
                  <c:v>-1.6092072918481304E-2</c:v>
                </c:pt>
                <c:pt idx="17">
                  <c:v>7.4024352272938909E-5</c:v>
                </c:pt>
                <c:pt idx="18">
                  <c:v>7.1466919082278646E-3</c:v>
                </c:pt>
                <c:pt idx="19">
                  <c:v>-3.9674999654156218E-3</c:v>
                </c:pt>
                <c:pt idx="20">
                  <c:v>1.8260883781871406E-2</c:v>
                </c:pt>
                <c:pt idx="21">
                  <c:v>-1.7102453997903444E-2</c:v>
                </c:pt>
                <c:pt idx="22">
                  <c:v>-6.9986432036820423E-3</c:v>
                </c:pt>
                <c:pt idx="23">
                  <c:v>-9.3635672714920126E-4</c:v>
                </c:pt>
                <c:pt idx="24">
                  <c:v>9.1674540670721449E-3</c:v>
                </c:pt>
                <c:pt idx="25">
                  <c:v>6.1363108288057244E-3</c:v>
                </c:pt>
                <c:pt idx="26">
                  <c:v>-1.9123216156747724E-2</c:v>
                </c:pt>
                <c:pt idx="27">
                  <c:v>-9.3635672714920126E-4</c:v>
                </c:pt>
                <c:pt idx="28">
                  <c:v>3.1395837814359229E-2</c:v>
                </c:pt>
                <c:pt idx="29">
                  <c:v>-1.1040167521370603E-2</c:v>
                </c:pt>
                <c:pt idx="30">
                  <c:v>1.7250502702449266E-2</c:v>
                </c:pt>
                <c:pt idx="31">
                  <c:v>-4.7413886380567594E-2</c:v>
                </c:pt>
                <c:pt idx="32">
                  <c:v>5.3624221561646257E-2</c:v>
                </c:pt>
                <c:pt idx="33">
                  <c:v>-9.3635672714920126E-4</c:v>
                </c:pt>
                <c:pt idx="34">
                  <c:v>-2.720626479212479E-2</c:v>
                </c:pt>
                <c:pt idx="35">
                  <c:v>1.1188216225916425E-2</c:v>
                </c:pt>
                <c:pt idx="36">
                  <c:v>-5.7517697174788995E-2</c:v>
                </c:pt>
                <c:pt idx="37">
                  <c:v>-8.4797986319186669E-2</c:v>
                </c:pt>
                <c:pt idx="38">
                  <c:v>-4.9434648539411874E-2</c:v>
                </c:pt>
                <c:pt idx="39">
                  <c:v>-5.4486553936522575E-2</c:v>
                </c:pt>
                <c:pt idx="40">
                  <c:v>-2.0133597236169865E-2</c:v>
                </c:pt>
                <c:pt idx="41">
                  <c:v>6.5748794514711939E-2</c:v>
                </c:pt>
                <c:pt idx="42">
                  <c:v>-1.5081691839059164E-2</c:v>
                </c:pt>
                <c:pt idx="43">
                  <c:v>2.0281645940715687E-2</c:v>
                </c:pt>
                <c:pt idx="44">
                  <c:v>3.1051675905393594E-3</c:v>
                </c:pt>
                <c:pt idx="45">
                  <c:v>6.4738413435289799E-2</c:v>
                </c:pt>
                <c:pt idx="46">
                  <c:v>4.2510029688002715E-2</c:v>
                </c:pt>
                <c:pt idx="47">
                  <c:v>4.9582697243957696E-2</c:v>
                </c:pt>
                <c:pt idx="48">
                  <c:v>3.3416599973203509E-2</c:v>
                </c:pt>
                <c:pt idx="49">
                  <c:v>4.0489267529158435E-2</c:v>
                </c:pt>
                <c:pt idx="50">
                  <c:v>2.9375075655514948E-2</c:v>
                </c:pt>
                <c:pt idx="51">
                  <c:v>2.9375075655514948E-2</c:v>
                </c:pt>
                <c:pt idx="52">
                  <c:v>-5.9882621242599021E-3</c:v>
                </c:pt>
                <c:pt idx="53">
                  <c:v>2.3312789178982107E-2</c:v>
                </c:pt>
                <c:pt idx="54">
                  <c:v>-2.821664587154693E-2</c:v>
                </c:pt>
                <c:pt idx="55">
                  <c:v>2.0281645940715687E-2</c:v>
                </c:pt>
                <c:pt idx="56">
                  <c:v>1.9271264861293547E-2</c:v>
                </c:pt>
                <c:pt idx="57">
                  <c:v>0.10515365661217532</c:v>
                </c:pt>
                <c:pt idx="58">
                  <c:v>-2.1143978315592005E-2</c:v>
                </c:pt>
                <c:pt idx="59">
                  <c:v>5.1259297493835843E-3</c:v>
                </c:pt>
                <c:pt idx="60">
                  <c:v>6.1363108288057244E-3</c:v>
                </c:pt>
                <c:pt idx="61">
                  <c:v>2.0947865111172193E-3</c:v>
                </c:pt>
                <c:pt idx="62">
                  <c:v>1.0844054316950791E-3</c:v>
                </c:pt>
                <c:pt idx="63">
                  <c:v>4.3520410767424855E-2</c:v>
                </c:pt>
                <c:pt idx="64">
                  <c:v>3.1051675905393594E-3</c:v>
                </c:pt>
                <c:pt idx="65">
                  <c:v>-2.9571188859934816E-3</c:v>
                </c:pt>
                <c:pt idx="66">
                  <c:v>3.1395837814359229E-2</c:v>
                </c:pt>
                <c:pt idx="67">
                  <c:v>-2.9571188859934816E-3</c:v>
                </c:pt>
                <c:pt idx="68">
                  <c:v>-3.1247789109813351E-2</c:v>
                </c:pt>
                <c:pt idx="69">
                  <c:v>-4.9778810448377619E-3</c:v>
                </c:pt>
                <c:pt idx="70">
                  <c:v>-2.0133597236169865E-2</c:v>
                </c:pt>
                <c:pt idx="71">
                  <c:v>-2.0133597236169865E-2</c:v>
                </c:pt>
                <c:pt idx="72">
                  <c:v>-4.9778810448377619E-3</c:v>
                </c:pt>
                <c:pt idx="73">
                  <c:v>3.644774321146993E-2</c:v>
                </c:pt>
                <c:pt idx="74">
                  <c:v>1.2198597305338565E-2</c:v>
                </c:pt>
                <c:pt idx="75">
                  <c:v>-6.9986432036820423E-3</c:v>
                </c:pt>
                <c:pt idx="76">
                  <c:v>-1.1040167521370603E-2</c:v>
                </c:pt>
                <c:pt idx="77">
                  <c:v>4.6551554005691276E-2</c:v>
                </c:pt>
                <c:pt idx="78">
                  <c:v>-2.1143978315592005E-2</c:v>
                </c:pt>
                <c:pt idx="79">
                  <c:v>-4.0341218824612612E-2</c:v>
                </c:pt>
                <c:pt idx="80">
                  <c:v>-1.9467378065713414E-3</c:v>
                </c:pt>
                <c:pt idx="81">
                  <c:v>-2.2154359395014145E-2</c:v>
                </c:pt>
                <c:pt idx="82">
                  <c:v>7.4024352272938909E-5</c:v>
                </c:pt>
                <c:pt idx="83">
                  <c:v>-1.6092072918481304E-2</c:v>
                </c:pt>
                <c:pt idx="84">
                  <c:v>-1.9467378065713414E-3</c:v>
                </c:pt>
                <c:pt idx="85">
                  <c:v>-8.0090242831041825E-3</c:v>
                </c:pt>
                <c:pt idx="86">
                  <c:v>-2.821664587154693E-2</c:v>
                </c:pt>
                <c:pt idx="87">
                  <c:v>-2.1143978315592005E-2</c:v>
                </c:pt>
                <c:pt idx="88">
                  <c:v>-4.3372362062879033E-2</c:v>
                </c:pt>
                <c:pt idx="89">
                  <c:v>-3.3268551268657631E-2</c:v>
                </c:pt>
                <c:pt idx="90">
                  <c:v>2.7354313496670668E-2</c:v>
                </c:pt>
                <c:pt idx="91">
                  <c:v>7.4024352272938909E-5</c:v>
                </c:pt>
                <c:pt idx="92">
                  <c:v>7.3831843150089005E-2</c:v>
                </c:pt>
                <c:pt idx="93">
                  <c:v>-3.9330837745190472E-2</c:v>
                </c:pt>
                <c:pt idx="94">
                  <c:v>-1.9467378065713414E-3</c:v>
                </c:pt>
                <c:pt idx="95">
                  <c:v>4.0489267529158435E-2</c:v>
                </c:pt>
                <c:pt idx="96">
                  <c:v>-1.0029786441948463E-2</c:v>
                </c:pt>
                <c:pt idx="97">
                  <c:v>-2.5185502633280565E-2</c:v>
                </c:pt>
                <c:pt idx="98">
                  <c:v>5.8676126958756958E-2</c:v>
                </c:pt>
                <c:pt idx="99">
                  <c:v>-3.4278932348079771E-2</c:v>
                </c:pt>
                <c:pt idx="100">
                  <c:v>1.1188216225916425E-2</c:v>
                </c:pt>
                <c:pt idx="101">
                  <c:v>3.644774321146993E-2</c:v>
                </c:pt>
                <c:pt idx="102">
                  <c:v>-1.3060929680214883E-2</c:v>
                </c:pt>
                <c:pt idx="103">
                  <c:v>-1.0029786441948463E-2</c:v>
                </c:pt>
                <c:pt idx="104">
                  <c:v>-4.3372362062879033E-2</c:v>
                </c:pt>
                <c:pt idx="105">
                  <c:v>7.4024352272938909E-5</c:v>
                </c:pt>
                <c:pt idx="106">
                  <c:v>1.8260883781871406E-2</c:v>
                </c:pt>
                <c:pt idx="107">
                  <c:v>7.0800699911822584E-2</c:v>
                </c:pt>
                <c:pt idx="108">
                  <c:v>-1.4071310759637023E-2</c:v>
                </c:pt>
                <c:pt idx="109">
                  <c:v>-3.8320456665768332E-2</c:v>
                </c:pt>
                <c:pt idx="110">
                  <c:v>2.5333551337826388E-2</c:v>
                </c:pt>
                <c:pt idx="111">
                  <c:v>2.7354313496670668E-2</c:v>
                </c:pt>
                <c:pt idx="112">
                  <c:v>-8.617853792933311E-2</c:v>
                </c:pt>
                <c:pt idx="113">
                  <c:v>-5.1825581228980372E-2</c:v>
                </c:pt>
                <c:pt idx="114">
                  <c:v>-5.4856724467246792E-2</c:v>
                </c:pt>
                <c:pt idx="115">
                  <c:v>-5.3480515755620073E-3</c:v>
                </c:pt>
                <c:pt idx="116">
                  <c:v>-4.8794437990713979E-2</c:v>
                </c:pt>
                <c:pt idx="117">
                  <c:v>-2.0503767766894054E-2</c:v>
                </c:pt>
                <c:pt idx="118">
                  <c:v>-3.5659483958226157E-2</c:v>
                </c:pt>
                <c:pt idx="119">
                  <c:v>-2.7576435322849091E-2</c:v>
                </c:pt>
                <c:pt idx="120">
                  <c:v>-7.1022821738001007E-2</c:v>
                </c:pt>
                <c:pt idx="121">
                  <c:v>8.7972835363478996E-3</c:v>
                </c:pt>
                <c:pt idx="122">
                  <c:v>2.3952999727680002E-2</c:v>
                </c:pt>
                <c:pt idx="123">
                  <c:v>-3.6669865037648297E-2</c:v>
                </c:pt>
                <c:pt idx="124">
                  <c:v>-6.2939773102623914E-2</c:v>
                </c:pt>
                <c:pt idx="125">
                  <c:v>6.7765213775036748E-3</c:v>
                </c:pt>
                <c:pt idx="126">
                  <c:v>2.1932237568835722E-2</c:v>
                </c:pt>
                <c:pt idx="127">
                  <c:v>-2.2524529925738335E-2</c:v>
                </c:pt>
                <c:pt idx="128">
                  <c:v>5.8305956428032713E-2</c:v>
                </c:pt>
                <c:pt idx="129">
                  <c:v>1.182842677461432E-2</c:v>
                </c:pt>
                <c:pt idx="130">
                  <c:v>2.7349970598151141E-3</c:v>
                </c:pt>
                <c:pt idx="131">
                  <c:v>1.283880785403646E-2</c:v>
                </c:pt>
                <c:pt idx="132">
                  <c:v>-6.3584326549841474E-3</c:v>
                </c:pt>
                <c:pt idx="133">
                  <c:v>4.213985915727847E-2</c:v>
                </c:pt>
                <c:pt idx="134">
                  <c:v>6.8409767222254059E-2</c:v>
                </c:pt>
                <c:pt idx="135">
                  <c:v>-1.2420719131516988E-2</c:v>
                </c:pt>
                <c:pt idx="136">
                  <c:v>-2.9614617845130642E-4</c:v>
                </c:pt>
                <c:pt idx="137">
                  <c:v>-6.6981297420312474E-2</c:v>
                </c:pt>
                <c:pt idx="138">
                  <c:v>-1.3065272578734466E-3</c:v>
                </c:pt>
                <c:pt idx="139">
                  <c:v>1.7890713251147161E-2</c:v>
                </c:pt>
                <c:pt idx="140">
                  <c:v>1.7246159803929184E-3</c:v>
                </c:pt>
                <c:pt idx="141">
                  <c:v>9.8076646157700398E-3</c:v>
                </c:pt>
                <c:pt idx="142">
                  <c:v>1.182842677461432E-2</c:v>
                </c:pt>
                <c:pt idx="143">
                  <c:v>1.4859570012880741E-2</c:v>
                </c:pt>
                <c:pt idx="144">
                  <c:v>9.8076646157700398E-3</c:v>
                </c:pt>
                <c:pt idx="145">
                  <c:v>5.7661402980814791E-3</c:v>
                </c:pt>
                <c:pt idx="146">
                  <c:v>-1.4441481290361269E-2</c:v>
                </c:pt>
                <c:pt idx="147">
                  <c:v>-1.5451862369783409E-2</c:v>
                </c:pt>
                <c:pt idx="148">
                  <c:v>-8.718891900875525E-2</c:v>
                </c:pt>
                <c:pt idx="149">
                  <c:v>-2.3169083372955868E-3</c:v>
                </c:pt>
                <c:pt idx="150">
                  <c:v>-1.7472624528627689E-2</c:v>
                </c:pt>
                <c:pt idx="151">
                  <c:v>5.4264432110344152E-2</c:v>
                </c:pt>
                <c:pt idx="152">
                  <c:v>9.3669294207807563E-2</c:v>
                </c:pt>
                <c:pt idx="153">
                  <c:v>4.213985915727847E-2</c:v>
                </c:pt>
                <c:pt idx="154">
                  <c:v>2.5973761886524283E-2</c:v>
                </c:pt>
                <c:pt idx="155">
                  <c:v>3.7087953760167769E-2</c:v>
                </c:pt>
                <c:pt idx="156">
                  <c:v>2.0921856489413582E-2</c:v>
                </c:pt>
                <c:pt idx="157">
                  <c:v>3.2036048363057124E-2</c:v>
                </c:pt>
                <c:pt idx="158">
                  <c:v>-1.3065272578734466E-3</c:v>
                </c:pt>
                <c:pt idx="159">
                  <c:v>4.7557592186593944E-3</c:v>
                </c:pt>
                <c:pt idx="160">
                  <c:v>-5.3480515755620073E-3</c:v>
                </c:pt>
                <c:pt idx="161">
                  <c:v>6.7765213775036748E-3</c:v>
                </c:pt>
                <c:pt idx="162">
                  <c:v>-5.6877486626091073E-2</c:v>
                </c:pt>
                <c:pt idx="163">
                  <c:v>-3.0607578561115456E-2</c:v>
                </c:pt>
                <c:pt idx="164">
                  <c:v>-4.3376704961398671E-3</c:v>
                </c:pt>
                <c:pt idx="165">
                  <c:v>1.7246159803929184E-3</c:v>
                </c:pt>
                <c:pt idx="166">
                  <c:v>7.548243477820904E-2</c:v>
                </c:pt>
                <c:pt idx="167">
                  <c:v>4.0119096998434189E-2</c:v>
                </c:pt>
                <c:pt idx="168">
                  <c:v>6.4368242904565554E-2</c:v>
                </c:pt>
                <c:pt idx="169">
                  <c:v>1.7890713251147161E-2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D-7241-B660-0F9F8D968098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'correction (ETH)'!$X$23:$X$24</c:f>
              <c:numCache>
                <c:formatCode>General</c:formatCode>
                <c:ptCount val="2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'correction (ETH)'!$Y$23:$Y$24</c:f>
              <c:numCache>
                <c:formatCode>General</c:formatCode>
                <c:ptCount val="2"/>
                <c:pt idx="0">
                  <c:v>-2.3E-2</c:v>
                </c:pt>
                <c:pt idx="1">
                  <c:v>-2.3E-2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0-6844-9BA5-D05C5BB520D9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'correction (ETH)'!$X$23:$X$24</c:f>
              <c:numCache>
                <c:formatCode>General</c:formatCode>
                <c:ptCount val="2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'correction (ETH)'!$Z$23:$Z$24</c:f>
              <c:numCache>
                <c:formatCode>General</c:formatCode>
                <c:ptCount val="2"/>
                <c:pt idx="0">
                  <c:v>2.3E-2</c:v>
                </c:pt>
                <c:pt idx="1">
                  <c:v>2.3E-2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40-6844-9BA5-D05C5BB5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092463"/>
        <c:axId val="2069109839"/>
      </c:scatterChart>
      <c:valAx>
        <c:axId val="2069092463"/>
        <c:scaling>
          <c:orientation val="minMax"/>
          <c:max val="13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>
                    <a:solidFill>
                      <a:schemeClr val="tx1"/>
                    </a:solidFill>
                  </a:rPr>
                  <a:t>Relative time (day)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069109839"/>
        <c:crossesAt val="-0.12000000000000001"/>
        <c:crossBetween val="midCat"/>
        <c:majorUnit val="10"/>
      </c:valAx>
      <c:valAx>
        <c:axId val="2069109839"/>
        <c:scaling>
          <c:orientation val="minMax"/>
          <c:max val="0.12000000000000001"/>
          <c:min val="-0.120000000000000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∆</a:t>
                </a:r>
                <a:r>
                  <a:rPr lang="en-GB" sz="1800" b="1" i="0" baseline="-25000">
                    <a:effectLst/>
                  </a:rPr>
                  <a:t>48 (CDES90,uc)</a:t>
                </a:r>
                <a:r>
                  <a:rPr lang="en-GB" sz="1800" b="1" i="0" baseline="0">
                    <a:effectLst/>
                  </a:rPr>
                  <a:t> residuals </a:t>
                </a:r>
                <a:r>
                  <a:rPr lang="en-US" sz="1800" b="1" i="0" u="none" strike="noStrike" baseline="0">
                    <a:effectLst/>
                  </a:rPr>
                  <a:t>(‰)</a:t>
                </a:r>
                <a:endParaRPr lang="hu-HU" sz="1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069092463"/>
        <c:crossesAt val="0"/>
        <c:crossBetween val="midCat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152400</xdr:colOff>
      <xdr:row>92</xdr:row>
      <xdr:rowOff>25400</xdr:rowOff>
    </xdr:from>
    <xdr:to>
      <xdr:col>9</xdr:col>
      <xdr:colOff>519800</xdr:colOff>
      <xdr:row>121</xdr:row>
      <xdr:rowOff>83200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093CF1-A484-2A4C-BC3B-CC452C094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twoCellAnchor editAs="absolute">
    <xdr:from>
      <xdr:col>9</xdr:col>
      <xdr:colOff>622300</xdr:colOff>
      <xdr:row>92</xdr:row>
      <xdr:rowOff>25400</xdr:rowOff>
    </xdr:from>
    <xdr:to>
      <xdr:col>16</xdr:col>
      <xdr:colOff>786500</xdr:colOff>
      <xdr:row>121</xdr:row>
      <xdr:rowOff>83200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6CD012-42F6-864B-9185-39EFB9ADE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 editAs="absolute">
    <xdr:from>
      <xdr:col>17</xdr:col>
      <xdr:colOff>0</xdr:colOff>
      <xdr:row>92</xdr:row>
      <xdr:rowOff>25400</xdr:rowOff>
    </xdr:from>
    <xdr:to>
      <xdr:col>21</xdr:col>
      <xdr:colOff>1561200</xdr:colOff>
      <xdr:row>121</xdr:row>
      <xdr:rowOff>83200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8DF53B-570E-724F-A5EC-20E1F4E90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12700</xdr:colOff>
      <xdr:row>174</xdr:row>
      <xdr:rowOff>12700</xdr:rowOff>
    </xdr:from>
    <xdr:to>
      <xdr:col>12</xdr:col>
      <xdr:colOff>176900</xdr:colOff>
      <xdr:row>203</xdr:row>
      <xdr:rowOff>95900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5689C7-8CEA-564F-8AA6-50D20D7C67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twoCellAnchor editAs="absolute">
    <xdr:from>
      <xdr:col>12</xdr:col>
      <xdr:colOff>241300</xdr:colOff>
      <xdr:row>174</xdr:row>
      <xdr:rowOff>12700</xdr:rowOff>
    </xdr:from>
    <xdr:to>
      <xdr:col>19</xdr:col>
      <xdr:colOff>126100</xdr:colOff>
      <xdr:row>203</xdr:row>
      <xdr:rowOff>95900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FE8421-F8BD-1648-A969-22A0BB9FC3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 editAs="absolute">
    <xdr:from>
      <xdr:col>19</xdr:col>
      <xdr:colOff>190500</xdr:colOff>
      <xdr:row>173</xdr:row>
      <xdr:rowOff>190500</xdr:rowOff>
    </xdr:from>
    <xdr:to>
      <xdr:col>24</xdr:col>
      <xdr:colOff>278500</xdr:colOff>
      <xdr:row>203</xdr:row>
      <xdr:rowOff>70500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9814A2-64EB-9D45-BD12-14C9718BD88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 fPrintsWithSheet="0"/>
  </xdr:twoCellAnchor>
  <xdr:twoCellAnchor editAs="absolute">
    <xdr:from>
      <xdr:col>5</xdr:col>
      <xdr:colOff>12700</xdr:colOff>
      <xdr:row>204</xdr:row>
      <xdr:rowOff>6350</xdr:rowOff>
    </xdr:from>
    <xdr:to>
      <xdr:col>12</xdr:col>
      <xdr:colOff>176900</xdr:colOff>
      <xdr:row>233</xdr:row>
      <xdr:rowOff>89550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AF1408-A4AA-644F-8865-E43AABEA2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 fPrintsWithSheet="0"/>
  </xdr:twoCellAnchor>
  <xdr:twoCellAnchor editAs="absolute">
    <xdr:from>
      <xdr:col>12</xdr:col>
      <xdr:colOff>247650</xdr:colOff>
      <xdr:row>204</xdr:row>
      <xdr:rowOff>6350</xdr:rowOff>
    </xdr:from>
    <xdr:to>
      <xdr:col>19</xdr:col>
      <xdr:colOff>132450</xdr:colOff>
      <xdr:row>233</xdr:row>
      <xdr:rowOff>89550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4DD0C4C-EA13-684D-889C-03C223633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 fPrintsWithSheet="0"/>
  </xdr:twoCellAnchor>
  <xdr:twoCellAnchor editAs="absolute">
    <xdr:from>
      <xdr:col>19</xdr:col>
      <xdr:colOff>203200</xdr:colOff>
      <xdr:row>204</xdr:row>
      <xdr:rowOff>6350</xdr:rowOff>
    </xdr:from>
    <xdr:to>
      <xdr:col>24</xdr:col>
      <xdr:colOff>291200</xdr:colOff>
      <xdr:row>233</xdr:row>
      <xdr:rowOff>89550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FCB3685-2AA6-4549-9DDB-6930298225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6490950" y="419106"/>
    <xdr:ext cx="990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B30B88-54D6-3349-BF9C-99C9DA42A1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  <xdr:absoluteAnchor>
    <xdr:pos x="16490950" y="7759706"/>
    <xdr:ext cx="8147050" cy="588009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E597EC-1FE2-1B42-9697-500EF2080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absoluteAnchor>
  <xdr:absoluteAnchor>
    <xdr:pos x="16490950" y="4089406"/>
    <xdr:ext cx="9900000" cy="360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ABFAD3-D63C-2942-8995-685C182F00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 fPrintsWithSheet="0"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data/3a%20Sep&#8211;Dec%20samples%20w%20bgc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librium gases"/>
      <sheetName val="ETF"/>
      <sheetName val="standards"/>
      <sheetName val="samples"/>
      <sheetName val="correction (ETH)"/>
      <sheetName val="correction (gases)"/>
      <sheetName val="averages (ETH)"/>
      <sheetName val="averages (gases)"/>
    </sheetNames>
    <sheetDataSet>
      <sheetData sheetId="0"/>
      <sheetData sheetId="1">
        <row r="13">
          <cell r="I13" t="str">
            <v>ETH 1</v>
          </cell>
          <cell r="J13">
            <v>0.21199999999999999</v>
          </cell>
          <cell r="K13">
            <v>0.14000000000000001</v>
          </cell>
        </row>
        <row r="14">
          <cell r="I14" t="str">
            <v>ETH 2</v>
          </cell>
          <cell r="J14">
            <v>0.21199999999999999</v>
          </cell>
          <cell r="K14">
            <v>0.14000000000000001</v>
          </cell>
        </row>
        <row r="15">
          <cell r="I15" t="str">
            <v>ETH 3</v>
          </cell>
          <cell r="J15">
            <v>0.61499999999999999</v>
          </cell>
          <cell r="K15">
            <v>0.29899999999999999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F1B7-D117-014B-98E5-6AFDA9E33E81}">
  <sheetPr codeName="Sheet1"/>
  <dimension ref="A1:W96"/>
  <sheetViews>
    <sheetView workbookViewId="0">
      <pane xSplit="2" ySplit="1" topLeftCell="C91" activePane="bottomRight" state="frozen"/>
      <selection pane="topRight" activeCell="C1" sqref="C1"/>
      <selection pane="bottomLeft" activeCell="A2" sqref="A2"/>
      <selection pane="bottomRight" activeCell="A92" sqref="A92"/>
    </sheetView>
  </sheetViews>
  <sheetFormatPr baseColWidth="10" defaultColWidth="10" defaultRowHeight="16"/>
  <cols>
    <col min="1" max="1" width="20.1640625" style="1" bestFit="1" customWidth="1"/>
    <col min="2" max="2" width="9.83203125" style="1" bestFit="1" customWidth="1"/>
    <col min="3" max="3" width="11.6640625" style="2" bestFit="1" customWidth="1"/>
    <col min="4" max="4" width="14.33203125" style="2" bestFit="1" customWidth="1"/>
    <col min="5" max="5" width="11.6640625" style="2" bestFit="1" customWidth="1"/>
    <col min="6" max="6" width="14.33203125" style="2" bestFit="1" customWidth="1"/>
    <col min="7" max="7" width="11.6640625" style="2" bestFit="1" customWidth="1"/>
    <col min="8" max="8" width="14.33203125" style="2" bestFit="1" customWidth="1"/>
    <col min="9" max="9" width="11.6640625" style="2" bestFit="1" customWidth="1"/>
    <col min="10" max="10" width="14.33203125" style="2" bestFit="1" customWidth="1"/>
    <col min="11" max="11" width="11.6640625" style="2" bestFit="1" customWidth="1"/>
    <col min="12" max="12" width="14.33203125" style="2" bestFit="1" customWidth="1"/>
    <col min="13" max="13" width="11.6640625" style="2" bestFit="1" customWidth="1"/>
    <col min="14" max="14" width="14.33203125" style="2" bestFit="1" customWidth="1"/>
    <col min="15" max="15" width="11.6640625" style="2" bestFit="1" customWidth="1"/>
    <col min="16" max="16" width="14.33203125" style="2" bestFit="1" customWidth="1"/>
    <col min="17" max="17" width="11.6640625" style="2" bestFit="1" customWidth="1"/>
    <col min="18" max="18" width="14.33203125" style="2" bestFit="1" customWidth="1"/>
    <col min="19" max="19" width="18" style="28" bestFit="1" customWidth="1"/>
    <col min="20" max="21" width="20.83203125" style="28" bestFit="1" customWidth="1"/>
    <col min="22" max="22" width="23.5" style="28" bestFit="1" customWidth="1"/>
    <col min="23" max="23" width="13.5" style="1" bestFit="1" customWidth="1"/>
    <col min="24" max="16384" width="10" style="1"/>
  </cols>
  <sheetData>
    <row r="1" spans="1:23" s="17" customFormat="1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8" t="s">
        <v>7</v>
      </c>
      <c r="I1" s="31" t="s">
        <v>8</v>
      </c>
      <c r="J1" s="18" t="s">
        <v>9</v>
      </c>
      <c r="K1" s="20" t="s">
        <v>10</v>
      </c>
      <c r="L1" s="18" t="s">
        <v>11</v>
      </c>
      <c r="M1" s="19" t="s">
        <v>12</v>
      </c>
      <c r="N1" s="18" t="s">
        <v>13</v>
      </c>
      <c r="O1" s="31" t="s">
        <v>14</v>
      </c>
      <c r="P1" s="18" t="s">
        <v>15</v>
      </c>
      <c r="Q1" s="20" t="s">
        <v>16</v>
      </c>
      <c r="R1" s="18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2" t="s">
        <v>22</v>
      </c>
    </row>
    <row r="2" spans="1:23">
      <c r="A2" s="1" t="s">
        <v>23</v>
      </c>
      <c r="B2" s="143" t="s">
        <v>24</v>
      </c>
      <c r="C2" s="2">
        <v>-17.434000000000001</v>
      </c>
      <c r="D2" s="2">
        <v>3.0000000000000001E-3</v>
      </c>
      <c r="E2" s="2">
        <v>-7.4560000000000004</v>
      </c>
      <c r="F2" s="2">
        <v>3.0000000000000001E-3</v>
      </c>
      <c r="G2" s="2">
        <v>-26.015999999999998</v>
      </c>
      <c r="H2" s="2">
        <v>2.1000000000000001E-2</v>
      </c>
      <c r="I2" s="2">
        <v>-15.154</v>
      </c>
      <c r="J2" s="2">
        <v>0.121</v>
      </c>
      <c r="K2" s="2">
        <v>-32.851999999999997</v>
      </c>
      <c r="L2" s="2">
        <v>2.831</v>
      </c>
      <c r="M2" s="2">
        <v>-0.85499999999999998</v>
      </c>
      <c r="N2" s="2">
        <v>0.02</v>
      </c>
      <c r="O2" s="2">
        <v>-0.30199999999999999</v>
      </c>
      <c r="P2" s="2">
        <v>0.126</v>
      </c>
      <c r="Q2" s="2">
        <v>5.1999999999999998E-2</v>
      </c>
      <c r="R2" s="2">
        <v>2.9249999999999998</v>
      </c>
      <c r="S2" s="28">
        <v>-22.5</v>
      </c>
      <c r="T2" s="28">
        <v>0</v>
      </c>
      <c r="U2" s="28">
        <v>17.649999999999999</v>
      </c>
      <c r="V2" s="28">
        <v>0</v>
      </c>
      <c r="W2" s="1">
        <v>13</v>
      </c>
    </row>
    <row r="3" spans="1:23">
      <c r="A3" s="1" t="s">
        <v>25</v>
      </c>
      <c r="B3" s="143" t="s">
        <v>24</v>
      </c>
      <c r="C3" s="2">
        <v>-1.4999999999999999E-2</v>
      </c>
      <c r="D3" s="2">
        <v>2E-3</v>
      </c>
      <c r="E3" s="2">
        <v>-0.80900000000000005</v>
      </c>
      <c r="F3" s="2">
        <v>4.0000000000000001E-3</v>
      </c>
      <c r="G3" s="2">
        <v>-1.675</v>
      </c>
      <c r="H3" s="2">
        <v>2.5999999999999999E-2</v>
      </c>
      <c r="I3" s="2">
        <v>-1.9359999999999999</v>
      </c>
      <c r="J3" s="2">
        <v>0.08</v>
      </c>
      <c r="K3" s="2">
        <v>-2.66</v>
      </c>
      <c r="L3" s="2">
        <v>3.173</v>
      </c>
      <c r="M3" s="2">
        <v>-0.86599999999999999</v>
      </c>
      <c r="N3" s="2">
        <v>2.5999999999999999E-2</v>
      </c>
      <c r="O3" s="2">
        <v>-0.31900000000000001</v>
      </c>
      <c r="P3" s="2">
        <v>8.1000000000000003E-2</v>
      </c>
      <c r="Q3" s="2">
        <v>-1.0569999999999999</v>
      </c>
      <c r="R3" s="2">
        <v>3.1749999999999998</v>
      </c>
      <c r="S3" s="28">
        <v>-4.1900000000000004</v>
      </c>
      <c r="T3" s="28">
        <v>0</v>
      </c>
      <c r="U3" s="28">
        <v>24.43</v>
      </c>
      <c r="V3" s="28">
        <v>0</v>
      </c>
      <c r="W3" s="1">
        <v>13</v>
      </c>
    </row>
    <row r="4" spans="1:23">
      <c r="A4" s="1" t="s">
        <v>26</v>
      </c>
      <c r="B4" s="143" t="s">
        <v>24</v>
      </c>
      <c r="C4" s="2">
        <v>6.4279999999999999</v>
      </c>
      <c r="D4" s="2">
        <v>2E-3</v>
      </c>
      <c r="E4" s="2">
        <v>11.374000000000001</v>
      </c>
      <c r="F4" s="2">
        <v>2E-3</v>
      </c>
      <c r="G4" s="2">
        <v>17.024000000000001</v>
      </c>
      <c r="H4" s="2">
        <v>2.3E-2</v>
      </c>
      <c r="I4" s="2">
        <v>22.506</v>
      </c>
      <c r="J4" s="2">
        <v>0.13400000000000001</v>
      </c>
      <c r="K4" s="2">
        <v>32.094999999999999</v>
      </c>
      <c r="L4" s="2">
        <v>2.867</v>
      </c>
      <c r="M4" s="2">
        <v>-0.84899999999999998</v>
      </c>
      <c r="N4" s="2">
        <v>2.1000000000000001E-2</v>
      </c>
      <c r="O4" s="2">
        <v>-0.36399999999999999</v>
      </c>
      <c r="P4" s="2">
        <v>0.13</v>
      </c>
      <c r="Q4" s="2">
        <v>2.5409999999999999</v>
      </c>
      <c r="R4" s="2">
        <v>2.7839999999999998</v>
      </c>
      <c r="S4" s="28">
        <v>2.23</v>
      </c>
      <c r="T4" s="28">
        <v>0</v>
      </c>
      <c r="U4" s="28">
        <v>36.92</v>
      </c>
      <c r="V4" s="28">
        <v>0</v>
      </c>
      <c r="W4" s="1">
        <v>13</v>
      </c>
    </row>
    <row r="5" spans="1:23">
      <c r="A5" s="1" t="s">
        <v>27</v>
      </c>
      <c r="B5" s="143" t="s">
        <v>24</v>
      </c>
      <c r="C5" s="2">
        <v>-16.79</v>
      </c>
      <c r="D5" s="2">
        <v>2E-3</v>
      </c>
      <c r="E5" s="2">
        <v>-7.1360000000000001</v>
      </c>
      <c r="F5" s="2">
        <v>4.0000000000000001E-3</v>
      </c>
      <c r="G5" s="2">
        <v>-25.064</v>
      </c>
      <c r="H5" s="2">
        <v>1.9E-2</v>
      </c>
      <c r="I5" s="2">
        <v>-14.535</v>
      </c>
      <c r="J5" s="2">
        <v>7.3999999999999996E-2</v>
      </c>
      <c r="K5" s="2">
        <v>-35.439</v>
      </c>
      <c r="L5" s="2">
        <v>3.8170000000000002</v>
      </c>
      <c r="M5" s="2">
        <v>-0.87</v>
      </c>
      <c r="N5" s="2">
        <v>2.1999999999999999E-2</v>
      </c>
      <c r="O5" s="2">
        <v>-0.31900000000000001</v>
      </c>
      <c r="P5" s="2">
        <v>7.3999999999999996E-2</v>
      </c>
      <c r="Q5" s="2">
        <v>-3.9510000000000001</v>
      </c>
      <c r="R5" s="2">
        <v>3.9449999999999998</v>
      </c>
      <c r="S5" s="28">
        <v>-21.83</v>
      </c>
      <c r="T5" s="28">
        <v>0</v>
      </c>
      <c r="U5" s="28">
        <v>17.97</v>
      </c>
      <c r="V5" s="28">
        <v>0</v>
      </c>
      <c r="W5" s="1">
        <v>13</v>
      </c>
    </row>
    <row r="6" spans="1:23">
      <c r="A6" s="1" t="s">
        <v>28</v>
      </c>
      <c r="B6" s="143" t="s">
        <v>24</v>
      </c>
      <c r="C6" s="2">
        <v>-0.10199999999999999</v>
      </c>
      <c r="D6" s="2">
        <v>2E-3</v>
      </c>
      <c r="E6" s="2">
        <v>-1.4930000000000001</v>
      </c>
      <c r="F6" s="2">
        <v>3.0000000000000001E-3</v>
      </c>
      <c r="G6" s="2">
        <v>-2.4289999999999998</v>
      </c>
      <c r="H6" s="2">
        <v>2.1999999999999999E-2</v>
      </c>
      <c r="I6" s="2">
        <v>-3.2890000000000001</v>
      </c>
      <c r="J6" s="2">
        <v>9.0999999999999998E-2</v>
      </c>
      <c r="K6" s="2">
        <v>-2.1190000000000002</v>
      </c>
      <c r="L6" s="2">
        <v>4.2229999999999999</v>
      </c>
      <c r="M6" s="2">
        <v>-0.85799999999999998</v>
      </c>
      <c r="N6" s="2">
        <v>2.4E-2</v>
      </c>
      <c r="O6" s="2">
        <v>-0.307</v>
      </c>
      <c r="P6" s="2">
        <v>0.09</v>
      </c>
      <c r="Q6" s="2">
        <v>0.92300000000000004</v>
      </c>
      <c r="R6" s="2">
        <v>4.2370000000000001</v>
      </c>
      <c r="S6" s="28">
        <v>-4.25</v>
      </c>
      <c r="T6" s="28">
        <v>0</v>
      </c>
      <c r="U6" s="28">
        <v>23.73</v>
      </c>
      <c r="V6" s="28">
        <v>0</v>
      </c>
      <c r="W6" s="1">
        <v>13</v>
      </c>
    </row>
    <row r="7" spans="1:23">
      <c r="A7" s="1" t="s">
        <v>29</v>
      </c>
      <c r="B7" s="143" t="s">
        <v>24</v>
      </c>
      <c r="C7" s="2">
        <v>6.44</v>
      </c>
      <c r="D7" s="2">
        <v>2E-3</v>
      </c>
      <c r="E7" s="2">
        <v>13.144</v>
      </c>
      <c r="F7" s="2">
        <v>4.0000000000000001E-3</v>
      </c>
      <c r="G7" s="2">
        <v>18.786000000000001</v>
      </c>
      <c r="H7" s="2">
        <v>1.7999999999999999E-2</v>
      </c>
      <c r="I7" s="2">
        <v>26.106000000000002</v>
      </c>
      <c r="J7" s="2">
        <v>0.13</v>
      </c>
      <c r="K7" s="2">
        <v>37.128</v>
      </c>
      <c r="L7" s="2">
        <v>3.1110000000000002</v>
      </c>
      <c r="M7" s="2">
        <v>-0.84899999999999998</v>
      </c>
      <c r="N7" s="2">
        <v>1.6E-2</v>
      </c>
      <c r="O7" s="2">
        <v>-0.34599999999999997</v>
      </c>
      <c r="P7" s="2">
        <v>0.13</v>
      </c>
      <c r="Q7" s="2">
        <v>3.9609999999999999</v>
      </c>
      <c r="R7" s="2">
        <v>3.0129999999999999</v>
      </c>
      <c r="S7" s="28">
        <v>2.1800000000000002</v>
      </c>
      <c r="T7" s="28">
        <v>0</v>
      </c>
      <c r="U7" s="28">
        <v>38.74</v>
      </c>
      <c r="V7" s="28">
        <v>0</v>
      </c>
      <c r="W7" s="1">
        <v>13</v>
      </c>
    </row>
    <row r="8" spans="1:23">
      <c r="A8" s="1" t="s">
        <v>30</v>
      </c>
      <c r="B8" s="143" t="s">
        <v>24</v>
      </c>
      <c r="C8" s="2">
        <v>-18.013999999999999</v>
      </c>
      <c r="D8" s="2">
        <v>2E-3</v>
      </c>
      <c r="E8" s="2">
        <v>-7.6529999999999996</v>
      </c>
      <c r="F8" s="2">
        <v>3.0000000000000001E-3</v>
      </c>
      <c r="G8" s="2">
        <v>-26.806000000000001</v>
      </c>
      <c r="H8" s="2">
        <v>2.7E-2</v>
      </c>
      <c r="I8" s="2">
        <v>-15.539</v>
      </c>
      <c r="J8" s="2">
        <v>9.7000000000000003E-2</v>
      </c>
      <c r="K8" s="2">
        <v>-38.268000000000001</v>
      </c>
      <c r="L8" s="2">
        <v>3.9540000000000002</v>
      </c>
      <c r="M8" s="2">
        <v>-0.86099999999999999</v>
      </c>
      <c r="N8" s="2">
        <v>2.7E-2</v>
      </c>
      <c r="O8" s="2">
        <v>-0.29499999999999998</v>
      </c>
      <c r="P8" s="2">
        <v>9.6000000000000002E-2</v>
      </c>
      <c r="Q8" s="2">
        <v>-4.5330000000000004</v>
      </c>
      <c r="R8" s="2">
        <v>4.0869999999999997</v>
      </c>
      <c r="S8" s="28">
        <v>-23.11</v>
      </c>
      <c r="T8" s="28">
        <v>0</v>
      </c>
      <c r="U8" s="28">
        <v>17.45</v>
      </c>
      <c r="V8" s="28">
        <v>0</v>
      </c>
      <c r="W8" s="1">
        <v>13</v>
      </c>
    </row>
    <row r="9" spans="1:23">
      <c r="A9" s="1" t="s">
        <v>31</v>
      </c>
      <c r="B9" s="143" t="s">
        <v>24</v>
      </c>
      <c r="C9" s="2">
        <v>-1.2999999999999999E-2</v>
      </c>
      <c r="D9" s="2">
        <v>2E-3</v>
      </c>
      <c r="E9" s="2">
        <v>-0.497</v>
      </c>
      <c r="F9" s="2">
        <v>3.0000000000000001E-3</v>
      </c>
      <c r="G9" s="2">
        <v>-1.3680000000000001</v>
      </c>
      <c r="H9" s="2">
        <v>2.5999999999999999E-2</v>
      </c>
      <c r="I9" s="2">
        <v>-1.3520000000000001</v>
      </c>
      <c r="J9" s="2">
        <v>0.10100000000000001</v>
      </c>
      <c r="K9" s="2">
        <v>-1.742</v>
      </c>
      <c r="L9" s="2">
        <v>3.6419999999999999</v>
      </c>
      <c r="M9" s="2">
        <v>-0.86599999999999999</v>
      </c>
      <c r="N9" s="2">
        <v>2.8000000000000001E-2</v>
      </c>
      <c r="O9" s="2">
        <v>-0.35899999999999999</v>
      </c>
      <c r="P9" s="2">
        <v>0.104</v>
      </c>
      <c r="Q9" s="2">
        <v>-0.753</v>
      </c>
      <c r="R9" s="2">
        <v>3.6469999999999998</v>
      </c>
      <c r="S9" s="28">
        <v>-4.2</v>
      </c>
      <c r="T9" s="28">
        <v>0</v>
      </c>
      <c r="U9" s="28">
        <v>24.75</v>
      </c>
      <c r="V9" s="28">
        <v>0</v>
      </c>
      <c r="W9" s="1">
        <v>13</v>
      </c>
    </row>
    <row r="10" spans="1:23">
      <c r="A10" s="1" t="s">
        <v>32</v>
      </c>
      <c r="B10" s="143" t="s">
        <v>24</v>
      </c>
      <c r="C10" s="2">
        <v>6.4939999999999998</v>
      </c>
      <c r="D10" s="2">
        <v>3.0000000000000001E-3</v>
      </c>
      <c r="E10" s="2">
        <v>12.786</v>
      </c>
      <c r="F10" s="2">
        <v>3.0000000000000001E-3</v>
      </c>
      <c r="G10" s="2">
        <v>18.481000000000002</v>
      </c>
      <c r="H10" s="2">
        <v>1.7000000000000001E-2</v>
      </c>
      <c r="I10" s="2">
        <v>25.361000000000001</v>
      </c>
      <c r="J10" s="2">
        <v>7.0999999999999994E-2</v>
      </c>
      <c r="K10" s="2">
        <v>31.001000000000001</v>
      </c>
      <c r="L10" s="2">
        <v>2.0539999999999998</v>
      </c>
      <c r="M10" s="2">
        <v>-0.85599999999999998</v>
      </c>
      <c r="N10" s="2">
        <v>1.9E-2</v>
      </c>
      <c r="O10" s="2">
        <v>-0.36399999999999999</v>
      </c>
      <c r="P10" s="2">
        <v>6.8000000000000005E-2</v>
      </c>
      <c r="Q10" s="2">
        <v>-1.3320000000000001</v>
      </c>
      <c r="R10" s="2">
        <v>1.9910000000000001</v>
      </c>
      <c r="S10" s="28">
        <v>2.25</v>
      </c>
      <c r="T10" s="28">
        <v>0</v>
      </c>
      <c r="U10" s="28">
        <v>38.369999999999997</v>
      </c>
      <c r="V10" s="28">
        <v>0</v>
      </c>
      <c r="W10" s="1">
        <v>13</v>
      </c>
    </row>
    <row r="11" spans="1:23">
      <c r="A11" s="1" t="s">
        <v>33</v>
      </c>
      <c r="B11" s="143" t="s">
        <v>24</v>
      </c>
      <c r="C11" s="2">
        <v>-17.324999999999999</v>
      </c>
      <c r="D11" s="2">
        <v>2E-3</v>
      </c>
      <c r="E11" s="2">
        <v>-7.3120000000000003</v>
      </c>
      <c r="F11" s="2">
        <v>2E-3</v>
      </c>
      <c r="G11" s="2">
        <v>-25.76</v>
      </c>
      <c r="H11" s="2">
        <v>2.1999999999999999E-2</v>
      </c>
      <c r="I11" s="2">
        <v>-14.895</v>
      </c>
      <c r="J11" s="2">
        <v>7.6999999999999999E-2</v>
      </c>
      <c r="K11" s="2">
        <v>-33.558</v>
      </c>
      <c r="L11" s="2">
        <v>3.0870000000000002</v>
      </c>
      <c r="M11" s="2">
        <v>-0.85</v>
      </c>
      <c r="N11" s="2">
        <v>2.4E-2</v>
      </c>
      <c r="O11" s="2">
        <v>-0.33</v>
      </c>
      <c r="P11" s="2">
        <v>7.8E-2</v>
      </c>
      <c r="Q11" s="2">
        <v>-1.0820000000000001</v>
      </c>
      <c r="R11" s="2">
        <v>3.1920000000000002</v>
      </c>
      <c r="S11" s="28">
        <v>-22.39</v>
      </c>
      <c r="T11" s="28">
        <v>0</v>
      </c>
      <c r="U11" s="28">
        <v>17.8</v>
      </c>
      <c r="V11" s="28">
        <v>0</v>
      </c>
      <c r="W11" s="1">
        <v>13</v>
      </c>
    </row>
    <row r="12" spans="1:23">
      <c r="A12" s="1" t="s">
        <v>34</v>
      </c>
      <c r="B12" s="143" t="s">
        <v>24</v>
      </c>
      <c r="C12" s="2">
        <v>-3.3000000000000002E-2</v>
      </c>
      <c r="D12" s="2">
        <v>2E-3</v>
      </c>
      <c r="E12" s="2">
        <v>-1.095</v>
      </c>
      <c r="F12" s="2">
        <v>4.0000000000000001E-3</v>
      </c>
      <c r="G12" s="2">
        <v>-1.9730000000000001</v>
      </c>
      <c r="H12" s="2">
        <v>1.2999999999999999E-2</v>
      </c>
      <c r="I12" s="2">
        <v>-2.5459999999999998</v>
      </c>
      <c r="J12" s="2">
        <v>8.6999999999999994E-2</v>
      </c>
      <c r="K12" s="2">
        <v>-2.5819999999999999</v>
      </c>
      <c r="L12" s="2">
        <v>2.9670000000000001</v>
      </c>
      <c r="M12" s="2">
        <v>-0.86299999999999999</v>
      </c>
      <c r="N12" s="2">
        <v>1.0999999999999999E-2</v>
      </c>
      <c r="O12" s="2">
        <v>-0.35799999999999998</v>
      </c>
      <c r="P12" s="2">
        <v>8.7999999999999995E-2</v>
      </c>
      <c r="Q12" s="2">
        <v>-0.39700000000000002</v>
      </c>
      <c r="R12" s="2">
        <v>2.9750000000000001</v>
      </c>
      <c r="S12" s="28">
        <v>-4.1900000000000004</v>
      </c>
      <c r="T12" s="28">
        <v>0</v>
      </c>
      <c r="U12" s="28">
        <v>24.14</v>
      </c>
      <c r="V12" s="28">
        <v>0</v>
      </c>
      <c r="W12" s="1">
        <v>13</v>
      </c>
    </row>
    <row r="13" spans="1:23">
      <c r="A13" s="1" t="s">
        <v>35</v>
      </c>
      <c r="B13" s="143" t="s">
        <v>24</v>
      </c>
      <c r="C13" s="2">
        <v>6.4480000000000004</v>
      </c>
      <c r="D13" s="2">
        <v>2E-3</v>
      </c>
      <c r="E13" s="2">
        <v>11.401999999999999</v>
      </c>
      <c r="F13" s="2">
        <v>4.0000000000000001E-3</v>
      </c>
      <c r="G13" s="2">
        <v>17.053999999999998</v>
      </c>
      <c r="H13" s="2">
        <v>2.7E-2</v>
      </c>
      <c r="I13" s="2">
        <v>22.545000000000002</v>
      </c>
      <c r="J13" s="2">
        <v>7.3999999999999996E-2</v>
      </c>
      <c r="K13" s="2">
        <v>34.423999999999999</v>
      </c>
      <c r="L13" s="2">
        <v>3.7570000000000001</v>
      </c>
      <c r="M13" s="2">
        <v>-0.86799999999999999</v>
      </c>
      <c r="N13" s="2">
        <v>2.9000000000000001E-2</v>
      </c>
      <c r="O13" s="2">
        <v>-0.38100000000000001</v>
      </c>
      <c r="P13" s="2">
        <v>7.4999999999999997E-2</v>
      </c>
      <c r="Q13" s="2">
        <v>4.7270000000000003</v>
      </c>
      <c r="R13" s="2">
        <v>3.6469999999999998</v>
      </c>
      <c r="S13" s="28">
        <v>2.25</v>
      </c>
      <c r="T13" s="28">
        <v>0</v>
      </c>
      <c r="U13" s="28">
        <v>36.950000000000003</v>
      </c>
      <c r="V13" s="28">
        <v>0</v>
      </c>
      <c r="W13" s="1">
        <v>13</v>
      </c>
    </row>
    <row r="14" spans="1:23">
      <c r="A14" s="1" t="s">
        <v>36</v>
      </c>
      <c r="B14" s="143" t="s">
        <v>24</v>
      </c>
      <c r="C14" s="2">
        <v>-14.347</v>
      </c>
      <c r="D14" s="2">
        <v>2E-3</v>
      </c>
      <c r="E14" s="2">
        <v>-6.1929999999999996</v>
      </c>
      <c r="F14" s="2">
        <v>3.0000000000000001E-3</v>
      </c>
      <c r="G14" s="2">
        <v>-21.661000000000001</v>
      </c>
      <c r="H14" s="2">
        <v>2.1000000000000001E-2</v>
      </c>
      <c r="I14" s="2">
        <v>-12.634</v>
      </c>
      <c r="J14" s="2">
        <v>8.7999999999999995E-2</v>
      </c>
      <c r="K14" s="2">
        <v>-30.114999999999998</v>
      </c>
      <c r="L14" s="2">
        <v>2.5150000000000001</v>
      </c>
      <c r="M14" s="2">
        <v>-0.88100000000000001</v>
      </c>
      <c r="N14" s="2">
        <v>2.1999999999999999E-2</v>
      </c>
      <c r="O14" s="2">
        <v>-0.28999999999999998</v>
      </c>
      <c r="P14" s="2">
        <v>8.8999999999999996E-2</v>
      </c>
      <c r="Q14" s="2">
        <v>-2.9620000000000002</v>
      </c>
      <c r="R14" s="2">
        <v>2.5830000000000002</v>
      </c>
      <c r="S14" s="28">
        <v>-19.260000000000002</v>
      </c>
      <c r="T14" s="28">
        <v>0</v>
      </c>
      <c r="U14" s="28">
        <v>18.940000000000001</v>
      </c>
      <c r="V14" s="28">
        <v>0</v>
      </c>
      <c r="W14" s="1">
        <v>13</v>
      </c>
    </row>
    <row r="15" spans="1:23">
      <c r="A15" s="1" t="s">
        <v>37</v>
      </c>
      <c r="B15" s="143" t="s">
        <v>24</v>
      </c>
      <c r="C15" s="2">
        <v>7.0000000000000007E-2</v>
      </c>
      <c r="D15" s="2">
        <v>2E-3</v>
      </c>
      <c r="E15" s="2">
        <v>-0.42</v>
      </c>
      <c r="F15" s="2">
        <v>3.0000000000000001E-3</v>
      </c>
      <c r="G15" s="2">
        <v>-1.206</v>
      </c>
      <c r="H15" s="2">
        <v>2.9000000000000001E-2</v>
      </c>
      <c r="I15" s="2">
        <v>-1.18</v>
      </c>
      <c r="J15" s="2">
        <v>9.8000000000000004E-2</v>
      </c>
      <c r="K15" s="2">
        <v>-8.7999999999999995E-2</v>
      </c>
      <c r="L15" s="2">
        <v>2.5529999999999999</v>
      </c>
      <c r="M15" s="2">
        <v>-0.86599999999999999</v>
      </c>
      <c r="N15" s="2">
        <v>2.9000000000000001E-2</v>
      </c>
      <c r="O15" s="2">
        <v>-0.34</v>
      </c>
      <c r="P15" s="2">
        <v>9.9000000000000005E-2</v>
      </c>
      <c r="Q15" s="2">
        <v>0.66300000000000003</v>
      </c>
      <c r="R15" s="2">
        <v>2.5569999999999999</v>
      </c>
      <c r="S15" s="28">
        <v>-4.1100000000000003</v>
      </c>
      <c r="T15" s="28">
        <v>0</v>
      </c>
      <c r="U15" s="28">
        <v>24.83</v>
      </c>
      <c r="V15" s="28">
        <v>0</v>
      </c>
      <c r="W15" s="1">
        <v>13</v>
      </c>
    </row>
    <row r="16" spans="1:23">
      <c r="A16" s="1" t="s">
        <v>38</v>
      </c>
      <c r="B16" s="143" t="s">
        <v>24</v>
      </c>
      <c r="C16" s="2">
        <v>6.4470000000000001</v>
      </c>
      <c r="D16" s="2">
        <v>3.0000000000000001E-3</v>
      </c>
      <c r="E16" s="2">
        <v>13.14</v>
      </c>
      <c r="F16" s="2">
        <v>2E-3</v>
      </c>
      <c r="G16" s="2">
        <v>18.782</v>
      </c>
      <c r="H16" s="2">
        <v>2.5000000000000001E-2</v>
      </c>
      <c r="I16" s="2">
        <v>26.123999999999999</v>
      </c>
      <c r="J16" s="2">
        <v>6.9000000000000006E-2</v>
      </c>
      <c r="K16" s="2">
        <v>33.915999999999997</v>
      </c>
      <c r="L16" s="2">
        <v>3.4670000000000001</v>
      </c>
      <c r="M16" s="2">
        <v>-0.85599999999999998</v>
      </c>
      <c r="N16" s="2">
        <v>2.5000000000000001E-2</v>
      </c>
      <c r="O16" s="2">
        <v>-0.31900000000000001</v>
      </c>
      <c r="P16" s="2">
        <v>6.7000000000000004E-2</v>
      </c>
      <c r="Q16" s="2">
        <v>0.85299999999999998</v>
      </c>
      <c r="R16" s="2">
        <v>3.355</v>
      </c>
      <c r="S16" s="28">
        <v>2.19</v>
      </c>
      <c r="T16" s="28">
        <v>0</v>
      </c>
      <c r="U16" s="28">
        <v>38.729999999999997</v>
      </c>
      <c r="V16" s="28">
        <v>0</v>
      </c>
      <c r="W16" s="1">
        <v>13</v>
      </c>
    </row>
    <row r="17" spans="1:23">
      <c r="A17" s="1" t="s">
        <v>39</v>
      </c>
      <c r="B17" s="143" t="s">
        <v>24</v>
      </c>
      <c r="C17" s="2">
        <v>-14.086</v>
      </c>
      <c r="D17" s="2">
        <v>3.0000000000000001E-3</v>
      </c>
      <c r="E17" s="2">
        <v>-6.4420000000000002</v>
      </c>
      <c r="F17" s="2">
        <v>4.0000000000000001E-3</v>
      </c>
      <c r="G17" s="2">
        <v>-21.599</v>
      </c>
      <c r="H17" s="2">
        <v>2.7E-2</v>
      </c>
      <c r="I17" s="2">
        <v>-13.153</v>
      </c>
      <c r="J17" s="2">
        <v>0.113</v>
      </c>
      <c r="K17" s="2">
        <v>-28.45</v>
      </c>
      <c r="L17" s="2">
        <v>3.351</v>
      </c>
      <c r="M17" s="2">
        <v>-0.84399999999999997</v>
      </c>
      <c r="N17" s="2">
        <v>2.7E-2</v>
      </c>
      <c r="O17" s="2">
        <v>-0.314</v>
      </c>
      <c r="P17" s="2">
        <v>0.11700000000000001</v>
      </c>
      <c r="Q17" s="2">
        <v>-1.0389999999999999</v>
      </c>
      <c r="R17" s="2">
        <v>3.4449999999999998</v>
      </c>
      <c r="S17" s="28">
        <v>-18.97</v>
      </c>
      <c r="T17" s="28">
        <v>0</v>
      </c>
      <c r="U17" s="28">
        <v>18.68</v>
      </c>
      <c r="V17" s="28">
        <v>0</v>
      </c>
      <c r="W17" s="1">
        <v>13</v>
      </c>
    </row>
    <row r="18" spans="1:23">
      <c r="A18" s="1" t="s">
        <v>40</v>
      </c>
      <c r="B18" s="143" t="s">
        <v>24</v>
      </c>
      <c r="C18" s="2">
        <v>-1.7000000000000001E-2</v>
      </c>
      <c r="D18" s="2">
        <v>1E-3</v>
      </c>
      <c r="E18" s="2">
        <v>-0.54300000000000004</v>
      </c>
      <c r="F18" s="2">
        <v>3.0000000000000001E-3</v>
      </c>
      <c r="G18" s="2">
        <v>-1.4119999999999999</v>
      </c>
      <c r="H18" s="2">
        <v>0.02</v>
      </c>
      <c r="I18" s="2">
        <v>-1.4570000000000001</v>
      </c>
      <c r="J18" s="2">
        <v>0.11899999999999999</v>
      </c>
      <c r="K18" s="2">
        <v>-2.5659999999999998</v>
      </c>
      <c r="L18" s="2">
        <v>3.13</v>
      </c>
      <c r="M18" s="2">
        <v>-0.86099999999999999</v>
      </c>
      <c r="N18" s="2">
        <v>1.9E-2</v>
      </c>
      <c r="O18" s="2">
        <v>-0.372</v>
      </c>
      <c r="P18" s="2">
        <v>0.12</v>
      </c>
      <c r="Q18" s="2">
        <v>-1.4830000000000001</v>
      </c>
      <c r="R18" s="2">
        <v>3.1349999999999998</v>
      </c>
      <c r="S18" s="28">
        <v>-4.2</v>
      </c>
      <c r="T18" s="28">
        <v>0</v>
      </c>
      <c r="U18" s="28">
        <v>24.7</v>
      </c>
      <c r="V18" s="28">
        <v>0</v>
      </c>
      <c r="W18" s="1">
        <v>13</v>
      </c>
    </row>
    <row r="19" spans="1:23">
      <c r="A19" s="1" t="s">
        <v>41</v>
      </c>
      <c r="B19" s="143" t="s">
        <v>24</v>
      </c>
      <c r="C19" s="2">
        <v>6.4980000000000002</v>
      </c>
      <c r="D19" s="2">
        <v>2E-3</v>
      </c>
      <c r="E19" s="2">
        <v>13.273999999999999</v>
      </c>
      <c r="F19" s="2">
        <v>4.0000000000000001E-3</v>
      </c>
      <c r="G19" s="2">
        <v>18.968</v>
      </c>
      <c r="H19" s="2">
        <v>1.7999999999999999E-2</v>
      </c>
      <c r="I19" s="2">
        <v>26.338999999999999</v>
      </c>
      <c r="J19" s="2">
        <v>9.5000000000000001E-2</v>
      </c>
      <c r="K19" s="2">
        <v>34.935000000000002</v>
      </c>
      <c r="L19" s="2">
        <v>3.573</v>
      </c>
      <c r="M19" s="2">
        <v>-0.85599999999999998</v>
      </c>
      <c r="N19" s="2">
        <v>1.9E-2</v>
      </c>
      <c r="O19" s="2">
        <v>-0.374</v>
      </c>
      <c r="P19" s="2">
        <v>9.4E-2</v>
      </c>
      <c r="Q19" s="2">
        <v>1.5249999999999999</v>
      </c>
      <c r="R19" s="2">
        <v>3.4550000000000001</v>
      </c>
      <c r="S19" s="28">
        <v>2.2400000000000002</v>
      </c>
      <c r="T19" s="28">
        <v>0</v>
      </c>
      <c r="U19" s="28">
        <v>38.869999999999997</v>
      </c>
      <c r="V19" s="28">
        <v>0</v>
      </c>
      <c r="W19" s="1">
        <v>13</v>
      </c>
    </row>
    <row r="20" spans="1:23">
      <c r="A20" s="1" t="s">
        <v>42</v>
      </c>
      <c r="B20" s="143" t="s">
        <v>24</v>
      </c>
      <c r="C20" s="2">
        <v>-14.268000000000001</v>
      </c>
      <c r="D20" s="2">
        <v>1E-3</v>
      </c>
      <c r="E20" s="2">
        <v>-6.3250000000000002</v>
      </c>
      <c r="F20" s="2">
        <v>3.0000000000000001E-3</v>
      </c>
      <c r="G20" s="2">
        <v>-21.707000000000001</v>
      </c>
      <c r="H20" s="2">
        <v>2.3E-2</v>
      </c>
      <c r="I20" s="2">
        <v>-12.952</v>
      </c>
      <c r="J20" s="2">
        <v>0.108</v>
      </c>
      <c r="K20" s="2">
        <v>-28.51</v>
      </c>
      <c r="L20" s="2">
        <v>4.6820000000000004</v>
      </c>
      <c r="M20" s="2">
        <v>-0.879</v>
      </c>
      <c r="N20" s="2">
        <v>2.1999999999999999E-2</v>
      </c>
      <c r="O20" s="2">
        <v>-0.34599999999999997</v>
      </c>
      <c r="P20" s="2">
        <v>0.113</v>
      </c>
      <c r="Q20" s="2">
        <v>-1.1359999999999999</v>
      </c>
      <c r="R20" s="2">
        <v>4.8150000000000004</v>
      </c>
      <c r="S20" s="28">
        <v>-19.170000000000002</v>
      </c>
      <c r="T20" s="28">
        <v>0</v>
      </c>
      <c r="U20" s="28">
        <v>18.8</v>
      </c>
      <c r="V20" s="28">
        <v>0</v>
      </c>
      <c r="W20" s="1">
        <v>13</v>
      </c>
    </row>
    <row r="21" spans="1:23">
      <c r="A21" s="1" t="s">
        <v>43</v>
      </c>
      <c r="B21" s="143" t="s">
        <v>24</v>
      </c>
      <c r="C21" s="2">
        <v>-6.5000000000000002E-2</v>
      </c>
      <c r="D21" s="2">
        <v>3.0000000000000001E-3</v>
      </c>
      <c r="E21" s="2">
        <v>-1.099</v>
      </c>
      <c r="F21" s="2">
        <v>3.0000000000000001E-3</v>
      </c>
      <c r="G21" s="2">
        <v>-2.02</v>
      </c>
      <c r="H21" s="2">
        <v>2.4E-2</v>
      </c>
      <c r="I21" s="2">
        <v>-2.5249999999999999</v>
      </c>
      <c r="J21" s="2">
        <v>8.8999999999999996E-2</v>
      </c>
      <c r="K21" s="2">
        <v>0.35</v>
      </c>
      <c r="L21" s="2">
        <v>3.0510000000000002</v>
      </c>
      <c r="M21" s="2">
        <v>-0.874</v>
      </c>
      <c r="N21" s="2">
        <v>2.5000000000000001E-2</v>
      </c>
      <c r="O21" s="2">
        <v>-0.33</v>
      </c>
      <c r="P21" s="2">
        <v>8.7999999999999995E-2</v>
      </c>
      <c r="Q21" s="2">
        <v>2.5830000000000002</v>
      </c>
      <c r="R21" s="2">
        <v>3.0569999999999999</v>
      </c>
      <c r="S21" s="28">
        <v>-4.2300000000000004</v>
      </c>
      <c r="T21" s="28">
        <v>0</v>
      </c>
      <c r="U21" s="28">
        <v>24.13</v>
      </c>
      <c r="V21" s="28">
        <v>0</v>
      </c>
      <c r="W21" s="1">
        <v>13</v>
      </c>
    </row>
    <row r="22" spans="1:23">
      <c r="A22" s="1" t="s">
        <v>44</v>
      </c>
      <c r="B22" s="143" t="s">
        <v>24</v>
      </c>
      <c r="C22" s="2">
        <v>6.3289999999999997</v>
      </c>
      <c r="D22" s="2">
        <v>1E-3</v>
      </c>
      <c r="E22" s="2">
        <v>11.753</v>
      </c>
      <c r="F22" s="2">
        <v>3.0000000000000001E-3</v>
      </c>
      <c r="G22" s="2">
        <v>17.257999999999999</v>
      </c>
      <c r="H22" s="2">
        <v>2.7E-2</v>
      </c>
      <c r="I22" s="2">
        <v>23.3</v>
      </c>
      <c r="J22" s="2">
        <v>0.09</v>
      </c>
      <c r="K22" s="2">
        <v>35.941000000000003</v>
      </c>
      <c r="L22" s="2">
        <v>5.1970000000000001</v>
      </c>
      <c r="M22" s="2">
        <v>-0.88500000000000001</v>
      </c>
      <c r="N22" s="2">
        <v>2.8000000000000001E-2</v>
      </c>
      <c r="O22" s="2">
        <v>-0.33700000000000002</v>
      </c>
      <c r="P22" s="2">
        <v>8.7999999999999995E-2</v>
      </c>
      <c r="Q22" s="2">
        <v>5.641</v>
      </c>
      <c r="R22" s="2">
        <v>5.0469999999999997</v>
      </c>
      <c r="S22" s="28">
        <v>2.11</v>
      </c>
      <c r="T22" s="28">
        <v>0</v>
      </c>
      <c r="U22" s="28">
        <v>37.31</v>
      </c>
      <c r="V22" s="28">
        <v>0</v>
      </c>
      <c r="W22" s="1">
        <v>13</v>
      </c>
    </row>
    <row r="23" spans="1:23">
      <c r="A23" s="1" t="s">
        <v>45</v>
      </c>
      <c r="B23" s="143" t="s">
        <v>24</v>
      </c>
      <c r="C23" s="2">
        <v>-17.102</v>
      </c>
      <c r="D23" s="2">
        <v>2E-3</v>
      </c>
      <c r="E23" s="2">
        <v>-7.1840000000000002</v>
      </c>
      <c r="F23" s="2">
        <v>2E-3</v>
      </c>
      <c r="G23" s="2">
        <v>-25.434999999999999</v>
      </c>
      <c r="H23" s="2">
        <v>3.1E-2</v>
      </c>
      <c r="I23" s="2">
        <v>-14.648</v>
      </c>
      <c r="J23" s="2">
        <v>0.114</v>
      </c>
      <c r="K23" s="2">
        <v>-34.042999999999999</v>
      </c>
      <c r="L23" s="2">
        <v>2.5409999999999999</v>
      </c>
      <c r="M23" s="2">
        <v>-0.876</v>
      </c>
      <c r="N23" s="2">
        <v>0.03</v>
      </c>
      <c r="O23" s="2">
        <v>-0.33600000000000002</v>
      </c>
      <c r="P23" s="2">
        <v>0.11799999999999999</v>
      </c>
      <c r="Q23" s="2">
        <v>-2.0760000000000001</v>
      </c>
      <c r="R23" s="2">
        <v>2.625</v>
      </c>
      <c r="S23" s="28">
        <v>-22.16</v>
      </c>
      <c r="T23" s="28">
        <v>0</v>
      </c>
      <c r="U23" s="28">
        <v>17.93</v>
      </c>
      <c r="V23" s="28">
        <v>0</v>
      </c>
      <c r="W23" s="1">
        <v>13</v>
      </c>
    </row>
    <row r="24" spans="1:23">
      <c r="A24" s="1" t="s">
        <v>46</v>
      </c>
      <c r="B24" s="143" t="s">
        <v>24</v>
      </c>
      <c r="C24" s="2">
        <v>-5.6000000000000001E-2</v>
      </c>
      <c r="D24" s="2">
        <v>2E-3</v>
      </c>
      <c r="E24" s="2">
        <v>-0.45400000000000001</v>
      </c>
      <c r="F24" s="2">
        <v>3.0000000000000001E-3</v>
      </c>
      <c r="G24" s="2">
        <v>-1.3740000000000001</v>
      </c>
      <c r="H24" s="2">
        <v>2.8000000000000001E-2</v>
      </c>
      <c r="I24" s="2">
        <v>-1.2330000000000001</v>
      </c>
      <c r="J24" s="2">
        <v>0.11899999999999999</v>
      </c>
      <c r="K24" s="2">
        <v>1.34</v>
      </c>
      <c r="L24" s="2">
        <v>4.3140000000000001</v>
      </c>
      <c r="M24" s="2">
        <v>-0.87</v>
      </c>
      <c r="N24" s="2">
        <v>2.5000000000000001E-2</v>
      </c>
      <c r="O24" s="2">
        <v>-0.32500000000000001</v>
      </c>
      <c r="P24" s="2">
        <v>0.12</v>
      </c>
      <c r="Q24" s="2">
        <v>2.294</v>
      </c>
      <c r="R24" s="2">
        <v>4.3150000000000004</v>
      </c>
      <c r="S24" s="28">
        <v>-4.24</v>
      </c>
      <c r="T24" s="28">
        <v>0</v>
      </c>
      <c r="U24" s="28">
        <v>24.79</v>
      </c>
      <c r="V24" s="28">
        <v>0</v>
      </c>
      <c r="W24" s="1">
        <v>13</v>
      </c>
    </row>
    <row r="25" spans="1:23">
      <c r="A25" s="1" t="s">
        <v>47</v>
      </c>
      <c r="B25" s="143" t="s">
        <v>24</v>
      </c>
      <c r="C25" s="2">
        <v>6.4370000000000003</v>
      </c>
      <c r="D25" s="2">
        <v>1E-3</v>
      </c>
      <c r="E25" s="2">
        <v>12.86</v>
      </c>
      <c r="F25" s="2">
        <v>3.0000000000000001E-3</v>
      </c>
      <c r="G25" s="2">
        <v>18.47</v>
      </c>
      <c r="H25" s="2">
        <v>2.8000000000000001E-2</v>
      </c>
      <c r="I25" s="2">
        <v>25.533000000000001</v>
      </c>
      <c r="J25" s="2">
        <v>0.111</v>
      </c>
      <c r="K25" s="2">
        <v>38.515000000000001</v>
      </c>
      <c r="L25" s="2">
        <v>3.2810000000000001</v>
      </c>
      <c r="M25" s="2">
        <v>-0.88100000000000001</v>
      </c>
      <c r="N25" s="2">
        <v>2.8000000000000001E-2</v>
      </c>
      <c r="O25" s="2">
        <v>-0.34300000000000003</v>
      </c>
      <c r="P25" s="2">
        <v>0.111</v>
      </c>
      <c r="Q25" s="2">
        <v>5.8609999999999998</v>
      </c>
      <c r="R25" s="2">
        <v>3.1779999999999999</v>
      </c>
      <c r="S25" s="28">
        <v>2.19</v>
      </c>
      <c r="T25" s="28">
        <v>0</v>
      </c>
      <c r="U25" s="28">
        <v>38.44</v>
      </c>
      <c r="V25" s="28">
        <v>0</v>
      </c>
      <c r="W25" s="1">
        <v>13</v>
      </c>
    </row>
    <row r="26" spans="1:23">
      <c r="A26" s="1" t="s">
        <v>48</v>
      </c>
      <c r="B26" s="143" t="s">
        <v>24</v>
      </c>
      <c r="C26" s="2">
        <v>-10.284000000000001</v>
      </c>
      <c r="D26" s="2">
        <v>1E-3</v>
      </c>
      <c r="E26" s="2">
        <v>-4.7309999999999999</v>
      </c>
      <c r="F26" s="2">
        <v>2E-3</v>
      </c>
      <c r="G26" s="2">
        <v>-16.053000000000001</v>
      </c>
      <c r="H26" s="2">
        <v>2.5999999999999999E-2</v>
      </c>
      <c r="I26" s="2">
        <v>-9.8209999999999997</v>
      </c>
      <c r="J26" s="2">
        <v>0.104</v>
      </c>
      <c r="K26" s="2">
        <v>-14.891</v>
      </c>
      <c r="L26" s="2">
        <v>3.5939999999999999</v>
      </c>
      <c r="M26" s="2">
        <v>-0.85499999999999998</v>
      </c>
      <c r="N26" s="2">
        <v>2.7E-2</v>
      </c>
      <c r="O26" s="2">
        <v>-0.38400000000000001</v>
      </c>
      <c r="P26" s="2">
        <v>0.105</v>
      </c>
      <c r="Q26" s="2">
        <v>5.3490000000000002</v>
      </c>
      <c r="R26" s="2">
        <v>3.669</v>
      </c>
      <c r="S26" s="28">
        <v>-14.98</v>
      </c>
      <c r="T26" s="28">
        <v>0</v>
      </c>
      <c r="U26" s="28">
        <v>20.43</v>
      </c>
      <c r="V26" s="28">
        <v>0</v>
      </c>
      <c r="W26" s="1">
        <v>12</v>
      </c>
    </row>
    <row r="27" spans="1:23">
      <c r="A27" s="1" t="s">
        <v>49</v>
      </c>
      <c r="B27" s="143" t="s">
        <v>24</v>
      </c>
      <c r="C27" s="2">
        <v>-0.09</v>
      </c>
      <c r="D27" s="2">
        <v>2E-3</v>
      </c>
      <c r="E27" s="2">
        <v>-1.216</v>
      </c>
      <c r="F27" s="2">
        <v>3.0000000000000001E-3</v>
      </c>
      <c r="G27" s="2">
        <v>-2.15</v>
      </c>
      <c r="H27" s="2">
        <v>0.03</v>
      </c>
      <c r="I27" s="2">
        <v>-2.7109999999999999</v>
      </c>
      <c r="J27" s="2">
        <v>9.4E-2</v>
      </c>
      <c r="K27" s="2">
        <v>1.4379999999999999</v>
      </c>
      <c r="L27" s="2">
        <v>2.1480000000000001</v>
      </c>
      <c r="M27" s="2">
        <v>-0.86399999999999999</v>
      </c>
      <c r="N27" s="2">
        <v>0.03</v>
      </c>
      <c r="O27" s="2">
        <v>-0.28199999999999997</v>
      </c>
      <c r="P27" s="2">
        <v>9.6000000000000002E-2</v>
      </c>
      <c r="Q27" s="2">
        <v>3.931</v>
      </c>
      <c r="R27" s="2">
        <v>2.153</v>
      </c>
      <c r="S27" s="28">
        <v>-4.25</v>
      </c>
      <c r="T27" s="28">
        <v>0</v>
      </c>
      <c r="U27" s="28">
        <v>24.01</v>
      </c>
      <c r="V27" s="28">
        <v>0</v>
      </c>
      <c r="W27" s="1">
        <v>13</v>
      </c>
    </row>
    <row r="28" spans="1:23">
      <c r="A28" s="1" t="s">
        <v>50</v>
      </c>
      <c r="B28" s="143" t="s">
        <v>24</v>
      </c>
      <c r="C28" s="2">
        <v>6.375</v>
      </c>
      <c r="D28" s="2">
        <v>2E-3</v>
      </c>
      <c r="E28" s="2">
        <v>13.193</v>
      </c>
      <c r="F28" s="2">
        <v>5.0000000000000001E-3</v>
      </c>
      <c r="G28" s="2">
        <v>18.733000000000001</v>
      </c>
      <c r="H28" s="2">
        <v>2.5000000000000001E-2</v>
      </c>
      <c r="I28" s="2">
        <v>26.129000000000001</v>
      </c>
      <c r="J28" s="2">
        <v>0.1</v>
      </c>
      <c r="K28" s="2">
        <v>29.640999999999998</v>
      </c>
      <c r="L28" s="2">
        <v>2.4660000000000002</v>
      </c>
      <c r="M28" s="2">
        <v>-0.88200000000000001</v>
      </c>
      <c r="N28" s="2">
        <v>2.4E-2</v>
      </c>
      <c r="O28" s="2">
        <v>-0.42099999999999999</v>
      </c>
      <c r="P28" s="2">
        <v>0.10299999999999999</v>
      </c>
      <c r="Q28" s="2">
        <v>-3.3119999999999998</v>
      </c>
      <c r="R28" s="2">
        <v>2.3879999999999999</v>
      </c>
      <c r="S28" s="28">
        <v>2.11</v>
      </c>
      <c r="T28" s="28">
        <v>0</v>
      </c>
      <c r="U28" s="28">
        <v>38.79</v>
      </c>
      <c r="V28" s="28">
        <v>0</v>
      </c>
      <c r="W28" s="1">
        <v>13</v>
      </c>
    </row>
    <row r="29" spans="1:23">
      <c r="A29" s="1" t="s">
        <v>51</v>
      </c>
      <c r="B29" s="143" t="s">
        <v>24</v>
      </c>
      <c r="C29" s="2">
        <v>-10.285</v>
      </c>
      <c r="D29" s="2">
        <v>2E-3</v>
      </c>
      <c r="E29" s="2">
        <v>-4.5709999999999997</v>
      </c>
      <c r="F29" s="2">
        <v>3.0000000000000001E-3</v>
      </c>
      <c r="G29" s="2">
        <v>-15.912000000000001</v>
      </c>
      <c r="H29" s="2">
        <v>2.1999999999999999E-2</v>
      </c>
      <c r="I29" s="2">
        <v>-9.4120000000000008</v>
      </c>
      <c r="J29" s="2">
        <v>6.7000000000000004E-2</v>
      </c>
      <c r="K29" s="2">
        <v>-12.772</v>
      </c>
      <c r="L29" s="2">
        <v>2.931</v>
      </c>
      <c r="M29" s="2">
        <v>-0.86899999999999999</v>
      </c>
      <c r="N29" s="2">
        <v>2.3E-2</v>
      </c>
      <c r="O29" s="2">
        <v>-0.29399999999999998</v>
      </c>
      <c r="P29" s="2">
        <v>7.1999999999999995E-2</v>
      </c>
      <c r="Q29" s="2">
        <v>7.1920000000000002</v>
      </c>
      <c r="R29" s="2">
        <v>2.988</v>
      </c>
      <c r="S29" s="28">
        <v>-14.99</v>
      </c>
      <c r="T29" s="28">
        <v>0</v>
      </c>
      <c r="U29" s="28">
        <v>20.59</v>
      </c>
      <c r="V29" s="28">
        <v>0</v>
      </c>
      <c r="W29" s="1">
        <v>13</v>
      </c>
    </row>
    <row r="30" spans="1:23">
      <c r="A30" s="1" t="s">
        <v>52</v>
      </c>
      <c r="B30" s="143" t="s">
        <v>24</v>
      </c>
      <c r="C30" s="2">
        <v>-7.4999999999999997E-2</v>
      </c>
      <c r="D30" s="2">
        <v>2E-3</v>
      </c>
      <c r="E30" s="2">
        <v>-1.331</v>
      </c>
      <c r="F30" s="2">
        <v>3.0000000000000001E-3</v>
      </c>
      <c r="G30" s="2">
        <v>-2.2490000000000001</v>
      </c>
      <c r="H30" s="2">
        <v>2.4E-2</v>
      </c>
      <c r="I30" s="2">
        <v>-2.9889999999999999</v>
      </c>
      <c r="J30" s="2">
        <v>0.10299999999999999</v>
      </c>
      <c r="K30" s="2">
        <v>1.141</v>
      </c>
      <c r="L30" s="2">
        <v>2.093</v>
      </c>
      <c r="M30" s="2">
        <v>-0.86399999999999999</v>
      </c>
      <c r="N30" s="2">
        <v>2.3E-2</v>
      </c>
      <c r="O30" s="2">
        <v>-0.32900000000000001</v>
      </c>
      <c r="P30" s="2">
        <v>0.107</v>
      </c>
      <c r="Q30" s="2">
        <v>3.8460000000000001</v>
      </c>
      <c r="R30" s="2">
        <v>2.0979999999999999</v>
      </c>
      <c r="S30" s="28">
        <v>-4.2300000000000004</v>
      </c>
      <c r="T30" s="28">
        <v>0</v>
      </c>
      <c r="U30" s="28">
        <v>23.89</v>
      </c>
      <c r="V30" s="28">
        <v>0</v>
      </c>
      <c r="W30" s="1">
        <v>13</v>
      </c>
    </row>
    <row r="31" spans="1:23">
      <c r="A31" s="1" t="s">
        <v>53</v>
      </c>
      <c r="B31" s="143" t="s">
        <v>24</v>
      </c>
      <c r="C31" s="2">
        <v>6.4139999999999997</v>
      </c>
      <c r="D31" s="2">
        <v>2E-3</v>
      </c>
      <c r="E31" s="2">
        <v>11.994999999999999</v>
      </c>
      <c r="F31" s="2">
        <v>3.0000000000000001E-3</v>
      </c>
      <c r="G31" s="2">
        <v>17.597000000000001</v>
      </c>
      <c r="H31" s="2">
        <v>2.5000000000000001E-2</v>
      </c>
      <c r="I31" s="2">
        <v>23.765000000000001</v>
      </c>
      <c r="J31" s="2">
        <v>7.9000000000000001E-2</v>
      </c>
      <c r="K31" s="2">
        <v>29.808</v>
      </c>
      <c r="L31" s="2">
        <v>3.2519999999999998</v>
      </c>
      <c r="M31" s="2">
        <v>-0.875</v>
      </c>
      <c r="N31" s="2">
        <v>2.5000000000000001E-2</v>
      </c>
      <c r="O31" s="2">
        <v>-0.36099999999999999</v>
      </c>
      <c r="P31" s="2">
        <v>7.6999999999999999E-2</v>
      </c>
      <c r="Q31" s="2">
        <v>-0.872</v>
      </c>
      <c r="R31" s="2">
        <v>3.1539999999999999</v>
      </c>
      <c r="S31" s="28">
        <v>2.19</v>
      </c>
      <c r="T31" s="28">
        <v>0</v>
      </c>
      <c r="U31" s="28">
        <v>37.56</v>
      </c>
      <c r="V31" s="28">
        <v>0</v>
      </c>
      <c r="W31" s="1">
        <v>13</v>
      </c>
    </row>
    <row r="32" spans="1:23">
      <c r="A32" s="1" t="s">
        <v>54</v>
      </c>
      <c r="B32" s="143" t="s">
        <v>24</v>
      </c>
      <c r="C32" s="2">
        <v>-11.65</v>
      </c>
      <c r="D32" s="2">
        <v>1E-3</v>
      </c>
      <c r="E32" s="2">
        <v>-5.6390000000000002</v>
      </c>
      <c r="F32" s="2">
        <v>3.0000000000000001E-3</v>
      </c>
      <c r="G32" s="2">
        <v>-18.332000000000001</v>
      </c>
      <c r="H32" s="2">
        <v>3.2000000000000001E-2</v>
      </c>
      <c r="I32" s="2">
        <v>-11.606</v>
      </c>
      <c r="J32" s="2">
        <v>8.5000000000000006E-2</v>
      </c>
      <c r="K32" s="2">
        <v>-18.067</v>
      </c>
      <c r="L32" s="2">
        <v>2.52</v>
      </c>
      <c r="M32" s="2">
        <v>-0.85099999999999998</v>
      </c>
      <c r="N32" s="2">
        <v>3.3000000000000002E-2</v>
      </c>
      <c r="O32" s="2">
        <v>-0.36399999999999999</v>
      </c>
      <c r="P32" s="2">
        <v>8.7999999999999995E-2</v>
      </c>
      <c r="Q32" s="2">
        <v>5.3860000000000001</v>
      </c>
      <c r="R32" s="2">
        <v>2.581</v>
      </c>
      <c r="S32" s="28">
        <v>-16.41</v>
      </c>
      <c r="T32" s="28">
        <v>0</v>
      </c>
      <c r="U32" s="28">
        <v>19.5</v>
      </c>
      <c r="V32" s="28">
        <v>0</v>
      </c>
      <c r="W32" s="1">
        <v>13</v>
      </c>
    </row>
    <row r="33" spans="1:23">
      <c r="A33" s="1" t="s">
        <v>55</v>
      </c>
      <c r="B33" s="143" t="s">
        <v>24</v>
      </c>
      <c r="C33" s="2">
        <v>-6.8000000000000005E-2</v>
      </c>
      <c r="D33" s="2">
        <v>2E-3</v>
      </c>
      <c r="E33" s="2">
        <v>-0.497</v>
      </c>
      <c r="F33" s="2">
        <v>4.0000000000000001E-3</v>
      </c>
      <c r="G33" s="2">
        <v>-1.431</v>
      </c>
      <c r="H33" s="2">
        <v>2.5000000000000001E-2</v>
      </c>
      <c r="I33" s="2">
        <v>-1.3109999999999999</v>
      </c>
      <c r="J33" s="2">
        <v>0.11600000000000001</v>
      </c>
      <c r="K33" s="2">
        <v>0.78800000000000003</v>
      </c>
      <c r="L33" s="2">
        <v>2.0209999999999999</v>
      </c>
      <c r="M33" s="2">
        <v>-0.873</v>
      </c>
      <c r="N33" s="2">
        <v>2.5999999999999999E-2</v>
      </c>
      <c r="O33" s="2">
        <v>-0.317</v>
      </c>
      <c r="P33" s="2">
        <v>0.11799999999999999</v>
      </c>
      <c r="Q33" s="2">
        <v>1.84</v>
      </c>
      <c r="R33" s="2">
        <v>2.02</v>
      </c>
      <c r="S33" s="28">
        <v>-4.25</v>
      </c>
      <c r="T33" s="28">
        <v>0</v>
      </c>
      <c r="U33" s="28">
        <v>24.75</v>
      </c>
      <c r="V33" s="28">
        <v>0</v>
      </c>
      <c r="W33" s="1">
        <v>13</v>
      </c>
    </row>
    <row r="34" spans="1:23">
      <c r="A34" s="1" t="s">
        <v>56</v>
      </c>
      <c r="B34" s="143" t="s">
        <v>24</v>
      </c>
      <c r="C34" s="2">
        <v>-17.032</v>
      </c>
      <c r="D34" s="2">
        <v>3.0000000000000001E-3</v>
      </c>
      <c r="E34" s="2">
        <v>-6.9420000000000002</v>
      </c>
      <c r="F34" s="2">
        <v>4.0000000000000001E-3</v>
      </c>
      <c r="G34" s="2">
        <v>-25.132000000000001</v>
      </c>
      <c r="H34" s="2">
        <v>3.4000000000000002E-2</v>
      </c>
      <c r="I34" s="2">
        <v>-14.134</v>
      </c>
      <c r="J34" s="2">
        <v>9.9000000000000005E-2</v>
      </c>
      <c r="K34" s="2">
        <v>-21.805</v>
      </c>
      <c r="L34" s="2">
        <v>2.8</v>
      </c>
      <c r="M34" s="2">
        <v>-0.879</v>
      </c>
      <c r="N34" s="2">
        <v>3.3000000000000002E-2</v>
      </c>
      <c r="O34" s="2">
        <v>-0.30399999999999999</v>
      </c>
      <c r="P34" s="2">
        <v>0.10299999999999999</v>
      </c>
      <c r="Q34" s="2">
        <v>10.005000000000001</v>
      </c>
      <c r="R34" s="2">
        <v>2.8940000000000001</v>
      </c>
      <c r="S34" s="28">
        <v>-22.09</v>
      </c>
      <c r="T34" s="28">
        <v>0</v>
      </c>
      <c r="U34" s="28">
        <v>18.170000000000002</v>
      </c>
      <c r="V34" s="28">
        <v>0</v>
      </c>
      <c r="W34" s="1">
        <v>13</v>
      </c>
    </row>
    <row r="35" spans="1:23">
      <c r="A35" s="1" t="s">
        <v>57</v>
      </c>
      <c r="B35" s="143" t="s">
        <v>24</v>
      </c>
      <c r="C35" s="2">
        <v>6.3310000000000004</v>
      </c>
      <c r="D35" s="2">
        <v>2E-3</v>
      </c>
      <c r="E35" s="2">
        <v>11.627000000000001</v>
      </c>
      <c r="F35" s="2">
        <v>4.0000000000000001E-3</v>
      </c>
      <c r="G35" s="2">
        <v>17.141999999999999</v>
      </c>
      <c r="H35" s="2">
        <v>2.5000000000000001E-2</v>
      </c>
      <c r="I35" s="2">
        <v>23.032</v>
      </c>
      <c r="J35" s="2">
        <v>9.9000000000000005E-2</v>
      </c>
      <c r="K35" s="2">
        <v>23.248999999999999</v>
      </c>
      <c r="L35" s="2">
        <v>2.3330000000000002</v>
      </c>
      <c r="M35" s="2">
        <v>-0.879</v>
      </c>
      <c r="N35" s="2">
        <v>2.5999999999999999E-2</v>
      </c>
      <c r="O35" s="2">
        <v>-0.34799999999999998</v>
      </c>
      <c r="P35" s="2">
        <v>9.9000000000000005E-2</v>
      </c>
      <c r="Q35" s="2">
        <v>-6.4370000000000003</v>
      </c>
      <c r="R35" s="2">
        <v>2.2639999999999998</v>
      </c>
      <c r="S35" s="28">
        <v>2.12</v>
      </c>
      <c r="T35" s="28">
        <v>0</v>
      </c>
      <c r="U35" s="28">
        <v>37.18</v>
      </c>
      <c r="V35" s="28">
        <v>0</v>
      </c>
      <c r="W35" s="1">
        <v>13</v>
      </c>
    </row>
    <row r="36" spans="1:23">
      <c r="A36" s="1" t="s">
        <v>58</v>
      </c>
      <c r="B36" s="143" t="s">
        <v>24</v>
      </c>
      <c r="C36" s="2">
        <v>-6.7000000000000004E-2</v>
      </c>
      <c r="D36" s="2">
        <v>2E-3</v>
      </c>
      <c r="E36" s="2">
        <v>-0.51600000000000001</v>
      </c>
      <c r="F36" s="2">
        <v>3.0000000000000001E-3</v>
      </c>
      <c r="G36" s="2">
        <v>-1.45</v>
      </c>
      <c r="H36" s="2">
        <v>2.1000000000000001E-2</v>
      </c>
      <c r="I36" s="2">
        <v>-1.369</v>
      </c>
      <c r="J36" s="2">
        <v>0.1</v>
      </c>
      <c r="K36" s="2">
        <v>1.4390000000000001</v>
      </c>
      <c r="L36" s="2">
        <v>1.9650000000000001</v>
      </c>
      <c r="M36" s="2">
        <v>-0.874</v>
      </c>
      <c r="N36" s="2">
        <v>1.9E-2</v>
      </c>
      <c r="O36" s="2">
        <v>-0.33600000000000002</v>
      </c>
      <c r="P36" s="2">
        <v>0.10100000000000001</v>
      </c>
      <c r="Q36" s="2">
        <v>2.5270000000000001</v>
      </c>
      <c r="R36" s="2">
        <v>1.9670000000000001</v>
      </c>
      <c r="S36" s="28">
        <v>-4.25</v>
      </c>
      <c r="T36" s="28">
        <v>0</v>
      </c>
      <c r="U36" s="28">
        <v>24.73</v>
      </c>
      <c r="V36" s="28">
        <v>0</v>
      </c>
      <c r="W36" s="1">
        <v>13</v>
      </c>
    </row>
    <row r="37" spans="1:23">
      <c r="A37" s="1" t="s">
        <v>59</v>
      </c>
      <c r="B37" s="143" t="s">
        <v>24</v>
      </c>
      <c r="C37" s="2">
        <v>-11.763</v>
      </c>
      <c r="D37" s="2">
        <v>2E-3</v>
      </c>
      <c r="E37" s="2">
        <v>-5.17</v>
      </c>
      <c r="F37" s="2">
        <v>3.0000000000000001E-3</v>
      </c>
      <c r="G37" s="2">
        <v>-18.004999999999999</v>
      </c>
      <c r="H37" s="2">
        <v>2.5999999999999999E-2</v>
      </c>
      <c r="I37" s="2">
        <v>-10.672000000000001</v>
      </c>
      <c r="J37" s="2">
        <v>7.9000000000000001E-2</v>
      </c>
      <c r="K37" s="2">
        <v>-13.614000000000001</v>
      </c>
      <c r="L37" s="2">
        <v>2.484</v>
      </c>
      <c r="M37" s="2">
        <v>-0.86499999999999999</v>
      </c>
      <c r="N37" s="2">
        <v>2.5000000000000001E-2</v>
      </c>
      <c r="O37" s="2">
        <v>-0.36399999999999999</v>
      </c>
      <c r="P37" s="2">
        <v>8.2000000000000003E-2</v>
      </c>
      <c r="Q37" s="2">
        <v>9.1310000000000002</v>
      </c>
      <c r="R37" s="2">
        <v>2.5390000000000001</v>
      </c>
      <c r="S37" s="28">
        <v>-16.54</v>
      </c>
      <c r="T37" s="28">
        <v>0</v>
      </c>
      <c r="U37" s="28">
        <v>19.98</v>
      </c>
      <c r="V37" s="28">
        <v>0</v>
      </c>
      <c r="W37" s="1">
        <v>13</v>
      </c>
    </row>
    <row r="38" spans="1:23">
      <c r="A38" s="1" t="s">
        <v>60</v>
      </c>
      <c r="B38" s="143" t="s">
        <v>24</v>
      </c>
      <c r="C38" s="2">
        <v>6.1369999999999996</v>
      </c>
      <c r="D38" s="2">
        <v>3.0000000000000001E-3</v>
      </c>
      <c r="E38" s="2">
        <v>11.15</v>
      </c>
      <c r="F38" s="2">
        <v>3.0000000000000001E-3</v>
      </c>
      <c r="G38" s="2">
        <v>16.481999999999999</v>
      </c>
      <c r="H38" s="2">
        <v>2.5999999999999999E-2</v>
      </c>
      <c r="I38" s="2">
        <v>22.042000000000002</v>
      </c>
      <c r="J38" s="2">
        <v>0.124</v>
      </c>
      <c r="K38" s="2">
        <v>23.401</v>
      </c>
      <c r="L38" s="2">
        <v>2.0419999999999998</v>
      </c>
      <c r="M38" s="2">
        <v>-0.86599999999999999</v>
      </c>
      <c r="N38" s="2">
        <v>2.5000000000000001E-2</v>
      </c>
      <c r="O38" s="2">
        <v>-0.374</v>
      </c>
      <c r="P38" s="2">
        <v>0.122</v>
      </c>
      <c r="Q38" s="2">
        <v>-5.165</v>
      </c>
      <c r="R38" s="2">
        <v>1.984</v>
      </c>
      <c r="S38" s="28">
        <v>1.93</v>
      </c>
      <c r="T38" s="28">
        <v>0</v>
      </c>
      <c r="U38" s="28">
        <v>36.69</v>
      </c>
      <c r="V38" s="28">
        <v>0</v>
      </c>
      <c r="W38" s="1">
        <v>13</v>
      </c>
    </row>
    <row r="39" spans="1:23">
      <c r="A39" s="1" t="s">
        <v>61</v>
      </c>
      <c r="B39" s="143" t="s">
        <v>24</v>
      </c>
      <c r="C39" s="2">
        <v>-6.3E-2</v>
      </c>
      <c r="D39" s="2">
        <v>3.0000000000000001E-3</v>
      </c>
      <c r="E39" s="2">
        <v>-1.0509999999999999</v>
      </c>
      <c r="F39" s="2">
        <v>3.0000000000000001E-3</v>
      </c>
      <c r="G39" s="2">
        <v>-1.946</v>
      </c>
      <c r="H39" s="2">
        <v>2.5000000000000001E-2</v>
      </c>
      <c r="I39" s="2">
        <v>-2.4670000000000001</v>
      </c>
      <c r="J39" s="2">
        <v>9.8000000000000004E-2</v>
      </c>
      <c r="K39" s="2">
        <v>3.266</v>
      </c>
      <c r="L39" s="2">
        <v>1.591</v>
      </c>
      <c r="M39" s="2">
        <v>-0.84899999999999998</v>
      </c>
      <c r="N39" s="2">
        <v>2.5999999999999999E-2</v>
      </c>
      <c r="O39" s="2">
        <v>-0.36599999999999999</v>
      </c>
      <c r="P39" s="2">
        <v>9.6000000000000002E-2</v>
      </c>
      <c r="Q39" s="2">
        <v>5.4089999999999998</v>
      </c>
      <c r="R39" s="2">
        <v>1.5980000000000001</v>
      </c>
      <c r="S39" s="28">
        <v>-4.2300000000000004</v>
      </c>
      <c r="T39" s="28">
        <v>0</v>
      </c>
      <c r="U39" s="28">
        <v>24.18</v>
      </c>
      <c r="V39" s="28">
        <v>0</v>
      </c>
      <c r="W39" s="1">
        <v>13</v>
      </c>
    </row>
    <row r="40" spans="1:23">
      <c r="A40" s="1" t="s">
        <v>62</v>
      </c>
      <c r="B40" s="143" t="s">
        <v>24</v>
      </c>
      <c r="C40" s="2">
        <v>-14.553000000000001</v>
      </c>
      <c r="D40" s="2">
        <v>2E-3</v>
      </c>
      <c r="E40" s="2">
        <v>-6.3159999999999998</v>
      </c>
      <c r="F40" s="2">
        <v>3.0000000000000001E-3</v>
      </c>
      <c r="G40" s="2">
        <v>-21.981999999999999</v>
      </c>
      <c r="H40" s="2">
        <v>1.9E-2</v>
      </c>
      <c r="I40" s="2">
        <v>-12.948</v>
      </c>
      <c r="J40" s="2">
        <v>8.8999999999999996E-2</v>
      </c>
      <c r="K40" s="2">
        <v>-18.166</v>
      </c>
      <c r="L40" s="2">
        <v>2.4729999999999999</v>
      </c>
      <c r="M40" s="2">
        <v>-0.872</v>
      </c>
      <c r="N40" s="2">
        <v>1.9E-2</v>
      </c>
      <c r="O40" s="2">
        <v>-0.36099999999999999</v>
      </c>
      <c r="P40" s="2">
        <v>9.0999999999999998E-2</v>
      </c>
      <c r="Q40" s="2">
        <v>9.7919999999999998</v>
      </c>
      <c r="R40" s="2">
        <v>2.5419999999999998</v>
      </c>
      <c r="S40" s="28">
        <v>-19.47</v>
      </c>
      <c r="T40" s="28">
        <v>0</v>
      </c>
      <c r="U40" s="28">
        <v>18.809999999999999</v>
      </c>
      <c r="V40" s="28">
        <v>0</v>
      </c>
      <c r="W40" s="1">
        <v>13</v>
      </c>
    </row>
    <row r="41" spans="1:23">
      <c r="A41" s="1" t="s">
        <v>63</v>
      </c>
      <c r="B41" s="143" t="s">
        <v>24</v>
      </c>
      <c r="C41" s="2">
        <v>6.4569999999999999</v>
      </c>
      <c r="D41" s="2">
        <v>3.0000000000000001E-3</v>
      </c>
      <c r="E41" s="2">
        <v>11.218</v>
      </c>
      <c r="F41" s="2">
        <v>3.0000000000000001E-3</v>
      </c>
      <c r="G41" s="2">
        <v>16.882999999999999</v>
      </c>
      <c r="H41" s="2">
        <v>1.6E-2</v>
      </c>
      <c r="I41" s="2">
        <v>22.234000000000002</v>
      </c>
      <c r="J41" s="2">
        <v>9.4E-2</v>
      </c>
      <c r="K41" s="2">
        <v>28.882000000000001</v>
      </c>
      <c r="L41" s="2">
        <v>2.677</v>
      </c>
      <c r="M41" s="2">
        <v>-0.86499999999999999</v>
      </c>
      <c r="N41" s="2">
        <v>1.4E-2</v>
      </c>
      <c r="O41" s="2">
        <v>-0.32</v>
      </c>
      <c r="P41" s="2">
        <v>9.4E-2</v>
      </c>
      <c r="Q41" s="2">
        <v>-0.307</v>
      </c>
      <c r="R41" s="2">
        <v>2.5990000000000002</v>
      </c>
      <c r="S41" s="28">
        <v>2.27</v>
      </c>
      <c r="T41" s="28">
        <v>0</v>
      </c>
      <c r="U41" s="28">
        <v>36.76</v>
      </c>
      <c r="V41" s="28">
        <v>0</v>
      </c>
      <c r="W41" s="1">
        <v>13</v>
      </c>
    </row>
    <row r="42" spans="1:23">
      <c r="A42" s="1" t="s">
        <v>64</v>
      </c>
      <c r="B42" s="143" t="s">
        <v>24</v>
      </c>
      <c r="C42" s="2">
        <v>-7.1999999999999995E-2</v>
      </c>
      <c r="D42" s="2">
        <v>3.0000000000000001E-3</v>
      </c>
      <c r="E42" s="2">
        <v>-1.169</v>
      </c>
      <c r="F42" s="2">
        <v>3.0000000000000001E-3</v>
      </c>
      <c r="G42" s="2">
        <v>-2.1</v>
      </c>
      <c r="H42" s="2">
        <v>2.7E-2</v>
      </c>
      <c r="I42" s="2">
        <v>-2.653</v>
      </c>
      <c r="J42" s="2">
        <v>6.2E-2</v>
      </c>
      <c r="K42" s="2">
        <v>5.8000000000000003E-2</v>
      </c>
      <c r="L42" s="2">
        <v>2.6</v>
      </c>
      <c r="M42" s="2">
        <v>-0.877</v>
      </c>
      <c r="N42" s="2">
        <v>2.8000000000000001E-2</v>
      </c>
      <c r="O42" s="2">
        <v>-0.317</v>
      </c>
      <c r="P42" s="2">
        <v>6.2E-2</v>
      </c>
      <c r="Q42" s="2">
        <v>2.4369999999999998</v>
      </c>
      <c r="R42" s="2">
        <v>2.6040000000000001</v>
      </c>
      <c r="S42" s="28">
        <v>-4.2300000000000004</v>
      </c>
      <c r="T42" s="28">
        <v>0</v>
      </c>
      <c r="U42" s="28">
        <v>24.06</v>
      </c>
      <c r="V42" s="28">
        <v>0</v>
      </c>
      <c r="W42" s="1">
        <v>13</v>
      </c>
    </row>
    <row r="43" spans="1:23">
      <c r="A43" s="1" t="s">
        <v>65</v>
      </c>
      <c r="B43" s="143" t="s">
        <v>24</v>
      </c>
      <c r="C43" s="2">
        <v>-14.35</v>
      </c>
      <c r="D43" s="2">
        <v>3.0000000000000001E-3</v>
      </c>
      <c r="E43" s="2">
        <v>-6.0860000000000003</v>
      </c>
      <c r="F43" s="2">
        <v>3.0000000000000001E-3</v>
      </c>
      <c r="G43" s="2">
        <v>-21.553999999999998</v>
      </c>
      <c r="H43" s="2">
        <v>2.5999999999999999E-2</v>
      </c>
      <c r="I43" s="2">
        <v>-12.484</v>
      </c>
      <c r="J43" s="2">
        <v>0.1</v>
      </c>
      <c r="K43" s="2">
        <v>-22.544</v>
      </c>
      <c r="L43" s="2">
        <v>1.996</v>
      </c>
      <c r="M43" s="2">
        <v>-0.874</v>
      </c>
      <c r="N43" s="2">
        <v>2.4E-2</v>
      </c>
      <c r="O43" s="2">
        <v>-0.35399999999999998</v>
      </c>
      <c r="P43" s="2">
        <v>0.105</v>
      </c>
      <c r="Q43" s="2">
        <v>4.6120000000000001</v>
      </c>
      <c r="R43" s="2">
        <v>2.0510000000000002</v>
      </c>
      <c r="S43" s="28">
        <v>-19.27</v>
      </c>
      <c r="T43" s="28">
        <v>0</v>
      </c>
      <c r="U43" s="28">
        <v>19.05</v>
      </c>
      <c r="V43" s="28">
        <v>0</v>
      </c>
      <c r="W43" s="1">
        <v>13</v>
      </c>
    </row>
    <row r="44" spans="1:23">
      <c r="A44" s="1" t="s">
        <v>66</v>
      </c>
      <c r="B44" s="143" t="s">
        <v>24</v>
      </c>
      <c r="C44" s="2">
        <v>-14.375</v>
      </c>
      <c r="D44" s="2">
        <v>2E-3</v>
      </c>
      <c r="E44" s="2">
        <v>-6.2720000000000002</v>
      </c>
      <c r="F44" s="2">
        <v>2E-3</v>
      </c>
      <c r="G44" s="2">
        <v>-21.762</v>
      </c>
      <c r="H44" s="2">
        <v>1.7000000000000001E-2</v>
      </c>
      <c r="I44" s="2">
        <v>-12.904999999999999</v>
      </c>
      <c r="J44" s="2">
        <v>0.121</v>
      </c>
      <c r="K44" s="2">
        <v>-24.776</v>
      </c>
      <c r="L44" s="2">
        <v>2.3530000000000002</v>
      </c>
      <c r="M44" s="2">
        <v>-0.876</v>
      </c>
      <c r="N44" s="2">
        <v>1.7000000000000001E-2</v>
      </c>
      <c r="O44" s="2">
        <v>-0.40400000000000003</v>
      </c>
      <c r="P44" s="2">
        <v>0.123</v>
      </c>
      <c r="Q44" s="2">
        <v>2.7149999999999999</v>
      </c>
      <c r="R44" s="2">
        <v>2.4180000000000001</v>
      </c>
      <c r="S44" s="28">
        <v>-19.29</v>
      </c>
      <c r="T44" s="28">
        <v>0</v>
      </c>
      <c r="U44" s="28">
        <v>18.86</v>
      </c>
      <c r="V44" s="28">
        <v>0</v>
      </c>
      <c r="W44" s="1">
        <v>13</v>
      </c>
    </row>
    <row r="45" spans="1:23">
      <c r="A45" s="1" t="s">
        <v>67</v>
      </c>
      <c r="B45" s="143" t="s">
        <v>24</v>
      </c>
      <c r="C45" s="2">
        <v>6.4969999999999999</v>
      </c>
      <c r="D45" s="2">
        <v>2E-3</v>
      </c>
      <c r="E45" s="2">
        <v>12.525</v>
      </c>
      <c r="F45" s="2">
        <v>4.0000000000000001E-3</v>
      </c>
      <c r="G45" s="2">
        <v>18.213000000000001</v>
      </c>
      <c r="H45" s="2">
        <v>2.8000000000000001E-2</v>
      </c>
      <c r="I45" s="2">
        <v>24.832999999999998</v>
      </c>
      <c r="J45" s="2">
        <v>7.4999999999999997E-2</v>
      </c>
      <c r="K45" s="2">
        <v>30.663</v>
      </c>
      <c r="L45" s="2">
        <v>2.5790000000000002</v>
      </c>
      <c r="M45" s="2">
        <v>-0.86899999999999999</v>
      </c>
      <c r="N45" s="2">
        <v>0.03</v>
      </c>
      <c r="O45" s="2">
        <v>-0.36399999999999999</v>
      </c>
      <c r="P45" s="2">
        <v>6.9000000000000006E-2</v>
      </c>
      <c r="Q45" s="2">
        <v>-1.1579999999999999</v>
      </c>
      <c r="R45" s="2">
        <v>2.5</v>
      </c>
      <c r="S45" s="28">
        <v>2.2599999999999998</v>
      </c>
      <c r="T45" s="28">
        <v>0</v>
      </c>
      <c r="U45" s="28">
        <v>38.1</v>
      </c>
      <c r="V45" s="28">
        <v>0</v>
      </c>
      <c r="W45" s="1">
        <v>13</v>
      </c>
    </row>
    <row r="46" spans="1:23">
      <c r="A46" s="1" t="s">
        <v>68</v>
      </c>
      <c r="B46" s="143" t="s">
        <v>24</v>
      </c>
      <c r="C46" s="2">
        <v>-8.3000000000000004E-2</v>
      </c>
      <c r="D46" s="2">
        <v>3.0000000000000001E-3</v>
      </c>
      <c r="E46" s="2">
        <v>-1.026</v>
      </c>
      <c r="F46" s="2">
        <v>4.0000000000000001E-3</v>
      </c>
      <c r="G46" s="2">
        <v>-1.9630000000000001</v>
      </c>
      <c r="H46" s="2">
        <v>2.5000000000000001E-2</v>
      </c>
      <c r="I46" s="2">
        <v>-2.4129999999999998</v>
      </c>
      <c r="J46" s="2">
        <v>6.7000000000000004E-2</v>
      </c>
      <c r="K46" s="2">
        <v>1.798</v>
      </c>
      <c r="L46" s="2">
        <v>1.948</v>
      </c>
      <c r="M46" s="2">
        <v>-0.87</v>
      </c>
      <c r="N46" s="2">
        <v>2.5999999999999999E-2</v>
      </c>
      <c r="O46" s="2">
        <v>-0.36299999999999999</v>
      </c>
      <c r="P46" s="2">
        <v>6.6000000000000003E-2</v>
      </c>
      <c r="Q46" s="2">
        <v>3.9089999999999998</v>
      </c>
      <c r="R46" s="2">
        <v>1.9450000000000001</v>
      </c>
      <c r="S46" s="28">
        <v>-4.25</v>
      </c>
      <c r="T46" s="28">
        <v>0</v>
      </c>
      <c r="U46" s="28">
        <v>24.21</v>
      </c>
      <c r="V46" s="28">
        <v>0</v>
      </c>
      <c r="W46" s="1">
        <v>13</v>
      </c>
    </row>
    <row r="47" spans="1:23">
      <c r="A47" s="1" t="s">
        <v>69</v>
      </c>
      <c r="B47" s="143" t="s">
        <v>24</v>
      </c>
      <c r="C47" s="2">
        <v>-14.369</v>
      </c>
      <c r="D47" s="2">
        <v>2E-3</v>
      </c>
      <c r="E47" s="2">
        <v>-6.101</v>
      </c>
      <c r="F47" s="2">
        <v>3.0000000000000001E-3</v>
      </c>
      <c r="G47" s="2">
        <v>-21.593</v>
      </c>
      <c r="H47" s="2">
        <v>2.1999999999999999E-2</v>
      </c>
      <c r="I47" s="2">
        <v>-12.522</v>
      </c>
      <c r="J47" s="2">
        <v>0.104</v>
      </c>
      <c r="K47" s="2">
        <v>-23.981000000000002</v>
      </c>
      <c r="L47" s="2">
        <v>2.62</v>
      </c>
      <c r="M47" s="2">
        <v>-0.88</v>
      </c>
      <c r="N47" s="2">
        <v>2.1999999999999999E-2</v>
      </c>
      <c r="O47" s="2">
        <v>-0.36299999999999999</v>
      </c>
      <c r="P47" s="2">
        <v>0.109</v>
      </c>
      <c r="Q47" s="2">
        <v>3.1850000000000001</v>
      </c>
      <c r="R47" s="2">
        <v>2.6909999999999998</v>
      </c>
      <c r="S47" s="28">
        <v>-19.29</v>
      </c>
      <c r="T47" s="28">
        <v>0</v>
      </c>
      <c r="U47" s="28">
        <v>19.03</v>
      </c>
      <c r="V47" s="28">
        <v>0</v>
      </c>
      <c r="W47" s="1">
        <v>13</v>
      </c>
    </row>
    <row r="48" spans="1:23">
      <c r="A48" s="1" t="s">
        <v>70</v>
      </c>
      <c r="B48" s="143" t="s">
        <v>24</v>
      </c>
      <c r="C48" s="2">
        <v>6.4560000000000004</v>
      </c>
      <c r="D48" s="2">
        <v>3.0000000000000001E-3</v>
      </c>
      <c r="E48" s="2">
        <v>12.898</v>
      </c>
      <c r="F48" s="2">
        <v>5.0000000000000001E-3</v>
      </c>
      <c r="G48" s="2">
        <v>18.547000000000001</v>
      </c>
      <c r="H48" s="2">
        <v>1.7000000000000001E-2</v>
      </c>
      <c r="I48" s="2">
        <v>25.632000000000001</v>
      </c>
      <c r="J48" s="2">
        <v>0.108</v>
      </c>
      <c r="K48" s="2">
        <v>29.099</v>
      </c>
      <c r="L48" s="2">
        <v>2.8260000000000001</v>
      </c>
      <c r="M48" s="2">
        <v>-0.86199999999999999</v>
      </c>
      <c r="N48" s="2">
        <v>1.9E-2</v>
      </c>
      <c r="O48" s="2">
        <v>-0.32300000000000001</v>
      </c>
      <c r="P48" s="2">
        <v>0.108</v>
      </c>
      <c r="Q48" s="2">
        <v>-3.3530000000000002</v>
      </c>
      <c r="R48" s="2">
        <v>2.7349999999999999</v>
      </c>
      <c r="S48" s="28">
        <v>2.21</v>
      </c>
      <c r="T48" s="28">
        <v>0</v>
      </c>
      <c r="U48" s="28">
        <v>38.479999999999997</v>
      </c>
      <c r="V48" s="28">
        <v>0</v>
      </c>
      <c r="W48" s="1">
        <v>13</v>
      </c>
    </row>
    <row r="49" spans="1:23">
      <c r="A49" s="1" t="s">
        <v>71</v>
      </c>
      <c r="B49" s="143" t="s">
        <v>24</v>
      </c>
      <c r="C49" s="2">
        <v>-0.16800000000000001</v>
      </c>
      <c r="D49" s="2">
        <v>2E-3</v>
      </c>
      <c r="E49" s="2">
        <v>-1.1559999999999999</v>
      </c>
      <c r="F49" s="2">
        <v>3.0000000000000001E-3</v>
      </c>
      <c r="G49" s="2">
        <v>-2.1829999999999998</v>
      </c>
      <c r="H49" s="2">
        <v>2.1999999999999999E-2</v>
      </c>
      <c r="I49" s="2">
        <v>-2.71</v>
      </c>
      <c r="J49" s="2">
        <v>0.104</v>
      </c>
      <c r="K49" s="2">
        <v>1.1060000000000001</v>
      </c>
      <c r="L49" s="2">
        <v>2.5720000000000001</v>
      </c>
      <c r="M49" s="2">
        <v>-0.874</v>
      </c>
      <c r="N49" s="2">
        <v>2.3E-2</v>
      </c>
      <c r="O49" s="2">
        <v>-0.40100000000000002</v>
      </c>
      <c r="P49" s="2">
        <v>0.105</v>
      </c>
      <c r="Q49" s="2">
        <v>3.5649999999999999</v>
      </c>
      <c r="R49" s="2">
        <v>2.5779999999999998</v>
      </c>
      <c r="S49" s="28">
        <v>-4.34</v>
      </c>
      <c r="T49" s="28">
        <v>0</v>
      </c>
      <c r="U49" s="28">
        <v>24.07</v>
      </c>
      <c r="V49" s="28">
        <v>0</v>
      </c>
      <c r="W49" s="1">
        <v>13</v>
      </c>
    </row>
    <row r="50" spans="1:23">
      <c r="A50" s="1" t="s">
        <v>72</v>
      </c>
      <c r="B50" s="143" t="s">
        <v>24</v>
      </c>
      <c r="C50" s="2">
        <v>-14.358000000000001</v>
      </c>
      <c r="D50" s="2">
        <v>2E-3</v>
      </c>
      <c r="E50" s="2">
        <v>-6.101</v>
      </c>
      <c r="F50" s="2">
        <v>3.0000000000000001E-3</v>
      </c>
      <c r="G50" s="2">
        <v>-21.574999999999999</v>
      </c>
      <c r="H50" s="2">
        <v>1.9E-2</v>
      </c>
      <c r="I50" s="2">
        <v>-12.503</v>
      </c>
      <c r="J50" s="2">
        <v>0.115</v>
      </c>
      <c r="K50" s="2">
        <v>-17.579999999999998</v>
      </c>
      <c r="L50" s="2">
        <v>2.2719999999999998</v>
      </c>
      <c r="M50" s="2">
        <v>-0.872</v>
      </c>
      <c r="N50" s="2">
        <v>2.1000000000000001E-2</v>
      </c>
      <c r="O50" s="2">
        <v>-0.34200000000000003</v>
      </c>
      <c r="P50" s="2">
        <v>0.11799999999999999</v>
      </c>
      <c r="Q50" s="2">
        <v>9.7539999999999996</v>
      </c>
      <c r="R50" s="2">
        <v>2.3319999999999999</v>
      </c>
      <c r="S50" s="28">
        <v>-19.27</v>
      </c>
      <c r="T50" s="28">
        <v>0</v>
      </c>
      <c r="U50" s="28">
        <v>19.03</v>
      </c>
      <c r="V50" s="28">
        <v>0</v>
      </c>
      <c r="W50" s="1">
        <v>13</v>
      </c>
    </row>
    <row r="51" spans="1:23">
      <c r="A51" s="1" t="s">
        <v>73</v>
      </c>
      <c r="B51" s="143" t="s">
        <v>24</v>
      </c>
      <c r="C51" s="2">
        <v>6.36</v>
      </c>
      <c r="D51" s="2">
        <v>3.0000000000000001E-3</v>
      </c>
      <c r="E51" s="2">
        <v>12.675000000000001</v>
      </c>
      <c r="F51" s="2">
        <v>4.0000000000000001E-3</v>
      </c>
      <c r="G51" s="2">
        <v>18.239999999999998</v>
      </c>
      <c r="H51" s="2">
        <v>2.1000000000000001E-2</v>
      </c>
      <c r="I51" s="2">
        <v>25.14</v>
      </c>
      <c r="J51" s="2">
        <v>6.6000000000000003E-2</v>
      </c>
      <c r="K51" s="2">
        <v>26.603000000000002</v>
      </c>
      <c r="L51" s="2">
        <v>2.1459999999999999</v>
      </c>
      <c r="M51" s="2">
        <v>-0.84799999999999998</v>
      </c>
      <c r="N51" s="2">
        <v>2.3E-2</v>
      </c>
      <c r="O51" s="2">
        <v>-0.36099999999999999</v>
      </c>
      <c r="P51" s="2">
        <v>6.6000000000000003E-2</v>
      </c>
      <c r="Q51" s="2">
        <v>-5.2370000000000001</v>
      </c>
      <c r="R51" s="2">
        <v>2.0790000000000002</v>
      </c>
      <c r="S51" s="28">
        <v>2.11</v>
      </c>
      <c r="T51" s="28">
        <v>0</v>
      </c>
      <c r="U51" s="28">
        <v>38.25</v>
      </c>
      <c r="V51" s="28">
        <v>0</v>
      </c>
      <c r="W51" s="1">
        <v>13</v>
      </c>
    </row>
    <row r="52" spans="1:23">
      <c r="A52" s="1" t="s">
        <v>74</v>
      </c>
      <c r="B52" s="143" t="s">
        <v>24</v>
      </c>
      <c r="C52" s="2">
        <v>-0.02</v>
      </c>
      <c r="D52" s="2">
        <v>2E-3</v>
      </c>
      <c r="E52" s="2">
        <v>-0.29699999999999999</v>
      </c>
      <c r="F52" s="2">
        <v>4.0000000000000001E-3</v>
      </c>
      <c r="G52" s="2">
        <v>-1.1819999999999999</v>
      </c>
      <c r="H52" s="2">
        <v>2.1000000000000001E-2</v>
      </c>
      <c r="I52" s="2">
        <v>-0.92600000000000005</v>
      </c>
      <c r="J52" s="2">
        <v>9.2999999999999999E-2</v>
      </c>
      <c r="K52" s="2">
        <v>2.266</v>
      </c>
      <c r="L52" s="2">
        <v>2.7519999999999998</v>
      </c>
      <c r="M52" s="2">
        <v>-0.86899999999999999</v>
      </c>
      <c r="N52" s="2">
        <v>2.1999999999999999E-2</v>
      </c>
      <c r="O52" s="2">
        <v>-0.33200000000000002</v>
      </c>
      <c r="P52" s="2">
        <v>9.2999999999999999E-2</v>
      </c>
      <c r="Q52" s="2">
        <v>2.8730000000000002</v>
      </c>
      <c r="R52" s="2">
        <v>2.7559999999999998</v>
      </c>
      <c r="S52" s="28">
        <v>-4.21</v>
      </c>
      <c r="T52" s="28">
        <v>0</v>
      </c>
      <c r="U52" s="28">
        <v>24.96</v>
      </c>
      <c r="V52" s="28">
        <v>0</v>
      </c>
      <c r="W52" s="1">
        <v>13</v>
      </c>
    </row>
    <row r="53" spans="1:23">
      <c r="A53" s="1" t="s">
        <v>75</v>
      </c>
      <c r="B53" s="143" t="s">
        <v>24</v>
      </c>
      <c r="C53" s="2">
        <v>-14.51</v>
      </c>
      <c r="D53" s="2">
        <v>3.0000000000000001E-3</v>
      </c>
      <c r="E53" s="2">
        <v>-6.16</v>
      </c>
      <c r="F53" s="2">
        <v>5.0000000000000001E-3</v>
      </c>
      <c r="G53" s="2">
        <v>-21.783000000000001</v>
      </c>
      <c r="H53" s="2">
        <v>2.5000000000000001E-2</v>
      </c>
      <c r="I53" s="2">
        <v>-12.62</v>
      </c>
      <c r="J53" s="2">
        <v>9.5000000000000001E-2</v>
      </c>
      <c r="K53" s="2">
        <v>-18.173999999999999</v>
      </c>
      <c r="L53" s="2">
        <v>2.7450000000000001</v>
      </c>
      <c r="M53" s="2">
        <v>-0.86699999999999999</v>
      </c>
      <c r="N53" s="2">
        <v>2.7E-2</v>
      </c>
      <c r="O53" s="2">
        <v>-0.34100000000000003</v>
      </c>
      <c r="P53" s="2">
        <v>0.10299999999999999</v>
      </c>
      <c r="Q53" s="2">
        <v>9.4269999999999996</v>
      </c>
      <c r="R53" s="2">
        <v>2.8250000000000002</v>
      </c>
      <c r="S53" s="28">
        <v>-19.43</v>
      </c>
      <c r="T53" s="28">
        <v>0</v>
      </c>
      <c r="U53" s="28">
        <v>18.97</v>
      </c>
      <c r="V53" s="28">
        <v>0.01</v>
      </c>
      <c r="W53" s="1">
        <v>13</v>
      </c>
    </row>
    <row r="54" spans="1:23">
      <c r="A54" s="1" t="s">
        <v>76</v>
      </c>
      <c r="B54" s="143" t="s">
        <v>24</v>
      </c>
      <c r="C54" s="2">
        <v>6.4509999999999996</v>
      </c>
      <c r="D54" s="2">
        <v>4.0000000000000001E-3</v>
      </c>
      <c r="E54" s="2">
        <v>13.076000000000001</v>
      </c>
      <c r="F54" s="2">
        <v>5.0000000000000001E-3</v>
      </c>
      <c r="G54" s="2">
        <v>18.704999999999998</v>
      </c>
      <c r="H54" s="2">
        <v>3.2000000000000001E-2</v>
      </c>
      <c r="I54" s="2">
        <v>25.927</v>
      </c>
      <c r="J54" s="2">
        <v>8.8999999999999996E-2</v>
      </c>
      <c r="K54" s="2">
        <v>26.984999999999999</v>
      </c>
      <c r="L54" s="2">
        <v>2.8069999999999999</v>
      </c>
      <c r="M54" s="2">
        <v>-0.874</v>
      </c>
      <c r="N54" s="2">
        <v>3.1E-2</v>
      </c>
      <c r="O54" s="2">
        <v>-0.38700000000000001</v>
      </c>
      <c r="P54" s="2">
        <v>8.8999999999999996E-2</v>
      </c>
      <c r="Q54" s="2">
        <v>-5.7380000000000004</v>
      </c>
      <c r="R54" s="2">
        <v>2.7109999999999999</v>
      </c>
      <c r="S54" s="28">
        <v>2.19</v>
      </c>
      <c r="T54" s="28">
        <v>0</v>
      </c>
      <c r="U54" s="28">
        <v>38.67</v>
      </c>
      <c r="V54" s="28">
        <v>0</v>
      </c>
      <c r="W54" s="1">
        <v>13</v>
      </c>
    </row>
    <row r="55" spans="1:23">
      <c r="A55" s="1" t="s">
        <v>77</v>
      </c>
      <c r="B55" s="143" t="s">
        <v>24</v>
      </c>
      <c r="C55" s="2">
        <v>-7.9000000000000001E-2</v>
      </c>
      <c r="D55" s="2">
        <v>2E-3</v>
      </c>
      <c r="E55" s="2">
        <v>-1.26</v>
      </c>
      <c r="F55" s="2">
        <v>5.0000000000000001E-3</v>
      </c>
      <c r="G55" s="2">
        <v>-2.19</v>
      </c>
      <c r="H55" s="2">
        <v>2.8000000000000001E-2</v>
      </c>
      <c r="I55" s="2">
        <v>-2.835</v>
      </c>
      <c r="J55" s="2">
        <v>9.8000000000000004E-2</v>
      </c>
      <c r="K55" s="2">
        <v>0.747</v>
      </c>
      <c r="L55" s="2">
        <v>2.665</v>
      </c>
      <c r="M55" s="2">
        <v>-0.871</v>
      </c>
      <c r="N55" s="2">
        <v>2.7E-2</v>
      </c>
      <c r="O55" s="2">
        <v>-0.317</v>
      </c>
      <c r="P55" s="2">
        <v>0.1</v>
      </c>
      <c r="Q55" s="2">
        <v>3.3140000000000001</v>
      </c>
      <c r="R55" s="2">
        <v>2.669</v>
      </c>
      <c r="S55" s="28">
        <v>-4.24</v>
      </c>
      <c r="T55" s="28">
        <v>0</v>
      </c>
      <c r="U55" s="28">
        <v>23.97</v>
      </c>
      <c r="V55" s="28">
        <v>0.01</v>
      </c>
      <c r="W55" s="1">
        <v>13</v>
      </c>
    </row>
    <row r="56" spans="1:23">
      <c r="A56" s="1" t="s">
        <v>78</v>
      </c>
      <c r="B56" s="144" t="s">
        <v>79</v>
      </c>
      <c r="C56" s="2">
        <v>-33.953000000000003</v>
      </c>
      <c r="D56" s="2">
        <v>2E-3</v>
      </c>
      <c r="E56" s="2">
        <v>6.7939999999999996</v>
      </c>
      <c r="F56" s="2">
        <v>4.0000000000000001E-3</v>
      </c>
      <c r="G56" s="2">
        <v>-28.565000000000001</v>
      </c>
      <c r="H56" s="2">
        <v>0.03</v>
      </c>
      <c r="I56" s="2">
        <v>13.567</v>
      </c>
      <c r="J56" s="2">
        <v>9.4E-2</v>
      </c>
      <c r="K56" s="2">
        <v>-21.620999999999999</v>
      </c>
      <c r="L56" s="2">
        <v>3.6619999999999999</v>
      </c>
      <c r="M56" s="2">
        <v>2.5000000000000001E-2</v>
      </c>
      <c r="N56" s="2">
        <v>0.03</v>
      </c>
      <c r="O56" s="2">
        <v>-6.6000000000000003E-2</v>
      </c>
      <c r="P56" s="2">
        <v>9.4E-2</v>
      </c>
      <c r="Q56" s="2">
        <v>1.706</v>
      </c>
      <c r="R56" s="2">
        <v>3.7490000000000001</v>
      </c>
      <c r="S56" s="28">
        <v>-40.630000000000003</v>
      </c>
      <c r="T56" s="28">
        <v>0</v>
      </c>
      <c r="U56" s="28">
        <v>32.31</v>
      </c>
      <c r="V56" s="28">
        <v>0</v>
      </c>
      <c r="W56" s="1">
        <v>13</v>
      </c>
    </row>
    <row r="57" spans="1:23">
      <c r="A57" s="1" t="s">
        <v>80</v>
      </c>
      <c r="B57" s="144" t="s">
        <v>79</v>
      </c>
      <c r="C57" s="2">
        <v>-33.787999999999997</v>
      </c>
      <c r="D57" s="2">
        <v>2E-3</v>
      </c>
      <c r="E57" s="2">
        <v>8.01</v>
      </c>
      <c r="F57" s="2">
        <v>4.0000000000000001E-3</v>
      </c>
      <c r="G57" s="2">
        <v>-27.239000000000001</v>
      </c>
      <c r="H57" s="2">
        <v>2.9000000000000001E-2</v>
      </c>
      <c r="I57" s="2">
        <v>16.065999999999999</v>
      </c>
      <c r="J57" s="2">
        <v>8.5000000000000006E-2</v>
      </c>
      <c r="K57" s="2">
        <v>-19.201000000000001</v>
      </c>
      <c r="L57" s="2">
        <v>3.7759999999999998</v>
      </c>
      <c r="M57" s="2">
        <v>2.7E-2</v>
      </c>
      <c r="N57" s="2">
        <v>0.03</v>
      </c>
      <c r="O57" s="2">
        <v>-1.7999999999999999E-2</v>
      </c>
      <c r="P57" s="2">
        <v>8.4000000000000005E-2</v>
      </c>
      <c r="Q57" s="2">
        <v>1.623</v>
      </c>
      <c r="R57" s="2">
        <v>3.8570000000000002</v>
      </c>
      <c r="S57" s="28">
        <v>-40.5</v>
      </c>
      <c r="T57" s="28">
        <v>0</v>
      </c>
      <c r="U57" s="28">
        <v>33.56</v>
      </c>
      <c r="V57" s="28">
        <v>0</v>
      </c>
      <c r="W57" s="1">
        <v>13</v>
      </c>
    </row>
    <row r="58" spans="1:23">
      <c r="A58" s="1" t="s">
        <v>81</v>
      </c>
      <c r="B58" s="144" t="s">
        <v>79</v>
      </c>
      <c r="C58" s="2">
        <v>-33.817999999999998</v>
      </c>
      <c r="D58" s="2">
        <v>3.0000000000000001E-3</v>
      </c>
      <c r="E58" s="2">
        <v>7.6849999999999996</v>
      </c>
      <c r="F58" s="2">
        <v>3.0000000000000001E-3</v>
      </c>
      <c r="G58" s="2">
        <v>-27.588000000000001</v>
      </c>
      <c r="H58" s="2">
        <v>2.5000000000000001E-2</v>
      </c>
      <c r="I58" s="2">
        <v>15.43</v>
      </c>
      <c r="J58" s="2">
        <v>0.14000000000000001</v>
      </c>
      <c r="K58" s="2">
        <v>-21.381</v>
      </c>
      <c r="L58" s="2">
        <v>2.8679999999999999</v>
      </c>
      <c r="M58" s="2">
        <v>1.6E-2</v>
      </c>
      <c r="N58" s="2">
        <v>2.5999999999999999E-2</v>
      </c>
      <c r="O58" s="2">
        <v>0</v>
      </c>
      <c r="P58" s="2">
        <v>0.14099999999999999</v>
      </c>
      <c r="Q58" s="2">
        <v>6.2E-2</v>
      </c>
      <c r="R58" s="2">
        <v>2.9249999999999998</v>
      </c>
      <c r="S58" s="28">
        <v>-40.520000000000003</v>
      </c>
      <c r="T58" s="28">
        <v>0</v>
      </c>
      <c r="U58" s="28">
        <v>33.229999999999997</v>
      </c>
      <c r="V58" s="28">
        <v>0</v>
      </c>
      <c r="W58" s="1">
        <v>13</v>
      </c>
    </row>
    <row r="59" spans="1:23">
      <c r="A59" s="1" t="s">
        <v>82</v>
      </c>
      <c r="B59" s="144" t="s">
        <v>79</v>
      </c>
      <c r="C59" s="2">
        <v>0.05</v>
      </c>
      <c r="D59" s="2">
        <v>2E-3</v>
      </c>
      <c r="E59" s="2">
        <v>-3.0960000000000001</v>
      </c>
      <c r="F59" s="2">
        <v>3.0000000000000001E-3</v>
      </c>
      <c r="G59" s="2">
        <v>-2.976</v>
      </c>
      <c r="H59" s="2">
        <v>2.1000000000000001E-2</v>
      </c>
      <c r="I59" s="2">
        <v>-6.1580000000000004</v>
      </c>
      <c r="J59" s="2">
        <v>7.2999999999999995E-2</v>
      </c>
      <c r="K59" s="2">
        <v>-4.577</v>
      </c>
      <c r="L59" s="2">
        <v>2.766</v>
      </c>
      <c r="M59" s="2">
        <v>1.7000000000000001E-2</v>
      </c>
      <c r="N59" s="2">
        <v>2.1999999999999999E-2</v>
      </c>
      <c r="O59" s="2">
        <v>2.5000000000000001E-2</v>
      </c>
      <c r="P59" s="2">
        <v>7.4999999999999997E-2</v>
      </c>
      <c r="Q59" s="2">
        <v>1.4550000000000001</v>
      </c>
      <c r="R59" s="2">
        <v>2.7839999999999998</v>
      </c>
      <c r="S59" s="28">
        <v>-4.03</v>
      </c>
      <c r="T59" s="28">
        <v>0</v>
      </c>
      <c r="U59" s="28">
        <v>22.08</v>
      </c>
      <c r="V59" s="28">
        <v>0</v>
      </c>
      <c r="W59" s="1">
        <v>13</v>
      </c>
    </row>
    <row r="60" spans="1:23">
      <c r="A60" s="1" t="s">
        <v>83</v>
      </c>
      <c r="B60" s="144" t="s">
        <v>79</v>
      </c>
      <c r="C60" s="2">
        <v>1.2290000000000001</v>
      </c>
      <c r="D60" s="2">
        <v>2E-3</v>
      </c>
      <c r="E60" s="2">
        <v>32.741999999999997</v>
      </c>
      <c r="F60" s="2">
        <v>5.0000000000000001E-3</v>
      </c>
      <c r="G60" s="2">
        <v>33.518000000000001</v>
      </c>
      <c r="H60" s="2">
        <v>2.3E-2</v>
      </c>
      <c r="I60" s="2">
        <v>66.451999999999998</v>
      </c>
      <c r="J60" s="2">
        <v>0.10100000000000001</v>
      </c>
      <c r="K60" s="2">
        <v>74.016000000000005</v>
      </c>
      <c r="L60" s="2">
        <v>1.968</v>
      </c>
      <c r="M60" s="2">
        <v>0.03</v>
      </c>
      <c r="N60" s="2">
        <v>2.1999999999999999E-2</v>
      </c>
      <c r="O60" s="2">
        <v>-9.7000000000000003E-2</v>
      </c>
      <c r="P60" s="2">
        <v>0.1</v>
      </c>
      <c r="Q60" s="2">
        <v>6.8179999999999996</v>
      </c>
      <c r="R60" s="2">
        <v>1.8440000000000001</v>
      </c>
      <c r="S60" s="28">
        <v>-4.09</v>
      </c>
      <c r="T60" s="28">
        <v>0</v>
      </c>
      <c r="U60" s="28">
        <v>58.86</v>
      </c>
      <c r="V60" s="28">
        <v>0</v>
      </c>
      <c r="W60" s="1">
        <v>13</v>
      </c>
    </row>
    <row r="61" spans="1:23">
      <c r="A61" s="1" t="s">
        <v>84</v>
      </c>
      <c r="B61" s="144" t="s">
        <v>79</v>
      </c>
      <c r="C61" s="2">
        <v>-33.787999999999997</v>
      </c>
      <c r="D61" s="2">
        <v>2E-3</v>
      </c>
      <c r="E61" s="2">
        <v>8.1669999999999998</v>
      </c>
      <c r="F61" s="2">
        <v>2E-3</v>
      </c>
      <c r="G61" s="2">
        <v>-27.11</v>
      </c>
      <c r="H61" s="2">
        <v>1.4999999999999999E-2</v>
      </c>
      <c r="I61" s="2">
        <v>16.332999999999998</v>
      </c>
      <c r="J61" s="2">
        <v>0.11600000000000001</v>
      </c>
      <c r="K61" s="2">
        <v>-20.643000000000001</v>
      </c>
      <c r="L61" s="2">
        <v>4.758</v>
      </c>
      <c r="M61" s="2">
        <v>5.0000000000000001E-3</v>
      </c>
      <c r="N61" s="2">
        <v>1.6E-2</v>
      </c>
      <c r="O61" s="2">
        <v>-6.6000000000000003E-2</v>
      </c>
      <c r="P61" s="2">
        <v>0.112</v>
      </c>
      <c r="Q61" s="2">
        <v>-0.156</v>
      </c>
      <c r="R61" s="2">
        <v>4.8600000000000003</v>
      </c>
      <c r="S61" s="28">
        <v>-40.51</v>
      </c>
      <c r="T61" s="28">
        <v>0</v>
      </c>
      <c r="U61" s="28">
        <v>33.72</v>
      </c>
      <c r="V61" s="28">
        <v>0</v>
      </c>
      <c r="W61" s="1">
        <v>13</v>
      </c>
    </row>
    <row r="62" spans="1:23">
      <c r="A62" s="1" t="s">
        <v>85</v>
      </c>
      <c r="B62" s="144" t="s">
        <v>79</v>
      </c>
      <c r="C62" s="2">
        <v>-0.15</v>
      </c>
      <c r="D62" s="2">
        <v>2E-3</v>
      </c>
      <c r="E62" s="2">
        <v>-3.52</v>
      </c>
      <c r="F62" s="2">
        <v>2E-3</v>
      </c>
      <c r="G62" s="2">
        <v>-3.5830000000000002</v>
      </c>
      <c r="H62" s="2">
        <v>3.3000000000000002E-2</v>
      </c>
      <c r="I62" s="2">
        <v>-7.0259999999999998</v>
      </c>
      <c r="J62" s="2">
        <v>0.10299999999999999</v>
      </c>
      <c r="K62" s="2">
        <v>-4.6580000000000004</v>
      </c>
      <c r="L62" s="2">
        <v>2.7730000000000001</v>
      </c>
      <c r="M62" s="2">
        <v>3.2000000000000001E-2</v>
      </c>
      <c r="N62" s="2">
        <v>3.2000000000000001E-2</v>
      </c>
      <c r="O62" s="2">
        <v>1E-3</v>
      </c>
      <c r="P62" s="2">
        <v>0.104</v>
      </c>
      <c r="Q62" s="2">
        <v>2.423</v>
      </c>
      <c r="R62" s="2">
        <v>2.7949999999999999</v>
      </c>
      <c r="S62" s="28">
        <v>-4.2300000000000004</v>
      </c>
      <c r="T62" s="28">
        <v>0</v>
      </c>
      <c r="U62" s="28">
        <v>21.65</v>
      </c>
      <c r="V62" s="28">
        <v>0</v>
      </c>
      <c r="W62" s="1">
        <v>13</v>
      </c>
    </row>
    <row r="63" spans="1:23">
      <c r="A63" s="1" t="s">
        <v>86</v>
      </c>
      <c r="B63" s="144" t="s">
        <v>79</v>
      </c>
      <c r="C63" s="2">
        <v>1.1080000000000001</v>
      </c>
      <c r="D63" s="2">
        <v>3.0000000000000001E-3</v>
      </c>
      <c r="E63" s="2">
        <v>31.617000000000001</v>
      </c>
      <c r="F63" s="2">
        <v>5.0000000000000001E-3</v>
      </c>
      <c r="G63" s="2">
        <v>32.274999999999999</v>
      </c>
      <c r="H63" s="2">
        <v>2.5999999999999999E-2</v>
      </c>
      <c r="I63" s="2">
        <v>64.2</v>
      </c>
      <c r="J63" s="2">
        <v>0.104</v>
      </c>
      <c r="K63" s="2">
        <v>71.567999999999998</v>
      </c>
      <c r="L63" s="2">
        <v>2.9750000000000001</v>
      </c>
      <c r="M63" s="2">
        <v>2.3E-2</v>
      </c>
      <c r="N63" s="2">
        <v>2.5000000000000001E-2</v>
      </c>
      <c r="O63" s="2">
        <v>-3.1E-2</v>
      </c>
      <c r="P63" s="2">
        <v>9.9000000000000005E-2</v>
      </c>
      <c r="Q63" s="2">
        <v>6.806</v>
      </c>
      <c r="R63" s="2">
        <v>2.794</v>
      </c>
      <c r="S63" s="28">
        <v>-4.18</v>
      </c>
      <c r="T63" s="28">
        <v>0</v>
      </c>
      <c r="U63" s="28">
        <v>57.71</v>
      </c>
      <c r="V63" s="28">
        <v>0.01</v>
      </c>
      <c r="W63" s="1">
        <v>13</v>
      </c>
    </row>
    <row r="64" spans="1:23">
      <c r="A64" s="1" t="s">
        <v>87</v>
      </c>
      <c r="B64" s="144" t="s">
        <v>79</v>
      </c>
      <c r="C64" s="2">
        <v>1.194</v>
      </c>
      <c r="D64" s="2">
        <v>2E-3</v>
      </c>
      <c r="E64" s="2">
        <v>31.928999999999998</v>
      </c>
      <c r="F64" s="2">
        <v>3.0000000000000001E-3</v>
      </c>
      <c r="G64" s="2">
        <v>32.668999999999997</v>
      </c>
      <c r="H64" s="2">
        <v>0.02</v>
      </c>
      <c r="I64" s="2">
        <v>64.78</v>
      </c>
      <c r="J64" s="2">
        <v>0.107</v>
      </c>
      <c r="K64" s="2">
        <v>72.843999999999994</v>
      </c>
      <c r="L64" s="2">
        <v>3.8919999999999999</v>
      </c>
      <c r="M64" s="2">
        <v>1.9E-2</v>
      </c>
      <c r="N64" s="2">
        <v>0.02</v>
      </c>
      <c r="O64" s="2">
        <v>-9.1999999999999998E-2</v>
      </c>
      <c r="P64" s="2">
        <v>0.10199999999999999</v>
      </c>
      <c r="Q64" s="2">
        <v>7.3150000000000004</v>
      </c>
      <c r="R64" s="2">
        <v>3.653</v>
      </c>
      <c r="S64" s="28">
        <v>-4.0999999999999996</v>
      </c>
      <c r="T64" s="28">
        <v>0</v>
      </c>
      <c r="U64" s="28">
        <v>58.03</v>
      </c>
      <c r="V64" s="28">
        <v>0</v>
      </c>
      <c r="W64" s="1">
        <v>13</v>
      </c>
    </row>
    <row r="65" spans="1:23">
      <c r="A65" s="1" t="s">
        <v>88</v>
      </c>
      <c r="B65" s="144" t="s">
        <v>79</v>
      </c>
      <c r="C65" s="2">
        <v>-33.905999999999999</v>
      </c>
      <c r="D65" s="2">
        <v>2E-3</v>
      </c>
      <c r="E65" s="2">
        <v>7.2610000000000001</v>
      </c>
      <c r="F65" s="2">
        <v>4.0000000000000001E-3</v>
      </c>
      <c r="G65" s="2">
        <v>-28.076000000000001</v>
      </c>
      <c r="H65" s="2">
        <v>2.5999999999999999E-2</v>
      </c>
      <c r="I65" s="2">
        <v>14.57</v>
      </c>
      <c r="J65" s="2">
        <v>9.5000000000000001E-2</v>
      </c>
      <c r="K65" s="2">
        <v>-22.844000000000001</v>
      </c>
      <c r="L65" s="2">
        <v>3.0569999999999999</v>
      </c>
      <c r="M65" s="2">
        <v>2.1999999999999999E-2</v>
      </c>
      <c r="N65" s="2">
        <v>0.03</v>
      </c>
      <c r="O65" s="2">
        <v>-5.0000000000000001E-3</v>
      </c>
      <c r="P65" s="2">
        <v>9.4E-2</v>
      </c>
      <c r="Q65" s="2">
        <v>-0.51100000000000001</v>
      </c>
      <c r="R65" s="2">
        <v>3.1320000000000001</v>
      </c>
      <c r="S65" s="28">
        <v>-40.6</v>
      </c>
      <c r="T65" s="28">
        <v>0</v>
      </c>
      <c r="U65" s="28">
        <v>32.79</v>
      </c>
      <c r="V65" s="28">
        <v>0</v>
      </c>
      <c r="W65" s="1">
        <v>13</v>
      </c>
    </row>
    <row r="66" spans="1:23">
      <c r="A66" s="1" t="s">
        <v>89</v>
      </c>
      <c r="B66" s="144" t="s">
        <v>79</v>
      </c>
      <c r="C66" s="2">
        <v>-9.7000000000000003E-2</v>
      </c>
      <c r="D66" s="2">
        <v>2E-3</v>
      </c>
      <c r="E66" s="2">
        <v>-3.4180000000000001</v>
      </c>
      <c r="F66" s="2">
        <v>5.0000000000000001E-3</v>
      </c>
      <c r="G66" s="2">
        <v>-3.4369999999999998</v>
      </c>
      <c r="H66" s="2">
        <v>2.7E-2</v>
      </c>
      <c r="I66" s="2">
        <v>-6.8369999999999997</v>
      </c>
      <c r="J66" s="2">
        <v>0.09</v>
      </c>
      <c r="K66" s="2">
        <v>-6.53</v>
      </c>
      <c r="L66" s="2">
        <v>3.1349999999999998</v>
      </c>
      <c r="M66" s="2">
        <v>2.4E-2</v>
      </c>
      <c r="N66" s="2">
        <v>2.5000000000000001E-2</v>
      </c>
      <c r="O66" s="2">
        <v>-1.2E-2</v>
      </c>
      <c r="P66" s="2">
        <v>9.2999999999999999E-2</v>
      </c>
      <c r="Q66" s="2">
        <v>0.28100000000000003</v>
      </c>
      <c r="R66" s="2">
        <v>3.1560000000000001</v>
      </c>
      <c r="S66" s="28">
        <v>-4.18</v>
      </c>
      <c r="T66" s="28">
        <v>0</v>
      </c>
      <c r="U66" s="28">
        <v>21.75</v>
      </c>
      <c r="V66" s="28">
        <v>0</v>
      </c>
      <c r="W66" s="1">
        <v>13</v>
      </c>
    </row>
    <row r="67" spans="1:23">
      <c r="A67" s="1" t="s">
        <v>90</v>
      </c>
      <c r="B67" s="144" t="s">
        <v>79</v>
      </c>
      <c r="C67" s="2">
        <v>-33.996000000000002</v>
      </c>
      <c r="D67" s="2">
        <v>2E-3</v>
      </c>
      <c r="E67" s="2">
        <v>6.8659999999999997</v>
      </c>
      <c r="F67" s="2">
        <v>2E-3</v>
      </c>
      <c r="G67" s="2">
        <v>-28.559000000000001</v>
      </c>
      <c r="H67" s="2">
        <v>1.9E-2</v>
      </c>
      <c r="I67" s="2">
        <v>13.754</v>
      </c>
      <c r="J67" s="2">
        <v>0.11</v>
      </c>
      <c r="K67" s="2">
        <v>-22.140999999999998</v>
      </c>
      <c r="L67" s="2">
        <v>3.5419999999999998</v>
      </c>
      <c r="M67" s="2">
        <v>6.0000000000000001E-3</v>
      </c>
      <c r="N67" s="2">
        <v>2.1000000000000001E-2</v>
      </c>
      <c r="O67" s="2">
        <v>-2.5000000000000001E-2</v>
      </c>
      <c r="P67" s="2">
        <v>0.109</v>
      </c>
      <c r="Q67" s="2">
        <v>1.0780000000000001</v>
      </c>
      <c r="R67" s="2">
        <v>3.625</v>
      </c>
      <c r="S67" s="28">
        <v>-40.68</v>
      </c>
      <c r="T67" s="28">
        <v>0</v>
      </c>
      <c r="U67" s="28">
        <v>32.39</v>
      </c>
      <c r="V67" s="28">
        <v>0</v>
      </c>
      <c r="W67" s="1">
        <v>13</v>
      </c>
    </row>
    <row r="68" spans="1:23">
      <c r="A68" s="1" t="s">
        <v>91</v>
      </c>
      <c r="B68" s="144" t="s">
        <v>79</v>
      </c>
      <c r="C68" s="2">
        <v>-0.04</v>
      </c>
      <c r="D68" s="2">
        <v>2E-3</v>
      </c>
      <c r="E68" s="2">
        <v>-2.9420000000000002</v>
      </c>
      <c r="F68" s="2">
        <v>3.0000000000000001E-3</v>
      </c>
      <c r="G68" s="2">
        <v>-2.931</v>
      </c>
      <c r="H68" s="2">
        <v>0.02</v>
      </c>
      <c r="I68" s="2">
        <v>-5.9119999999999999</v>
      </c>
      <c r="J68" s="2">
        <v>9.5000000000000001E-2</v>
      </c>
      <c r="K68" s="2">
        <v>-3.7240000000000002</v>
      </c>
      <c r="L68" s="2">
        <v>4.181</v>
      </c>
      <c r="M68" s="2">
        <v>3.0000000000000001E-3</v>
      </c>
      <c r="N68" s="2">
        <v>0.02</v>
      </c>
      <c r="O68" s="2">
        <v>-3.5999999999999997E-2</v>
      </c>
      <c r="P68" s="2">
        <v>9.8000000000000004E-2</v>
      </c>
      <c r="Q68" s="2">
        <v>2.1040000000000001</v>
      </c>
      <c r="R68" s="2">
        <v>4.2069999999999999</v>
      </c>
      <c r="S68" s="28">
        <v>-4.13</v>
      </c>
      <c r="T68" s="28">
        <v>0</v>
      </c>
      <c r="U68" s="28">
        <v>22.24</v>
      </c>
      <c r="V68" s="28">
        <v>0</v>
      </c>
      <c r="W68" s="1">
        <v>13</v>
      </c>
    </row>
    <row r="69" spans="1:23">
      <c r="A69" s="1" t="s">
        <v>92</v>
      </c>
      <c r="B69" s="144" t="s">
        <v>79</v>
      </c>
      <c r="C69" s="2">
        <v>1.0940000000000001</v>
      </c>
      <c r="D69" s="2">
        <v>2E-3</v>
      </c>
      <c r="E69" s="2">
        <v>32.723999999999997</v>
      </c>
      <c r="F69" s="2">
        <v>3.0000000000000001E-3</v>
      </c>
      <c r="G69" s="2">
        <v>33.344000000000001</v>
      </c>
      <c r="H69" s="2">
        <v>1.7999999999999999E-2</v>
      </c>
      <c r="I69" s="2">
        <v>66.599000000000004</v>
      </c>
      <c r="J69" s="2">
        <v>8.8999999999999996E-2</v>
      </c>
      <c r="K69" s="2">
        <v>83.19</v>
      </c>
      <c r="L69" s="2">
        <v>3.6120000000000001</v>
      </c>
      <c r="M69" s="2">
        <v>1.7999999999999999E-2</v>
      </c>
      <c r="N69" s="2">
        <v>1.9E-2</v>
      </c>
      <c r="O69" s="2">
        <v>7.4999999999999997E-2</v>
      </c>
      <c r="P69" s="2">
        <v>8.6999999999999994E-2</v>
      </c>
      <c r="Q69" s="2">
        <v>15.599</v>
      </c>
      <c r="R69" s="2">
        <v>3.3849999999999998</v>
      </c>
      <c r="S69" s="28">
        <v>-4.2300000000000004</v>
      </c>
      <c r="T69" s="28">
        <v>0</v>
      </c>
      <c r="U69" s="28">
        <v>58.84</v>
      </c>
      <c r="V69" s="28">
        <v>0</v>
      </c>
      <c r="W69" s="1">
        <v>13</v>
      </c>
    </row>
    <row r="70" spans="1:23">
      <c r="A70" s="1" t="s">
        <v>93</v>
      </c>
      <c r="B70" s="144" t="s">
        <v>79</v>
      </c>
      <c r="C70" s="2">
        <v>-33.942999999999998</v>
      </c>
      <c r="D70" s="2">
        <v>3.0000000000000001E-3</v>
      </c>
      <c r="E70" s="2">
        <v>7.0419999999999998</v>
      </c>
      <c r="F70" s="2">
        <v>4.0000000000000001E-3</v>
      </c>
      <c r="G70" s="2">
        <v>-28.341999999999999</v>
      </c>
      <c r="H70" s="2">
        <v>1.7000000000000001E-2</v>
      </c>
      <c r="I70" s="2">
        <v>14.137</v>
      </c>
      <c r="J70" s="2">
        <v>8.1000000000000003E-2</v>
      </c>
      <c r="K70" s="2">
        <v>-18.966999999999999</v>
      </c>
      <c r="L70" s="2">
        <v>3.847</v>
      </c>
      <c r="M70" s="2">
        <v>1E-3</v>
      </c>
      <c r="N70" s="2">
        <v>0.02</v>
      </c>
      <c r="O70" s="2">
        <v>4.0000000000000001E-3</v>
      </c>
      <c r="P70" s="2">
        <v>8.3000000000000004E-2</v>
      </c>
      <c r="Q70" s="2">
        <v>3.9260000000000002</v>
      </c>
      <c r="R70" s="2">
        <v>3.9350000000000001</v>
      </c>
      <c r="S70" s="28">
        <v>-40.630000000000003</v>
      </c>
      <c r="T70" s="28">
        <v>0</v>
      </c>
      <c r="U70" s="28">
        <v>32.57</v>
      </c>
      <c r="V70" s="28">
        <v>0</v>
      </c>
      <c r="W70" s="1">
        <v>13</v>
      </c>
    </row>
    <row r="71" spans="1:23">
      <c r="A71" s="1" t="s">
        <v>94</v>
      </c>
      <c r="B71" s="144" t="s">
        <v>79</v>
      </c>
      <c r="C71" s="2">
        <v>-0.04</v>
      </c>
      <c r="D71" s="2">
        <v>2E-3</v>
      </c>
      <c r="E71" s="2">
        <v>-3.34</v>
      </c>
      <c r="F71" s="2">
        <v>4.0000000000000001E-3</v>
      </c>
      <c r="G71" s="2">
        <v>-3.3039999999999998</v>
      </c>
      <c r="H71" s="2">
        <v>2.1999999999999999E-2</v>
      </c>
      <c r="I71" s="2">
        <v>-6.67</v>
      </c>
      <c r="J71" s="2">
        <v>9.9000000000000005E-2</v>
      </c>
      <c r="K71" s="2">
        <v>-2.1179999999999999</v>
      </c>
      <c r="L71" s="2">
        <v>3.2919999999999998</v>
      </c>
      <c r="M71" s="2">
        <v>2.1000000000000001E-2</v>
      </c>
      <c r="N71" s="2">
        <v>2.1000000000000001E-2</v>
      </c>
      <c r="O71" s="2">
        <v>-2E-3</v>
      </c>
      <c r="P71" s="2">
        <v>0.10299999999999999</v>
      </c>
      <c r="Q71" s="2">
        <v>4.5069999999999997</v>
      </c>
      <c r="R71" s="2">
        <v>3.3130000000000002</v>
      </c>
      <c r="S71" s="28">
        <v>-4.12</v>
      </c>
      <c r="T71" s="28">
        <v>0</v>
      </c>
      <c r="U71" s="28">
        <v>21.83</v>
      </c>
      <c r="V71" s="28">
        <v>0</v>
      </c>
      <c r="W71" s="1">
        <v>12</v>
      </c>
    </row>
    <row r="72" spans="1:23">
      <c r="A72" s="1" t="s">
        <v>95</v>
      </c>
      <c r="B72" s="144" t="s">
        <v>79</v>
      </c>
      <c r="C72" s="2">
        <v>1.083</v>
      </c>
      <c r="D72" s="2">
        <v>2E-3</v>
      </c>
      <c r="E72" s="2">
        <v>32.073</v>
      </c>
      <c r="F72" s="2">
        <v>3.0000000000000001E-3</v>
      </c>
      <c r="G72" s="2">
        <v>32.686</v>
      </c>
      <c r="H72" s="2">
        <v>0.03</v>
      </c>
      <c r="I72" s="2">
        <v>65.165000000000006</v>
      </c>
      <c r="J72" s="2">
        <v>9.9000000000000005E-2</v>
      </c>
      <c r="K72" s="2">
        <v>65.564999999999998</v>
      </c>
      <c r="L72" s="2">
        <v>4.3109999999999999</v>
      </c>
      <c r="M72" s="2">
        <v>1.2E-2</v>
      </c>
      <c r="N72" s="2">
        <v>2.9000000000000001E-2</v>
      </c>
      <c r="O72" s="2">
        <v>-8.9999999999999993E-3</v>
      </c>
      <c r="P72" s="2">
        <v>9.2999999999999999E-2</v>
      </c>
      <c r="Q72" s="2">
        <v>0.32400000000000001</v>
      </c>
      <c r="R72" s="2">
        <v>4.0460000000000003</v>
      </c>
      <c r="S72" s="28">
        <v>-4.22</v>
      </c>
      <c r="T72" s="28">
        <v>0</v>
      </c>
      <c r="U72" s="28">
        <v>58.18</v>
      </c>
      <c r="V72" s="28">
        <v>0</v>
      </c>
      <c r="W72" s="1">
        <v>13</v>
      </c>
    </row>
    <row r="73" spans="1:23">
      <c r="A73" s="1" t="s">
        <v>96</v>
      </c>
      <c r="B73" s="144" t="s">
        <v>79</v>
      </c>
      <c r="C73" s="2">
        <v>-33.951999999999998</v>
      </c>
      <c r="D73" s="2">
        <v>2E-3</v>
      </c>
      <c r="E73" s="2">
        <v>7.1980000000000004</v>
      </c>
      <c r="F73" s="2">
        <v>2E-3</v>
      </c>
      <c r="G73" s="2">
        <v>-28.195</v>
      </c>
      <c r="H73" s="2">
        <v>2.3E-2</v>
      </c>
      <c r="I73" s="2">
        <v>14.425000000000001</v>
      </c>
      <c r="J73" s="2">
        <v>0.14399999999999999</v>
      </c>
      <c r="K73" s="2">
        <v>-12.901999999999999</v>
      </c>
      <c r="L73" s="2">
        <v>4.0250000000000004</v>
      </c>
      <c r="M73" s="2">
        <v>0.01</v>
      </c>
      <c r="N73" s="2">
        <v>2.3E-2</v>
      </c>
      <c r="O73" s="2">
        <v>-2.4E-2</v>
      </c>
      <c r="P73" s="2">
        <v>0.14099999999999999</v>
      </c>
      <c r="Q73" s="2">
        <v>9.8339999999999996</v>
      </c>
      <c r="R73" s="2">
        <v>4.1159999999999997</v>
      </c>
      <c r="S73" s="28">
        <v>-40.64</v>
      </c>
      <c r="T73" s="28">
        <v>0</v>
      </c>
      <c r="U73" s="28">
        <v>32.729999999999997</v>
      </c>
      <c r="V73" s="28">
        <v>0</v>
      </c>
      <c r="W73" s="1">
        <v>13</v>
      </c>
    </row>
    <row r="74" spans="1:23">
      <c r="A74" s="1" t="s">
        <v>97</v>
      </c>
      <c r="B74" s="144" t="s">
        <v>79</v>
      </c>
      <c r="C74" s="2">
        <v>0.86199999999999999</v>
      </c>
      <c r="D74" s="2">
        <v>2E-3</v>
      </c>
      <c r="E74" s="2">
        <v>32.880000000000003</v>
      </c>
      <c r="F74" s="2">
        <v>3.0000000000000001E-3</v>
      </c>
      <c r="G74" s="2">
        <v>33.241</v>
      </c>
      <c r="H74" s="2">
        <v>2.7E-2</v>
      </c>
      <c r="I74" s="2">
        <v>66.900000000000006</v>
      </c>
      <c r="J74" s="2">
        <v>0.10299999999999999</v>
      </c>
      <c r="K74" s="2">
        <v>71.433999999999997</v>
      </c>
      <c r="L74" s="2">
        <v>2.4049999999999998</v>
      </c>
      <c r="M74" s="2">
        <v>8.9999999999999993E-3</v>
      </c>
      <c r="N74" s="2">
        <v>2.5000000000000001E-2</v>
      </c>
      <c r="O74" s="2">
        <v>5.5E-2</v>
      </c>
      <c r="P74" s="2">
        <v>9.8000000000000004E-2</v>
      </c>
      <c r="Q74" s="2">
        <v>4.5259999999999998</v>
      </c>
      <c r="R74" s="2">
        <v>2.2570000000000001</v>
      </c>
      <c r="S74" s="28">
        <v>-4.4800000000000004</v>
      </c>
      <c r="T74" s="28">
        <v>0</v>
      </c>
      <c r="U74" s="28">
        <v>59</v>
      </c>
      <c r="V74" s="28">
        <v>0</v>
      </c>
      <c r="W74" s="1">
        <v>13</v>
      </c>
    </row>
    <row r="75" spans="1:23">
      <c r="A75" s="1" t="s">
        <v>98</v>
      </c>
      <c r="B75" s="144" t="s">
        <v>79</v>
      </c>
      <c r="C75" s="2">
        <v>-0.105</v>
      </c>
      <c r="D75" s="2">
        <v>2E-3</v>
      </c>
      <c r="E75" s="2">
        <v>-3.423</v>
      </c>
      <c r="F75" s="2">
        <v>3.0000000000000001E-3</v>
      </c>
      <c r="G75" s="2">
        <v>-3.4609999999999999</v>
      </c>
      <c r="H75" s="2">
        <v>2.4E-2</v>
      </c>
      <c r="I75" s="2">
        <v>-6.8330000000000002</v>
      </c>
      <c r="J75" s="2">
        <v>0.105</v>
      </c>
      <c r="K75" s="2">
        <v>-1.3759999999999999</v>
      </c>
      <c r="L75" s="2">
        <v>3.1890000000000001</v>
      </c>
      <c r="M75" s="2">
        <v>1.2999999999999999E-2</v>
      </c>
      <c r="N75" s="2">
        <v>2.3E-2</v>
      </c>
      <c r="O75" s="2">
        <v>2E-3</v>
      </c>
      <c r="P75" s="2">
        <v>0.108</v>
      </c>
      <c r="Q75" s="2">
        <v>5.4880000000000004</v>
      </c>
      <c r="R75" s="2">
        <v>3.2130000000000001</v>
      </c>
      <c r="S75" s="28">
        <v>-4.1900000000000004</v>
      </c>
      <c r="T75" s="28">
        <v>0</v>
      </c>
      <c r="U75" s="28">
        <v>21.75</v>
      </c>
      <c r="V75" s="28">
        <v>0</v>
      </c>
      <c r="W75" s="1">
        <v>13</v>
      </c>
    </row>
    <row r="76" spans="1:23">
      <c r="A76" s="1" t="s">
        <v>99</v>
      </c>
      <c r="B76" s="144" t="s">
        <v>79</v>
      </c>
      <c r="C76" s="2">
        <v>-33.880000000000003</v>
      </c>
      <c r="D76" s="2">
        <v>2E-3</v>
      </c>
      <c r="E76" s="2">
        <v>7.8680000000000003</v>
      </c>
      <c r="F76" s="2">
        <v>3.0000000000000001E-3</v>
      </c>
      <c r="G76" s="2">
        <v>-27.498000000000001</v>
      </c>
      <c r="H76" s="2">
        <v>2.5999999999999999E-2</v>
      </c>
      <c r="I76" s="2">
        <v>15.795999999999999</v>
      </c>
      <c r="J76" s="2">
        <v>0.106</v>
      </c>
      <c r="K76" s="2">
        <v>-13.744</v>
      </c>
      <c r="L76" s="2">
        <v>3.2549999999999999</v>
      </c>
      <c r="M76" s="2">
        <v>-4.0000000000000001E-3</v>
      </c>
      <c r="N76" s="2">
        <v>2.7E-2</v>
      </c>
      <c r="O76" s="2">
        <v>-2E-3</v>
      </c>
      <c r="P76" s="2">
        <v>0.106</v>
      </c>
      <c r="Q76" s="2">
        <v>7.5759999999999996</v>
      </c>
      <c r="R76" s="2">
        <v>3.323</v>
      </c>
      <c r="S76" s="28">
        <v>-40.590000000000003</v>
      </c>
      <c r="T76" s="28">
        <v>0</v>
      </c>
      <c r="U76" s="28">
        <v>33.409999999999997</v>
      </c>
      <c r="V76" s="28">
        <v>0</v>
      </c>
      <c r="W76" s="1">
        <v>13</v>
      </c>
    </row>
    <row r="77" spans="1:23">
      <c r="A77" s="1" t="s">
        <v>100</v>
      </c>
      <c r="B77" s="144" t="s">
        <v>79</v>
      </c>
      <c r="C77" s="2">
        <v>1.123</v>
      </c>
      <c r="D77" s="2">
        <v>2E-3</v>
      </c>
      <c r="E77" s="2">
        <v>32.808999999999997</v>
      </c>
      <c r="F77" s="2">
        <v>3.0000000000000001E-3</v>
      </c>
      <c r="G77" s="2">
        <v>33.451999999999998</v>
      </c>
      <c r="H77" s="2">
        <v>2.1000000000000001E-2</v>
      </c>
      <c r="I77" s="2">
        <v>66.566999999999993</v>
      </c>
      <c r="J77" s="2">
        <v>8.1000000000000003E-2</v>
      </c>
      <c r="K77" s="2">
        <v>52.478999999999999</v>
      </c>
      <c r="L77" s="2">
        <v>2.7269999999999999</v>
      </c>
      <c r="M77" s="2">
        <v>1.2E-2</v>
      </c>
      <c r="N77" s="2">
        <v>2.1000000000000001E-2</v>
      </c>
      <c r="O77" s="2">
        <v>-0.11899999999999999</v>
      </c>
      <c r="P77" s="2">
        <v>7.4999999999999997E-2</v>
      </c>
      <c r="Q77" s="2">
        <v>-13.385</v>
      </c>
      <c r="R77" s="2">
        <v>2.5550000000000002</v>
      </c>
      <c r="S77" s="28">
        <v>-4.2</v>
      </c>
      <c r="T77" s="28">
        <v>0</v>
      </c>
      <c r="U77" s="28">
        <v>58.93</v>
      </c>
      <c r="V77" s="28">
        <v>0</v>
      </c>
      <c r="W77" s="1">
        <v>13</v>
      </c>
    </row>
    <row r="78" spans="1:23">
      <c r="A78" s="1" t="s">
        <v>101</v>
      </c>
      <c r="B78" s="144" t="s">
        <v>79</v>
      </c>
      <c r="C78" s="2">
        <v>-4.5999999999999999E-2</v>
      </c>
      <c r="D78" s="2">
        <v>3.0000000000000001E-3</v>
      </c>
      <c r="E78" s="2">
        <v>-3.3820000000000001</v>
      </c>
      <c r="F78" s="2">
        <v>4.0000000000000001E-3</v>
      </c>
      <c r="G78" s="2">
        <v>-3.3679999999999999</v>
      </c>
      <c r="H78" s="2">
        <v>2.9000000000000001E-2</v>
      </c>
      <c r="I78" s="2">
        <v>-6.7350000000000003</v>
      </c>
      <c r="J78" s="2">
        <v>0.113</v>
      </c>
      <c r="K78" s="2">
        <v>-2.62</v>
      </c>
      <c r="L78" s="2">
        <v>3.952</v>
      </c>
      <c r="M78" s="2">
        <v>4.0000000000000001E-3</v>
      </c>
      <c r="N78" s="2">
        <v>2.7E-2</v>
      </c>
      <c r="O78" s="2">
        <v>1.7000000000000001E-2</v>
      </c>
      <c r="P78" s="2">
        <v>0.11799999999999999</v>
      </c>
      <c r="Q78" s="2">
        <v>4.0910000000000002</v>
      </c>
      <c r="R78" s="2">
        <v>3.9769999999999999</v>
      </c>
      <c r="S78" s="28">
        <v>-4.12</v>
      </c>
      <c r="T78" s="28">
        <v>0</v>
      </c>
      <c r="U78" s="28">
        <v>21.79</v>
      </c>
      <c r="V78" s="28">
        <v>0</v>
      </c>
      <c r="W78" s="1">
        <v>13</v>
      </c>
    </row>
    <row r="79" spans="1:23">
      <c r="A79" s="1" t="s">
        <v>102</v>
      </c>
      <c r="B79" s="144" t="s">
        <v>79</v>
      </c>
      <c r="C79" s="2">
        <v>-33.941000000000003</v>
      </c>
      <c r="D79" s="2">
        <v>3.0000000000000001E-3</v>
      </c>
      <c r="E79" s="2">
        <v>7.4630000000000001</v>
      </c>
      <c r="F79" s="2">
        <v>4.0000000000000001E-3</v>
      </c>
      <c r="G79" s="2">
        <v>-27.92</v>
      </c>
      <c r="H79" s="2">
        <v>2.7E-2</v>
      </c>
      <c r="I79" s="2">
        <v>14.933999999999999</v>
      </c>
      <c r="J79" s="2">
        <v>9.2999999999999999E-2</v>
      </c>
      <c r="K79" s="2">
        <v>-9.7189999999999994</v>
      </c>
      <c r="L79" s="2">
        <v>2.7349999999999999</v>
      </c>
      <c r="M79" s="2">
        <v>2.1999999999999999E-2</v>
      </c>
      <c r="N79" s="2">
        <v>2.8000000000000001E-2</v>
      </c>
      <c r="O79" s="2">
        <v>-4.8000000000000001E-2</v>
      </c>
      <c r="P79" s="2">
        <v>9.2999999999999999E-2</v>
      </c>
      <c r="Q79" s="2">
        <v>12.555</v>
      </c>
      <c r="R79" s="2">
        <v>2.7930000000000001</v>
      </c>
      <c r="S79" s="28">
        <v>-40.64</v>
      </c>
      <c r="T79" s="28">
        <v>0</v>
      </c>
      <c r="U79" s="28">
        <v>33</v>
      </c>
      <c r="V79" s="28">
        <v>0</v>
      </c>
      <c r="W79" s="1">
        <v>13</v>
      </c>
    </row>
    <row r="80" spans="1:23">
      <c r="A80" s="1" t="s">
        <v>103</v>
      </c>
      <c r="B80" s="144" t="s">
        <v>79</v>
      </c>
      <c r="C80" s="2">
        <v>1.1970000000000001</v>
      </c>
      <c r="D80" s="2">
        <v>2E-3</v>
      </c>
      <c r="E80" s="2">
        <v>33.51</v>
      </c>
      <c r="F80" s="2">
        <v>4.0000000000000001E-3</v>
      </c>
      <c r="G80" s="2">
        <v>34.22</v>
      </c>
      <c r="H80" s="2">
        <v>2.5999999999999999E-2</v>
      </c>
      <c r="I80" s="2">
        <v>68.078999999999994</v>
      </c>
      <c r="J80" s="2">
        <v>0.10199999999999999</v>
      </c>
      <c r="K80" s="2">
        <v>62.462000000000003</v>
      </c>
      <c r="L80" s="2">
        <v>3.3530000000000002</v>
      </c>
      <c r="M80" s="2">
        <v>1.0999999999999999E-2</v>
      </c>
      <c r="N80" s="2">
        <v>2.5999999999999999E-2</v>
      </c>
      <c r="O80" s="2">
        <v>-0.06</v>
      </c>
      <c r="P80" s="2">
        <v>9.9000000000000005E-2</v>
      </c>
      <c r="Q80" s="2">
        <v>-5.4329999999999998</v>
      </c>
      <c r="R80" s="2">
        <v>3.1360000000000001</v>
      </c>
      <c r="S80" s="28">
        <v>-4.1500000000000004</v>
      </c>
      <c r="T80" s="28">
        <v>0</v>
      </c>
      <c r="U80" s="28">
        <v>59.65</v>
      </c>
      <c r="V80" s="28">
        <v>0</v>
      </c>
      <c r="W80" s="1">
        <v>13</v>
      </c>
    </row>
    <row r="81" spans="1:23">
      <c r="A81" s="1" t="s">
        <v>104</v>
      </c>
      <c r="B81" s="144" t="s">
        <v>79</v>
      </c>
      <c r="C81" s="2">
        <v>-33.920999999999999</v>
      </c>
      <c r="D81" s="2">
        <v>4.0000000000000001E-3</v>
      </c>
      <c r="E81" s="2">
        <v>7.6070000000000002</v>
      </c>
      <c r="F81" s="2">
        <v>3.0000000000000001E-3</v>
      </c>
      <c r="G81" s="2">
        <v>-27.757999999999999</v>
      </c>
      <c r="H81" s="2">
        <v>0.02</v>
      </c>
      <c r="I81" s="2">
        <v>15.285</v>
      </c>
      <c r="J81" s="2">
        <v>9.4E-2</v>
      </c>
      <c r="K81" s="2">
        <v>-7.569</v>
      </c>
      <c r="L81" s="2">
        <v>2.891</v>
      </c>
      <c r="M81" s="2">
        <v>2.8000000000000001E-2</v>
      </c>
      <c r="N81" s="2">
        <v>2.3E-2</v>
      </c>
      <c r="O81" s="2">
        <v>1.2999999999999999E-2</v>
      </c>
      <c r="P81" s="2">
        <v>9.2999999999999999E-2</v>
      </c>
      <c r="Q81" s="2">
        <v>14.446</v>
      </c>
      <c r="R81" s="2">
        <v>2.952</v>
      </c>
      <c r="S81" s="28">
        <v>-40.630000000000003</v>
      </c>
      <c r="T81" s="28">
        <v>0</v>
      </c>
      <c r="U81" s="28">
        <v>33.15</v>
      </c>
      <c r="V81" s="28">
        <v>0</v>
      </c>
      <c r="W81" s="1">
        <v>13</v>
      </c>
    </row>
    <row r="82" spans="1:23">
      <c r="A82" s="1" t="s">
        <v>105</v>
      </c>
      <c r="B82" s="144" t="s">
        <v>79</v>
      </c>
      <c r="C82" s="2">
        <v>-3.4000000000000002E-2</v>
      </c>
      <c r="D82" s="2">
        <v>2E-3</v>
      </c>
      <c r="E82" s="2">
        <v>-3.1749999999999998</v>
      </c>
      <c r="F82" s="2">
        <v>4.0000000000000001E-3</v>
      </c>
      <c r="G82" s="2">
        <v>-3.1480000000000001</v>
      </c>
      <c r="H82" s="2">
        <v>1.9E-2</v>
      </c>
      <c r="I82" s="2">
        <v>-6.3259999999999996</v>
      </c>
      <c r="J82" s="2">
        <v>7.1999999999999995E-2</v>
      </c>
      <c r="K82" s="2">
        <v>-2.335</v>
      </c>
      <c r="L82" s="2">
        <v>1.829</v>
      </c>
      <c r="M82" s="2">
        <v>0.01</v>
      </c>
      <c r="N82" s="2">
        <v>0.02</v>
      </c>
      <c r="O82" s="2">
        <v>1.4E-2</v>
      </c>
      <c r="P82" s="2">
        <v>7.6999999999999999E-2</v>
      </c>
      <c r="Q82" s="2">
        <v>3.956</v>
      </c>
      <c r="R82" s="2">
        <v>1.8440000000000001</v>
      </c>
      <c r="S82" s="28">
        <v>-4.12</v>
      </c>
      <c r="T82" s="28">
        <v>0</v>
      </c>
      <c r="U82" s="28">
        <v>22</v>
      </c>
      <c r="V82" s="28">
        <v>0</v>
      </c>
      <c r="W82" s="1">
        <v>13</v>
      </c>
    </row>
    <row r="83" spans="1:23">
      <c r="A83" s="1" t="s">
        <v>106</v>
      </c>
      <c r="B83" s="144" t="s">
        <v>79</v>
      </c>
      <c r="C83" s="2">
        <v>1.1240000000000001</v>
      </c>
      <c r="D83" s="2">
        <v>2E-3</v>
      </c>
      <c r="E83" s="2">
        <v>32.957000000000001</v>
      </c>
      <c r="F83" s="2">
        <v>2E-3</v>
      </c>
      <c r="G83" s="2">
        <v>33.618000000000002</v>
      </c>
      <c r="H83" s="2">
        <v>2.7E-2</v>
      </c>
      <c r="I83" s="2">
        <v>67.106999999999999</v>
      </c>
      <c r="J83" s="2">
        <v>6.0999999999999999E-2</v>
      </c>
      <c r="K83" s="2">
        <v>70.302000000000007</v>
      </c>
      <c r="L83" s="2">
        <v>4.3769999999999998</v>
      </c>
      <c r="M83" s="2">
        <v>0.03</v>
      </c>
      <c r="N83" s="2">
        <v>2.7E-2</v>
      </c>
      <c r="O83" s="2">
        <v>9.9000000000000005E-2</v>
      </c>
      <c r="P83" s="2">
        <v>5.8999999999999997E-2</v>
      </c>
      <c r="Q83" s="2">
        <v>3.0369999999999999</v>
      </c>
      <c r="R83" s="2">
        <v>4.101</v>
      </c>
      <c r="S83" s="28">
        <v>-4.21</v>
      </c>
      <c r="T83" s="28">
        <v>0</v>
      </c>
      <c r="U83" s="28">
        <v>59.08</v>
      </c>
      <c r="V83" s="28">
        <v>0</v>
      </c>
      <c r="W83" s="1">
        <v>13</v>
      </c>
    </row>
    <row r="84" spans="1:23">
      <c r="A84" s="1" t="s">
        <v>107</v>
      </c>
      <c r="B84" s="144" t="s">
        <v>79</v>
      </c>
      <c r="C84" s="2">
        <v>-33.911000000000001</v>
      </c>
      <c r="D84" s="2">
        <v>2E-3</v>
      </c>
      <c r="E84" s="2">
        <v>7.7030000000000003</v>
      </c>
      <c r="F84" s="2">
        <v>3.0000000000000001E-3</v>
      </c>
      <c r="G84" s="2">
        <v>-27.686</v>
      </c>
      <c r="H84" s="2">
        <v>2.5000000000000001E-2</v>
      </c>
      <c r="I84" s="2">
        <v>15.445</v>
      </c>
      <c r="J84" s="2">
        <v>7.2999999999999995E-2</v>
      </c>
      <c r="K84" s="2">
        <v>-19.276</v>
      </c>
      <c r="L84" s="2">
        <v>2.169</v>
      </c>
      <c r="M84" s="2">
        <v>-2E-3</v>
      </c>
      <c r="N84" s="2">
        <v>2.4E-2</v>
      </c>
      <c r="O84" s="2">
        <v>-1.9E-2</v>
      </c>
      <c r="P84" s="2">
        <v>7.0999999999999994E-2</v>
      </c>
      <c r="Q84" s="2">
        <v>2.282</v>
      </c>
      <c r="R84" s="2">
        <v>2.2160000000000002</v>
      </c>
      <c r="S84" s="28">
        <v>-40.619999999999997</v>
      </c>
      <c r="T84" s="28">
        <v>0</v>
      </c>
      <c r="U84" s="28">
        <v>33.24</v>
      </c>
      <c r="V84" s="28">
        <v>0</v>
      </c>
      <c r="W84" s="1">
        <v>13</v>
      </c>
    </row>
    <row r="85" spans="1:23">
      <c r="A85" s="1" t="s">
        <v>108</v>
      </c>
      <c r="B85" s="144" t="s">
        <v>79</v>
      </c>
      <c r="C85" s="2">
        <v>-3.4000000000000002E-2</v>
      </c>
      <c r="D85" s="2">
        <v>3.0000000000000001E-3</v>
      </c>
      <c r="E85" s="2">
        <v>-3.3620000000000001</v>
      </c>
      <c r="F85" s="2">
        <v>3.0000000000000001E-3</v>
      </c>
      <c r="G85" s="2">
        <v>-3.3109999999999999</v>
      </c>
      <c r="H85" s="2">
        <v>3.3000000000000002E-2</v>
      </c>
      <c r="I85" s="2">
        <v>-6.726</v>
      </c>
      <c r="J85" s="2">
        <v>8.6999999999999994E-2</v>
      </c>
      <c r="K85" s="2">
        <v>-1.4259999999999999</v>
      </c>
      <c r="L85" s="2">
        <v>1.8879999999999999</v>
      </c>
      <c r="M85" s="2">
        <v>2.9000000000000001E-2</v>
      </c>
      <c r="N85" s="2">
        <v>3.3000000000000002E-2</v>
      </c>
      <c r="O85" s="2">
        <v>-1.4E-2</v>
      </c>
      <c r="P85" s="2">
        <v>8.8999999999999996E-2</v>
      </c>
      <c r="Q85" s="2">
        <v>5.24</v>
      </c>
      <c r="R85" s="2">
        <v>1.8979999999999999</v>
      </c>
      <c r="S85" s="28">
        <v>-4.1100000000000003</v>
      </c>
      <c r="T85" s="28">
        <v>0</v>
      </c>
      <c r="U85" s="28">
        <v>21.81</v>
      </c>
      <c r="V85" s="28">
        <v>0</v>
      </c>
      <c r="W85" s="1">
        <v>13</v>
      </c>
    </row>
    <row r="86" spans="1:23">
      <c r="A86" s="1" t="s">
        <v>109</v>
      </c>
      <c r="B86" s="144" t="s">
        <v>79</v>
      </c>
      <c r="C86" s="2">
        <v>1.169</v>
      </c>
      <c r="D86" s="2">
        <v>3.0000000000000001E-3</v>
      </c>
      <c r="E86" s="2">
        <v>33.375999999999998</v>
      </c>
      <c r="F86" s="2">
        <v>4.0000000000000001E-3</v>
      </c>
      <c r="G86" s="2">
        <v>34.069000000000003</v>
      </c>
      <c r="H86" s="2">
        <v>2.5000000000000001E-2</v>
      </c>
      <c r="I86" s="2">
        <v>67.896000000000001</v>
      </c>
      <c r="J86" s="2">
        <v>0.14899999999999999</v>
      </c>
      <c r="K86" s="2">
        <v>62.15</v>
      </c>
      <c r="L86" s="2">
        <v>2.9060000000000001</v>
      </c>
      <c r="M86" s="2">
        <v>2.1999999999999999E-2</v>
      </c>
      <c r="N86" s="2">
        <v>2.1999999999999999E-2</v>
      </c>
      <c r="O86" s="2">
        <v>2.7E-2</v>
      </c>
      <c r="P86" s="2">
        <v>0.14099999999999999</v>
      </c>
      <c r="Q86" s="2">
        <v>-5.4420000000000002</v>
      </c>
      <c r="R86" s="2">
        <v>2.7210000000000001</v>
      </c>
      <c r="S86" s="28">
        <v>-4.18</v>
      </c>
      <c r="T86" s="28">
        <v>0</v>
      </c>
      <c r="U86" s="28">
        <v>59.51</v>
      </c>
      <c r="V86" s="28">
        <v>0</v>
      </c>
      <c r="W86" s="1">
        <v>13</v>
      </c>
    </row>
    <row r="87" spans="1:23">
      <c r="A87" s="1" t="s">
        <v>110</v>
      </c>
      <c r="B87" s="144" t="s">
        <v>79</v>
      </c>
      <c r="C87" s="2">
        <v>-33.908999999999999</v>
      </c>
      <c r="D87" s="2">
        <v>2E-3</v>
      </c>
      <c r="E87" s="2">
        <v>7.62</v>
      </c>
      <c r="F87" s="2">
        <v>4.0000000000000001E-3</v>
      </c>
      <c r="G87" s="2">
        <v>-27.74</v>
      </c>
      <c r="H87" s="2">
        <v>2.1999999999999999E-2</v>
      </c>
      <c r="I87" s="2">
        <v>15.266</v>
      </c>
      <c r="J87" s="2">
        <v>0.14399999999999999</v>
      </c>
      <c r="K87" s="2">
        <v>-9.391</v>
      </c>
      <c r="L87" s="2">
        <v>1.891</v>
      </c>
      <c r="M87" s="2">
        <v>0.02</v>
      </c>
      <c r="N87" s="2">
        <v>2.1999999999999999E-2</v>
      </c>
      <c r="O87" s="2">
        <v>-3.2000000000000001E-2</v>
      </c>
      <c r="P87" s="2">
        <v>0.14399999999999999</v>
      </c>
      <c r="Q87" s="2">
        <v>12.545</v>
      </c>
      <c r="R87" s="2">
        <v>1.93</v>
      </c>
      <c r="S87" s="28">
        <v>-40.61</v>
      </c>
      <c r="T87" s="28">
        <v>0</v>
      </c>
      <c r="U87" s="28">
        <v>33.159999999999997</v>
      </c>
      <c r="V87" s="28">
        <v>0</v>
      </c>
      <c r="W87" s="1">
        <v>13</v>
      </c>
    </row>
    <row r="88" spans="1:23">
      <c r="A88" s="1" t="s">
        <v>111</v>
      </c>
      <c r="B88" s="144" t="s">
        <v>79</v>
      </c>
      <c r="C88" s="2">
        <v>-8.1000000000000003E-2</v>
      </c>
      <c r="D88" s="2">
        <v>2E-3</v>
      </c>
      <c r="E88" s="2">
        <v>-3.3330000000000002</v>
      </c>
      <c r="F88" s="2">
        <v>4.0000000000000001E-3</v>
      </c>
      <c r="G88" s="2">
        <v>-3.339</v>
      </c>
      <c r="H88" s="2">
        <v>3.3000000000000002E-2</v>
      </c>
      <c r="I88" s="2">
        <v>-6.6689999999999996</v>
      </c>
      <c r="J88" s="2">
        <v>8.5000000000000006E-2</v>
      </c>
      <c r="K88" s="2">
        <v>1.927</v>
      </c>
      <c r="L88" s="2">
        <v>2.593</v>
      </c>
      <c r="M88" s="2">
        <v>0.02</v>
      </c>
      <c r="N88" s="2">
        <v>3.3000000000000002E-2</v>
      </c>
      <c r="O88" s="2">
        <v>-1.4999999999999999E-2</v>
      </c>
      <c r="P88" s="2">
        <v>8.6999999999999994E-2</v>
      </c>
      <c r="Q88" s="2">
        <v>8.6080000000000005</v>
      </c>
      <c r="R88" s="2">
        <v>2.6139999999999999</v>
      </c>
      <c r="S88" s="28">
        <v>-4.16</v>
      </c>
      <c r="T88" s="28">
        <v>0</v>
      </c>
      <c r="U88" s="28">
        <v>21.84</v>
      </c>
      <c r="V88" s="28">
        <v>0</v>
      </c>
      <c r="W88" s="1">
        <v>13</v>
      </c>
    </row>
    <row r="89" spans="1:23">
      <c r="A89" s="1" t="s">
        <v>112</v>
      </c>
      <c r="B89" s="144" t="s">
        <v>79</v>
      </c>
      <c r="C89" s="2">
        <v>1.171</v>
      </c>
      <c r="D89" s="2">
        <v>3.0000000000000001E-3</v>
      </c>
      <c r="E89" s="2">
        <v>33.334000000000003</v>
      </c>
      <c r="F89" s="2">
        <v>4.0000000000000001E-3</v>
      </c>
      <c r="G89" s="2">
        <v>34.015999999999998</v>
      </c>
      <c r="H89" s="2">
        <v>3.5999999999999997E-2</v>
      </c>
      <c r="I89" s="2">
        <v>67.677999999999997</v>
      </c>
      <c r="J89" s="2">
        <v>0.06</v>
      </c>
      <c r="K89" s="2">
        <v>50.868000000000002</v>
      </c>
      <c r="L89" s="2">
        <v>2.552</v>
      </c>
      <c r="M89" s="2">
        <v>8.0000000000000002E-3</v>
      </c>
      <c r="N89" s="2">
        <v>3.2000000000000001E-2</v>
      </c>
      <c r="O89" s="2">
        <v>-9.4E-2</v>
      </c>
      <c r="P89" s="2">
        <v>5.7000000000000002E-2</v>
      </c>
      <c r="Q89" s="2">
        <v>-15.929</v>
      </c>
      <c r="R89" s="2">
        <v>2.3879999999999999</v>
      </c>
      <c r="S89" s="28">
        <v>-4.17</v>
      </c>
      <c r="T89" s="28">
        <v>0</v>
      </c>
      <c r="U89" s="28">
        <v>59.47</v>
      </c>
      <c r="V89" s="28">
        <v>0</v>
      </c>
      <c r="W89" s="1">
        <v>13</v>
      </c>
    </row>
    <row r="90" spans="1:23">
      <c r="A90" s="1" t="s">
        <v>113</v>
      </c>
      <c r="B90" s="144" t="s">
        <v>79</v>
      </c>
      <c r="C90" s="2">
        <v>-33.991</v>
      </c>
      <c r="D90" s="2">
        <v>2E-3</v>
      </c>
      <c r="E90" s="2">
        <v>7.4930000000000003</v>
      </c>
      <c r="F90" s="2">
        <v>4.0000000000000001E-3</v>
      </c>
      <c r="G90" s="2">
        <v>-27.952999999999999</v>
      </c>
      <c r="H90" s="2">
        <v>1.9E-2</v>
      </c>
      <c r="I90" s="2">
        <v>15.077</v>
      </c>
      <c r="J90" s="2">
        <v>9.9000000000000005E-2</v>
      </c>
      <c r="K90" s="2">
        <v>-13.297000000000001</v>
      </c>
      <c r="L90" s="2">
        <v>2.7730000000000001</v>
      </c>
      <c r="M90" s="2">
        <v>1.2E-2</v>
      </c>
      <c r="N90" s="2">
        <v>2.1999999999999999E-2</v>
      </c>
      <c r="O90" s="2">
        <v>3.4000000000000002E-2</v>
      </c>
      <c r="P90" s="2">
        <v>0.10299999999999999</v>
      </c>
      <c r="Q90" s="2">
        <v>8.8940000000000001</v>
      </c>
      <c r="R90" s="2">
        <v>2.8319999999999999</v>
      </c>
      <c r="S90" s="28">
        <v>-40.700000000000003</v>
      </c>
      <c r="T90" s="28">
        <v>0</v>
      </c>
      <c r="U90" s="28">
        <v>33.03</v>
      </c>
      <c r="V90" s="28">
        <v>0</v>
      </c>
      <c r="W90" s="1">
        <v>13</v>
      </c>
    </row>
    <row r="91" spans="1:23">
      <c r="A91" s="80" t="s">
        <v>385</v>
      </c>
      <c r="B91" s="145" t="s">
        <v>79</v>
      </c>
      <c r="C91" s="2">
        <v>-0.11</v>
      </c>
      <c r="D91" s="2">
        <v>2E-3</v>
      </c>
      <c r="E91" s="2">
        <v>-3.694</v>
      </c>
      <c r="F91" s="2">
        <v>3.0000000000000001E-3</v>
      </c>
      <c r="G91" s="2">
        <v>-3.722</v>
      </c>
      <c r="H91" s="2">
        <v>0.01</v>
      </c>
      <c r="I91" s="2">
        <v>-7.3650000000000002</v>
      </c>
      <c r="J91" s="2">
        <v>0.1</v>
      </c>
      <c r="K91" s="2">
        <v>-1.825</v>
      </c>
      <c r="L91" s="2">
        <v>1.865</v>
      </c>
      <c r="M91" s="2">
        <v>2.4E-2</v>
      </c>
      <c r="N91" s="2">
        <v>0.01</v>
      </c>
      <c r="O91" s="2">
        <v>0.01</v>
      </c>
      <c r="P91" s="2">
        <v>0.1</v>
      </c>
      <c r="Q91" s="2">
        <v>1.8779999999999999</v>
      </c>
      <c r="R91" s="2">
        <v>5.58</v>
      </c>
      <c r="S91" s="28">
        <v>-4.18</v>
      </c>
      <c r="T91" s="28">
        <v>0</v>
      </c>
      <c r="U91" s="28">
        <v>21.47</v>
      </c>
      <c r="V91" s="28">
        <v>0</v>
      </c>
      <c r="W91" s="1">
        <v>13</v>
      </c>
    </row>
    <row r="92" spans="1:23" ht="17" thickBot="1"/>
    <row r="93" spans="1:23" ht="17" thickBot="1">
      <c r="A93" s="158" t="s">
        <v>117</v>
      </c>
      <c r="B93" s="159"/>
    </row>
    <row r="94" spans="1:23">
      <c r="A94" s="81" t="s">
        <v>118</v>
      </c>
      <c r="B94" s="13" t="s">
        <v>114</v>
      </c>
    </row>
    <row r="95" spans="1:23">
      <c r="A95" s="81" t="s">
        <v>119</v>
      </c>
      <c r="B95" s="13" t="s">
        <v>115</v>
      </c>
    </row>
    <row r="96" spans="1:23" ht="17" thickBot="1">
      <c r="A96" s="82" t="s">
        <v>120</v>
      </c>
      <c r="B96" s="16" t="s">
        <v>116</v>
      </c>
    </row>
  </sheetData>
  <autoFilter ref="A1:W1" xr:uid="{0DA02C1F-B564-F644-A5D2-965E3CBA2AF3}"/>
  <mergeCells count="1">
    <mergeCell ref="A93:B9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8C29-8C99-314D-AA4C-49000CA08BAF}">
  <sheetPr codeName="Sheet2"/>
  <dimension ref="A1:Y171"/>
  <sheetViews>
    <sheetView tabSelected="1" zoomScaleNormal="100" workbookViewId="0">
      <pane xSplit="2" ySplit="1" topLeftCell="G176" activePane="bottomRight" state="frozen"/>
      <selection pane="topRight" activeCell="C1" sqref="C1"/>
      <selection pane="bottomLeft" activeCell="A2" sqref="A2"/>
      <selection pane="bottomRight" activeCell="A172" sqref="A172"/>
    </sheetView>
  </sheetViews>
  <sheetFormatPr baseColWidth="10" defaultRowHeight="16"/>
  <cols>
    <col min="1" max="1" width="20.1640625" style="30" bestFit="1" customWidth="1"/>
    <col min="2" max="2" width="12.33203125" style="30" bestFit="1" customWidth="1"/>
    <col min="3" max="3" width="11.6640625" style="30" bestFit="1" customWidth="1"/>
    <col min="4" max="4" width="14.33203125" style="30" bestFit="1" customWidth="1"/>
    <col min="5" max="5" width="11.6640625" style="30" bestFit="1" customWidth="1"/>
    <col min="6" max="6" width="14.33203125" style="30" bestFit="1" customWidth="1"/>
    <col min="7" max="7" width="11.6640625" style="30" bestFit="1" customWidth="1"/>
    <col min="8" max="8" width="14.33203125" style="30" bestFit="1" customWidth="1"/>
    <col min="9" max="9" width="11.6640625" style="30" bestFit="1" customWidth="1"/>
    <col min="10" max="10" width="14.33203125" style="30" bestFit="1" customWidth="1"/>
    <col min="11" max="11" width="11.6640625" style="30" bestFit="1" customWidth="1"/>
    <col min="12" max="12" width="14.33203125" style="30" bestFit="1" customWidth="1"/>
    <col min="13" max="13" width="11.6640625" style="30" bestFit="1" customWidth="1"/>
    <col min="14" max="14" width="14.33203125" style="30" bestFit="1" customWidth="1"/>
    <col min="15" max="15" width="11.6640625" style="30" bestFit="1" customWidth="1"/>
    <col min="16" max="16" width="14.33203125" style="30" bestFit="1" customWidth="1"/>
    <col min="17" max="17" width="11.6640625" style="30" bestFit="1" customWidth="1"/>
    <col min="18" max="18" width="14.33203125" style="30" bestFit="1" customWidth="1"/>
    <col min="19" max="19" width="18" style="30" bestFit="1" customWidth="1"/>
    <col min="20" max="21" width="20.83203125" style="30" bestFit="1" customWidth="1"/>
    <col min="22" max="22" width="23.5" style="30" bestFit="1" customWidth="1"/>
    <col min="23" max="23" width="13.5" style="30" bestFit="1" customWidth="1"/>
    <col min="24" max="25" width="14.6640625" style="30" bestFit="1" customWidth="1"/>
    <col min="26" max="16384" width="10.83203125" style="30"/>
  </cols>
  <sheetData>
    <row r="1" spans="1: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8" t="s">
        <v>7</v>
      </c>
      <c r="I1" s="31" t="s">
        <v>8</v>
      </c>
      <c r="J1" s="18" t="s">
        <v>9</v>
      </c>
      <c r="K1" s="20" t="s">
        <v>10</v>
      </c>
      <c r="L1" s="18" t="s">
        <v>11</v>
      </c>
      <c r="M1" s="19" t="s">
        <v>12</v>
      </c>
      <c r="N1" s="18" t="s">
        <v>13</v>
      </c>
      <c r="O1" s="31" t="s">
        <v>14</v>
      </c>
      <c r="P1" s="18" t="s">
        <v>15</v>
      </c>
      <c r="Q1" s="20" t="s">
        <v>16</v>
      </c>
      <c r="R1" s="18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2" t="s">
        <v>22</v>
      </c>
      <c r="X1" s="115" t="s">
        <v>301</v>
      </c>
      <c r="Y1" s="116" t="s">
        <v>302</v>
      </c>
    </row>
    <row r="2" spans="1:25">
      <c r="A2" s="23" t="s">
        <v>132</v>
      </c>
      <c r="B2" s="23" t="s">
        <v>376</v>
      </c>
      <c r="C2" s="24">
        <v>6.4219999999999997</v>
      </c>
      <c r="D2" s="24">
        <v>2E-3</v>
      </c>
      <c r="E2" s="24">
        <v>11.452999999999999</v>
      </c>
      <c r="F2" s="24">
        <v>3.0000000000000001E-3</v>
      </c>
      <c r="G2" s="24">
        <v>17.273</v>
      </c>
      <c r="H2" s="24">
        <v>2.3E-2</v>
      </c>
      <c r="I2" s="24">
        <v>22.745999999999999</v>
      </c>
      <c r="J2" s="24">
        <v>0.09</v>
      </c>
      <c r="K2" s="24">
        <v>30.452000000000002</v>
      </c>
      <c r="L2" s="24">
        <v>2.8130000000000002</v>
      </c>
      <c r="M2" s="24">
        <v>-0.67500000000000004</v>
      </c>
      <c r="N2" s="24">
        <v>2.1999999999999999E-2</v>
      </c>
      <c r="O2" s="24">
        <v>-0.28599999999999998</v>
      </c>
      <c r="P2" s="24">
        <v>9.1999999999999998E-2</v>
      </c>
      <c r="Q2" s="24">
        <v>0.79700000000000004</v>
      </c>
      <c r="R2" s="24">
        <v>2.7320000000000002</v>
      </c>
      <c r="S2" s="25">
        <v>2.2200000000000002</v>
      </c>
      <c r="T2" s="25">
        <v>0</v>
      </c>
      <c r="U2" s="25">
        <v>37</v>
      </c>
      <c r="V2" s="25">
        <v>0</v>
      </c>
      <c r="W2" s="26">
        <v>13</v>
      </c>
      <c r="X2" s="67">
        <f>M2*ETF!$G$3+ETF!$G$4</f>
        <v>0.22222195632626129</v>
      </c>
      <c r="Y2" s="67">
        <f>O2*ETF!$G$7+ETF!$G$8</f>
        <v>6.1264300157346185E-2</v>
      </c>
    </row>
    <row r="3" spans="1:25">
      <c r="A3" s="23" t="s">
        <v>135</v>
      </c>
      <c r="B3" s="23" t="s">
        <v>376</v>
      </c>
      <c r="C3" s="24">
        <v>6.4459999999999997</v>
      </c>
      <c r="D3" s="24">
        <v>2E-3</v>
      </c>
      <c r="E3" s="24">
        <v>11.478999999999999</v>
      </c>
      <c r="F3" s="24">
        <v>3.0000000000000001E-3</v>
      </c>
      <c r="G3" s="24">
        <v>17.303999999999998</v>
      </c>
      <c r="H3" s="24">
        <v>2.5999999999999999E-2</v>
      </c>
      <c r="I3" s="24">
        <v>22.879000000000001</v>
      </c>
      <c r="J3" s="24">
        <v>0.10100000000000001</v>
      </c>
      <c r="K3" s="24">
        <v>35.140999999999998</v>
      </c>
      <c r="L3" s="24">
        <v>3.6059999999999999</v>
      </c>
      <c r="M3" s="24">
        <v>-0.69399999999999995</v>
      </c>
      <c r="N3" s="24">
        <v>2.7E-2</v>
      </c>
      <c r="O3" s="24">
        <v>-0.20499999999999999</v>
      </c>
      <c r="P3" s="24">
        <v>0.10100000000000001</v>
      </c>
      <c r="Q3" s="24">
        <v>5.2759999999999998</v>
      </c>
      <c r="R3" s="24">
        <v>3.4980000000000002</v>
      </c>
      <c r="S3" s="25">
        <v>2.25</v>
      </c>
      <c r="T3" s="25">
        <v>0</v>
      </c>
      <c r="U3" s="25">
        <v>37.03</v>
      </c>
      <c r="V3" s="25">
        <v>0</v>
      </c>
      <c r="W3" s="26">
        <v>13</v>
      </c>
      <c r="X3" s="67">
        <f>M3*ETF!$G$3+ETF!$G$4</f>
        <v>0.2028943651617845</v>
      </c>
      <c r="Y3" s="67">
        <f>O3*ETF!$G$7+ETF!$G$8</f>
        <v>0.14310516759053937</v>
      </c>
    </row>
    <row r="4" spans="1:25">
      <c r="A4" s="23" t="s">
        <v>138</v>
      </c>
      <c r="B4" s="23" t="s">
        <v>376</v>
      </c>
      <c r="C4" s="24">
        <v>6.399</v>
      </c>
      <c r="D4" s="24">
        <v>2E-3</v>
      </c>
      <c r="E4" s="24">
        <v>11.474</v>
      </c>
      <c r="F4" s="24">
        <v>2E-3</v>
      </c>
      <c r="G4" s="24">
        <v>17.265000000000001</v>
      </c>
      <c r="H4" s="24">
        <v>2.5999999999999999E-2</v>
      </c>
      <c r="I4" s="24">
        <v>22.847000000000001</v>
      </c>
      <c r="J4" s="24">
        <v>6.3E-2</v>
      </c>
      <c r="K4" s="24">
        <v>33.743000000000002</v>
      </c>
      <c r="L4" s="24">
        <v>5.86</v>
      </c>
      <c r="M4" s="24">
        <v>-0.67900000000000005</v>
      </c>
      <c r="N4" s="24">
        <v>2.5000000000000001E-2</v>
      </c>
      <c r="O4" s="24">
        <v>-0.22600000000000001</v>
      </c>
      <c r="P4" s="24">
        <v>6.2E-2</v>
      </c>
      <c r="Q4" s="24">
        <v>3.9790000000000001</v>
      </c>
      <c r="R4" s="24">
        <v>5.6920000000000002</v>
      </c>
      <c r="S4" s="25">
        <v>2.2000000000000002</v>
      </c>
      <c r="T4" s="25">
        <v>0</v>
      </c>
      <c r="U4" s="25">
        <v>37.020000000000003</v>
      </c>
      <c r="V4" s="25">
        <v>0</v>
      </c>
      <c r="W4" s="26">
        <v>13</v>
      </c>
      <c r="X4" s="67">
        <f>M4*ETF!$G$3+ETF!$G$4</f>
        <v>0.21815298976531883</v>
      </c>
      <c r="Y4" s="67">
        <f>O4*ETF!$G$7+ETF!$G$8</f>
        <v>0.12188716492267443</v>
      </c>
    </row>
    <row r="5" spans="1:25">
      <c r="A5" s="23" t="s">
        <v>143</v>
      </c>
      <c r="B5" s="23" t="s">
        <v>376</v>
      </c>
      <c r="C5" s="24">
        <v>6.4429999999999996</v>
      </c>
      <c r="D5" s="24">
        <v>2E-3</v>
      </c>
      <c r="E5" s="24">
        <v>11.467000000000001</v>
      </c>
      <c r="F5" s="24">
        <v>3.0000000000000001E-3</v>
      </c>
      <c r="G5" s="24">
        <v>17.292000000000002</v>
      </c>
      <c r="H5" s="24">
        <v>3.3000000000000002E-2</v>
      </c>
      <c r="I5" s="24">
        <v>22.864000000000001</v>
      </c>
      <c r="J5" s="24">
        <v>6.5000000000000002E-2</v>
      </c>
      <c r="K5" s="24">
        <v>31.2</v>
      </c>
      <c r="L5" s="24">
        <v>3.5960000000000001</v>
      </c>
      <c r="M5" s="24">
        <v>-0.69099999999999995</v>
      </c>
      <c r="N5" s="24">
        <v>3.2000000000000001E-2</v>
      </c>
      <c r="O5" s="24">
        <v>-0.19800000000000001</v>
      </c>
      <c r="P5" s="24">
        <v>6.5000000000000002E-2</v>
      </c>
      <c r="Q5" s="24">
        <v>1.474</v>
      </c>
      <c r="R5" s="24">
        <v>3.4889999999999999</v>
      </c>
      <c r="S5" s="25">
        <v>2.2400000000000002</v>
      </c>
      <c r="T5" s="25">
        <v>0</v>
      </c>
      <c r="U5" s="25">
        <v>37.01</v>
      </c>
      <c r="V5" s="25">
        <v>0</v>
      </c>
      <c r="W5" s="26">
        <v>13</v>
      </c>
      <c r="X5" s="67">
        <f>M5*ETF!$G$3+ETF!$G$4</f>
        <v>0.20594609008249143</v>
      </c>
      <c r="Y5" s="67">
        <f>O5*ETF!$G$7+ETF!$G$8</f>
        <v>0.1501778351464943</v>
      </c>
    </row>
    <row r="6" spans="1:25">
      <c r="A6" s="23" t="s">
        <v>145</v>
      </c>
      <c r="B6" s="23" t="s">
        <v>376</v>
      </c>
      <c r="C6" s="24">
        <v>6.4560000000000004</v>
      </c>
      <c r="D6" s="24">
        <v>3.0000000000000001E-3</v>
      </c>
      <c r="E6" s="24">
        <v>11.47</v>
      </c>
      <c r="F6" s="24">
        <v>4.0000000000000001E-3</v>
      </c>
      <c r="G6" s="24">
        <v>17.324000000000002</v>
      </c>
      <c r="H6" s="24">
        <v>2.8000000000000001E-2</v>
      </c>
      <c r="I6" s="24">
        <v>22.861000000000001</v>
      </c>
      <c r="J6" s="24">
        <v>9.4E-2</v>
      </c>
      <c r="K6" s="24">
        <v>32.4</v>
      </c>
      <c r="L6" s="24">
        <v>2.7240000000000002</v>
      </c>
      <c r="M6" s="24">
        <v>-0.67600000000000005</v>
      </c>
      <c r="N6" s="24">
        <v>2.5999999999999999E-2</v>
      </c>
      <c r="O6" s="24">
        <v>-0.20599999999999999</v>
      </c>
      <c r="P6" s="24">
        <v>9.5000000000000001E-2</v>
      </c>
      <c r="Q6" s="24">
        <v>2.62</v>
      </c>
      <c r="R6" s="24">
        <v>2.649</v>
      </c>
      <c r="S6" s="25">
        <v>2.2599999999999998</v>
      </c>
      <c r="T6" s="25">
        <v>0</v>
      </c>
      <c r="U6" s="25">
        <v>37.020000000000003</v>
      </c>
      <c r="V6" s="25">
        <v>0</v>
      </c>
      <c r="W6" s="26">
        <v>13</v>
      </c>
      <c r="X6" s="67">
        <f>M6*ETF!$G$3+ETF!$G$4</f>
        <v>0.22120471468602576</v>
      </c>
      <c r="Y6" s="67">
        <f>O6*ETF!$G$7+ETF!$G$8</f>
        <v>0.14209478651111723</v>
      </c>
    </row>
    <row r="7" spans="1:25">
      <c r="A7" s="23" t="s">
        <v>147</v>
      </c>
      <c r="B7" s="23" t="s">
        <v>376</v>
      </c>
      <c r="C7" s="24">
        <v>6.4320000000000004</v>
      </c>
      <c r="D7" s="24">
        <v>3.0000000000000001E-3</v>
      </c>
      <c r="E7" s="24">
        <v>11.483000000000001</v>
      </c>
      <c r="F7" s="24">
        <v>6.0000000000000001E-3</v>
      </c>
      <c r="G7" s="24">
        <v>17.308</v>
      </c>
      <c r="H7" s="24">
        <v>0.02</v>
      </c>
      <c r="I7" s="24">
        <v>22.890999999999998</v>
      </c>
      <c r="J7" s="24">
        <v>8.2000000000000003E-2</v>
      </c>
      <c r="K7" s="24">
        <v>36.226999999999997</v>
      </c>
      <c r="L7" s="24">
        <v>3.3690000000000002</v>
      </c>
      <c r="M7" s="24">
        <v>-0.68</v>
      </c>
      <c r="N7" s="24">
        <v>1.9E-2</v>
      </c>
      <c r="O7" s="24">
        <v>-0.20200000000000001</v>
      </c>
      <c r="P7" s="24">
        <v>0.08</v>
      </c>
      <c r="Q7" s="24">
        <v>6.3360000000000003</v>
      </c>
      <c r="R7" s="24">
        <v>3.2759999999999998</v>
      </c>
      <c r="S7" s="25">
        <v>2.23</v>
      </c>
      <c r="T7" s="25">
        <v>0</v>
      </c>
      <c r="U7" s="25">
        <v>37.03</v>
      </c>
      <c r="V7" s="25">
        <v>0.01</v>
      </c>
      <c r="W7" s="26">
        <v>13</v>
      </c>
      <c r="X7" s="67">
        <f>M7*ETF!$G$3+ETF!$G$4</f>
        <v>0.21713574812508318</v>
      </c>
      <c r="Y7" s="67">
        <f>O7*ETF!$G$7+ETF!$G$8</f>
        <v>0.14613631082880574</v>
      </c>
    </row>
    <row r="8" spans="1:25">
      <c r="A8" s="23" t="s">
        <v>150</v>
      </c>
      <c r="B8" s="23" t="s">
        <v>376</v>
      </c>
      <c r="C8" s="24">
        <v>6.3259999999999996</v>
      </c>
      <c r="D8" s="24">
        <v>1E-3</v>
      </c>
      <c r="E8" s="24">
        <v>11.337</v>
      </c>
      <c r="F8" s="24">
        <v>3.0000000000000001E-3</v>
      </c>
      <c r="G8" s="24">
        <v>17.059000000000001</v>
      </c>
      <c r="H8" s="24">
        <v>2.7E-2</v>
      </c>
      <c r="I8" s="24">
        <v>22.538</v>
      </c>
      <c r="J8" s="24">
        <v>7.5999999999999998E-2</v>
      </c>
      <c r="K8" s="24">
        <v>32.854999999999997</v>
      </c>
      <c r="L8" s="24">
        <v>3.4430000000000001</v>
      </c>
      <c r="M8" s="24">
        <v>-0.67400000000000004</v>
      </c>
      <c r="N8" s="24">
        <v>2.7E-2</v>
      </c>
      <c r="O8" s="24">
        <v>-0.25800000000000001</v>
      </c>
      <c r="P8" s="24">
        <v>7.2999999999999995E-2</v>
      </c>
      <c r="Q8" s="24">
        <v>3.46</v>
      </c>
      <c r="R8" s="24">
        <v>3.3410000000000002</v>
      </c>
      <c r="S8" s="25">
        <v>2.12</v>
      </c>
      <c r="T8" s="25">
        <v>0</v>
      </c>
      <c r="U8" s="25">
        <v>36.880000000000003</v>
      </c>
      <c r="V8" s="25">
        <v>0</v>
      </c>
      <c r="W8" s="26">
        <v>13</v>
      </c>
      <c r="X8" s="67">
        <f>M8*ETF!$G$3+ETF!$G$4</f>
        <v>0.22323919796649694</v>
      </c>
      <c r="Y8" s="67">
        <f>O8*ETF!$G$7+ETF!$G$8</f>
        <v>8.9554970381165999E-2</v>
      </c>
    </row>
    <row r="9" spans="1:25">
      <c r="A9" s="23" t="s">
        <v>152</v>
      </c>
      <c r="B9" s="23" t="s">
        <v>376</v>
      </c>
      <c r="C9" s="24">
        <v>6.4610000000000003</v>
      </c>
      <c r="D9" s="24">
        <v>3.0000000000000001E-3</v>
      </c>
      <c r="E9" s="24">
        <v>11.673999999999999</v>
      </c>
      <c r="F9" s="24">
        <v>3.0000000000000001E-3</v>
      </c>
      <c r="G9" s="24">
        <v>17.544</v>
      </c>
      <c r="H9" s="24">
        <v>2.3E-2</v>
      </c>
      <c r="I9" s="24">
        <v>23.254999999999999</v>
      </c>
      <c r="J9" s="24">
        <v>4.1000000000000002E-2</v>
      </c>
      <c r="K9" s="24">
        <v>33.503</v>
      </c>
      <c r="L9" s="24">
        <v>3.6440000000000001</v>
      </c>
      <c r="M9" s="24">
        <v>-0.66300000000000003</v>
      </c>
      <c r="N9" s="24">
        <v>2.1999999999999999E-2</v>
      </c>
      <c r="O9" s="24">
        <v>-0.224</v>
      </c>
      <c r="P9" s="24">
        <v>0.04</v>
      </c>
      <c r="Q9" s="24">
        <v>3.2890000000000001</v>
      </c>
      <c r="R9" s="24">
        <v>3.536</v>
      </c>
      <c r="S9" s="25">
        <v>2.2599999999999998</v>
      </c>
      <c r="T9" s="25">
        <v>0</v>
      </c>
      <c r="U9" s="25">
        <v>37.229999999999997</v>
      </c>
      <c r="V9" s="25">
        <v>0</v>
      </c>
      <c r="W9" s="26">
        <v>13</v>
      </c>
      <c r="X9" s="67">
        <f>M9*ETF!$G$3+ETF!$G$4</f>
        <v>0.2344288560090888</v>
      </c>
      <c r="Y9" s="67">
        <f>O9*ETF!$G$7+ETF!$G$8</f>
        <v>0.12390792708151871</v>
      </c>
    </row>
    <row r="10" spans="1:25">
      <c r="A10" s="23" t="s">
        <v>154</v>
      </c>
      <c r="B10" s="23" t="s">
        <v>376</v>
      </c>
      <c r="C10" s="24">
        <v>6.4269999999999996</v>
      </c>
      <c r="D10" s="24">
        <v>2E-3</v>
      </c>
      <c r="E10" s="24">
        <v>11.577999999999999</v>
      </c>
      <c r="F10" s="24">
        <v>3.0000000000000001E-3</v>
      </c>
      <c r="G10" s="24">
        <v>17.388999999999999</v>
      </c>
      <c r="H10" s="24">
        <v>2.1000000000000001E-2</v>
      </c>
      <c r="I10" s="24">
        <v>23.076000000000001</v>
      </c>
      <c r="J10" s="24">
        <v>9.6000000000000002E-2</v>
      </c>
      <c r="K10" s="24">
        <v>32.505000000000003</v>
      </c>
      <c r="L10" s="24">
        <v>2.5859999999999999</v>
      </c>
      <c r="M10" s="24">
        <v>-0.68600000000000005</v>
      </c>
      <c r="N10" s="24">
        <v>1.9E-2</v>
      </c>
      <c r="O10" s="24">
        <v>-0.20799999999999999</v>
      </c>
      <c r="P10" s="24">
        <v>9.4E-2</v>
      </c>
      <c r="Q10" s="24">
        <v>2.544</v>
      </c>
      <c r="R10" s="24">
        <v>2.512</v>
      </c>
      <c r="S10" s="25">
        <v>2.2200000000000002</v>
      </c>
      <c r="T10" s="25">
        <v>0</v>
      </c>
      <c r="U10" s="25">
        <v>37.130000000000003</v>
      </c>
      <c r="V10" s="25">
        <v>0</v>
      </c>
      <c r="W10" s="26">
        <v>13</v>
      </c>
      <c r="X10" s="67">
        <f>M10*ETF!$G$3+ETF!$G$4</f>
        <v>0.21103229828366943</v>
      </c>
      <c r="Y10" s="67">
        <f>O10*ETF!$G$7+ETF!$G$8</f>
        <v>0.14007402435227295</v>
      </c>
    </row>
    <row r="11" spans="1:25">
      <c r="A11" s="23" t="s">
        <v>157</v>
      </c>
      <c r="B11" s="23" t="s">
        <v>376</v>
      </c>
      <c r="C11" s="24">
        <v>6.4249999999999998</v>
      </c>
      <c r="D11" s="24">
        <v>2E-3</v>
      </c>
      <c r="E11" s="24">
        <v>11.436</v>
      </c>
      <c r="F11" s="24">
        <v>2E-3</v>
      </c>
      <c r="G11" s="24">
        <v>17.260000000000002</v>
      </c>
      <c r="H11" s="24">
        <v>2.5999999999999999E-2</v>
      </c>
      <c r="I11" s="24">
        <v>22.78</v>
      </c>
      <c r="J11" s="24">
        <v>6.2E-2</v>
      </c>
      <c r="K11" s="24">
        <v>32.652999999999999</v>
      </c>
      <c r="L11" s="24">
        <v>3.2210000000000001</v>
      </c>
      <c r="M11" s="24">
        <v>-0.67300000000000004</v>
      </c>
      <c r="N11" s="24">
        <v>2.4E-2</v>
      </c>
      <c r="O11" s="24">
        <v>-0.218</v>
      </c>
      <c r="P11" s="24">
        <v>6.0999999999999999E-2</v>
      </c>
      <c r="Q11" s="24">
        <v>2.9660000000000002</v>
      </c>
      <c r="R11" s="24">
        <v>3.1259999999999999</v>
      </c>
      <c r="S11" s="25">
        <v>2.23</v>
      </c>
      <c r="T11" s="25">
        <v>0</v>
      </c>
      <c r="U11" s="25">
        <v>36.979999999999997</v>
      </c>
      <c r="V11" s="25">
        <v>0</v>
      </c>
      <c r="W11" s="26">
        <v>13</v>
      </c>
      <c r="X11" s="67">
        <f>M11*ETF!$G$3+ETF!$G$4</f>
        <v>0.22425643960673258</v>
      </c>
      <c r="Y11" s="67">
        <f>O11*ETF!$G$7+ETF!$G$8</f>
        <v>0.12997021355805155</v>
      </c>
    </row>
    <row r="12" spans="1:25">
      <c r="A12" s="23" t="s">
        <v>160</v>
      </c>
      <c r="B12" s="23" t="s">
        <v>376</v>
      </c>
      <c r="C12" s="24">
        <v>6.4470000000000001</v>
      </c>
      <c r="D12" s="24">
        <v>2E-3</v>
      </c>
      <c r="E12" s="24">
        <v>11.48</v>
      </c>
      <c r="F12" s="24">
        <v>2E-3</v>
      </c>
      <c r="G12" s="24">
        <v>17.314</v>
      </c>
      <c r="H12" s="24">
        <v>3.6999999999999998E-2</v>
      </c>
      <c r="I12" s="24">
        <v>22.925000000000001</v>
      </c>
      <c r="J12" s="24">
        <v>9.0999999999999998E-2</v>
      </c>
      <c r="K12" s="24">
        <v>35.131</v>
      </c>
      <c r="L12" s="24">
        <v>3.464</v>
      </c>
      <c r="M12" s="24">
        <v>-0.68700000000000006</v>
      </c>
      <c r="N12" s="24">
        <v>3.7999999999999999E-2</v>
      </c>
      <c r="O12" s="24">
        <v>-0.16400000000000001</v>
      </c>
      <c r="P12" s="24">
        <v>9.0999999999999998E-2</v>
      </c>
      <c r="Q12" s="24">
        <v>5.2619999999999996</v>
      </c>
      <c r="R12" s="24">
        <v>3.3660000000000001</v>
      </c>
      <c r="S12" s="25">
        <v>2.25</v>
      </c>
      <c r="T12" s="25">
        <v>0</v>
      </c>
      <c r="U12" s="25">
        <v>37.03</v>
      </c>
      <c r="V12" s="25">
        <v>0</v>
      </c>
      <c r="W12" s="26">
        <v>13</v>
      </c>
      <c r="X12" s="67">
        <f>M12*ETF!$G$3+ETF!$G$4</f>
        <v>0.21001505664343378</v>
      </c>
      <c r="Y12" s="67">
        <f>O12*ETF!$G$7+ETF!$G$8</f>
        <v>0.18453079184684701</v>
      </c>
    </row>
    <row r="13" spans="1:25">
      <c r="A13" s="23" t="s">
        <v>161</v>
      </c>
      <c r="B13" s="23" t="s">
        <v>376</v>
      </c>
      <c r="C13" s="24">
        <v>6.4509999999999996</v>
      </c>
      <c r="D13" s="24">
        <v>2E-3</v>
      </c>
      <c r="E13" s="24">
        <v>11.481</v>
      </c>
      <c r="F13" s="24">
        <v>4.0000000000000001E-3</v>
      </c>
      <c r="G13" s="24">
        <v>17.318999999999999</v>
      </c>
      <c r="H13" s="24">
        <v>2.3E-2</v>
      </c>
      <c r="I13" s="24">
        <v>22.838000000000001</v>
      </c>
      <c r="J13" s="24">
        <v>7.1999999999999995E-2</v>
      </c>
      <c r="K13" s="24">
        <v>34.985999999999997</v>
      </c>
      <c r="L13" s="24">
        <v>3.1320000000000001</v>
      </c>
      <c r="M13" s="24">
        <v>-0.68700000000000006</v>
      </c>
      <c r="N13" s="24">
        <v>2.4E-2</v>
      </c>
      <c r="O13" s="24">
        <v>-0.251</v>
      </c>
      <c r="P13" s="24">
        <v>7.3999999999999996E-2</v>
      </c>
      <c r="Q13" s="24">
        <v>5.1150000000000002</v>
      </c>
      <c r="R13" s="24">
        <v>3.0390000000000001</v>
      </c>
      <c r="S13" s="25">
        <v>2.25</v>
      </c>
      <c r="T13" s="25">
        <v>0</v>
      </c>
      <c r="U13" s="25">
        <v>37.03</v>
      </c>
      <c r="V13" s="25">
        <v>0</v>
      </c>
      <c r="W13" s="26">
        <v>13</v>
      </c>
      <c r="X13" s="67">
        <f>M13*ETF!$G$3+ETF!$G$4</f>
        <v>0.21001505664343378</v>
      </c>
      <c r="Y13" s="67">
        <f>O13*ETF!$G$7+ETF!$G$8</f>
        <v>9.662763793712098E-2</v>
      </c>
    </row>
    <row r="14" spans="1:25">
      <c r="A14" s="23" t="s">
        <v>164</v>
      </c>
      <c r="B14" s="23" t="s">
        <v>376</v>
      </c>
      <c r="C14" s="24">
        <v>6.4119999999999999</v>
      </c>
      <c r="D14" s="24">
        <v>2E-3</v>
      </c>
      <c r="E14" s="24">
        <v>11.442</v>
      </c>
      <c r="F14" s="24">
        <v>4.0000000000000001E-3</v>
      </c>
      <c r="G14" s="24">
        <v>17.245999999999999</v>
      </c>
      <c r="H14" s="24">
        <v>2.1999999999999999E-2</v>
      </c>
      <c r="I14" s="24">
        <v>22.725000000000001</v>
      </c>
      <c r="J14" s="24">
        <v>8.7999999999999995E-2</v>
      </c>
      <c r="K14" s="24">
        <v>33.384</v>
      </c>
      <c r="L14" s="24">
        <v>2.4249999999999998</v>
      </c>
      <c r="M14" s="24">
        <v>-0.68100000000000005</v>
      </c>
      <c r="N14" s="24">
        <v>2.1000000000000001E-2</v>
      </c>
      <c r="O14" s="24">
        <v>-0.28399999999999997</v>
      </c>
      <c r="P14" s="24">
        <v>8.6999999999999994E-2</v>
      </c>
      <c r="Q14" s="24">
        <v>3.677</v>
      </c>
      <c r="R14" s="24">
        <v>2.3570000000000002</v>
      </c>
      <c r="S14" s="25">
        <v>2.21</v>
      </c>
      <c r="T14" s="25">
        <v>0</v>
      </c>
      <c r="U14" s="25">
        <v>36.99</v>
      </c>
      <c r="V14" s="25">
        <v>0</v>
      </c>
      <c r="W14" s="26">
        <v>13</v>
      </c>
      <c r="X14" s="67">
        <f>M14*ETF!$G$3+ETF!$G$4</f>
        <v>0.21611850648484754</v>
      </c>
      <c r="Y14" s="67">
        <f>O14*ETF!$G$7+ETF!$G$8</f>
        <v>6.3285062316190466E-2</v>
      </c>
    </row>
    <row r="15" spans="1:25">
      <c r="A15" s="23" t="s">
        <v>166</v>
      </c>
      <c r="B15" s="23" t="s">
        <v>376</v>
      </c>
      <c r="C15" s="24">
        <v>6.4359999999999999</v>
      </c>
      <c r="D15" s="24">
        <v>1E-3</v>
      </c>
      <c r="E15" s="24">
        <v>11.436999999999999</v>
      </c>
      <c r="F15" s="24">
        <v>3.0000000000000001E-3</v>
      </c>
      <c r="G15" s="24">
        <v>17.277000000000001</v>
      </c>
      <c r="H15" s="24">
        <v>0.02</v>
      </c>
      <c r="I15" s="24">
        <v>22.806000000000001</v>
      </c>
      <c r="J15" s="24">
        <v>0.126</v>
      </c>
      <c r="K15" s="24">
        <v>32.514000000000003</v>
      </c>
      <c r="L15" s="24">
        <v>3.4769999999999999</v>
      </c>
      <c r="M15" s="24">
        <v>-0.67</v>
      </c>
      <c r="N15" s="24">
        <v>1.9E-2</v>
      </c>
      <c r="O15" s="24">
        <v>-0.19500000000000001</v>
      </c>
      <c r="P15" s="24">
        <v>0.123</v>
      </c>
      <c r="Q15" s="24">
        <v>2.8159999999999998</v>
      </c>
      <c r="R15" s="24">
        <v>3.3769999999999998</v>
      </c>
      <c r="S15" s="25">
        <v>2.2400000000000002</v>
      </c>
      <c r="T15" s="25">
        <v>0</v>
      </c>
      <c r="U15" s="25">
        <v>36.979999999999997</v>
      </c>
      <c r="V15" s="25">
        <v>0</v>
      </c>
      <c r="W15" s="26">
        <v>13</v>
      </c>
      <c r="X15" s="67">
        <f>M15*ETF!$G$3+ETF!$G$4</f>
        <v>0.22730816452743952</v>
      </c>
      <c r="Y15" s="67">
        <f>O15*ETF!$G$7+ETF!$G$8</f>
        <v>0.15320897838476072</v>
      </c>
    </row>
    <row r="16" spans="1:25">
      <c r="A16" s="23" t="s">
        <v>169</v>
      </c>
      <c r="B16" s="23" t="s">
        <v>376</v>
      </c>
      <c r="C16" s="24">
        <v>6.431</v>
      </c>
      <c r="D16" s="24">
        <v>3.0000000000000001E-3</v>
      </c>
      <c r="E16" s="24">
        <v>11.433</v>
      </c>
      <c r="F16" s="24">
        <v>3.0000000000000001E-3</v>
      </c>
      <c r="G16" s="24">
        <v>17.260999999999999</v>
      </c>
      <c r="H16" s="24">
        <v>2.9000000000000001E-2</v>
      </c>
      <c r="I16" s="24">
        <v>22.809000000000001</v>
      </c>
      <c r="J16" s="24">
        <v>0.156</v>
      </c>
      <c r="K16" s="24">
        <v>32.75</v>
      </c>
      <c r="L16" s="24">
        <v>3.1949999999999998</v>
      </c>
      <c r="M16" s="24">
        <v>-0.67600000000000005</v>
      </c>
      <c r="N16" s="24">
        <v>2.9000000000000001E-2</v>
      </c>
      <c r="O16" s="24">
        <v>-0.183</v>
      </c>
      <c r="P16" s="24">
        <v>0.155</v>
      </c>
      <c r="Q16" s="24">
        <v>3.06</v>
      </c>
      <c r="R16" s="24">
        <v>3.1030000000000002</v>
      </c>
      <c r="S16" s="25">
        <v>2.23</v>
      </c>
      <c r="T16" s="25">
        <v>0</v>
      </c>
      <c r="U16" s="25">
        <v>36.979999999999997</v>
      </c>
      <c r="V16" s="25">
        <v>0</v>
      </c>
      <c r="W16" s="26">
        <v>13</v>
      </c>
      <c r="X16" s="67">
        <f>M16*ETF!$G$3+ETF!$G$4</f>
        <v>0.22120471468602576</v>
      </c>
      <c r="Y16" s="67">
        <f>O16*ETF!$G$7+ETF!$G$8</f>
        <v>0.1653335513378264</v>
      </c>
    </row>
    <row r="17" spans="1:25">
      <c r="A17" s="23" t="s">
        <v>172</v>
      </c>
      <c r="B17" s="23" t="s">
        <v>376</v>
      </c>
      <c r="C17" s="24">
        <v>6.383</v>
      </c>
      <c r="D17" s="24">
        <v>1E-3</v>
      </c>
      <c r="E17" s="24">
        <v>11.331</v>
      </c>
      <c r="F17" s="24">
        <v>3.0000000000000001E-3</v>
      </c>
      <c r="G17" s="24">
        <v>17.108000000000001</v>
      </c>
      <c r="H17" s="24">
        <v>2.5999999999999999E-2</v>
      </c>
      <c r="I17" s="24">
        <v>22.548999999999999</v>
      </c>
      <c r="J17" s="24">
        <v>5.8000000000000003E-2</v>
      </c>
      <c r="K17" s="24">
        <v>30.588000000000001</v>
      </c>
      <c r="L17" s="24">
        <v>2.798</v>
      </c>
      <c r="M17" s="24">
        <v>-0.67800000000000005</v>
      </c>
      <c r="N17" s="24">
        <v>2.7E-2</v>
      </c>
      <c r="O17" s="24">
        <v>-0.23599999999999999</v>
      </c>
      <c r="P17" s="24">
        <v>5.3999999999999999E-2</v>
      </c>
      <c r="Q17" s="24">
        <v>1.2090000000000001</v>
      </c>
      <c r="R17" s="24">
        <v>2.7170000000000001</v>
      </c>
      <c r="S17" s="25">
        <v>2.19</v>
      </c>
      <c r="T17" s="25">
        <v>0</v>
      </c>
      <c r="U17" s="25">
        <v>36.869999999999997</v>
      </c>
      <c r="V17" s="25">
        <v>0</v>
      </c>
      <c r="W17" s="26">
        <v>13</v>
      </c>
      <c r="X17" s="67">
        <f>M17*ETF!$G$3+ETF!$G$4</f>
        <v>0.21917023140555447</v>
      </c>
      <c r="Y17" s="67">
        <f>O17*ETF!$G$7+ETF!$G$8</f>
        <v>0.11178335412845308</v>
      </c>
    </row>
    <row r="18" spans="1:25">
      <c r="A18" s="23" t="s">
        <v>175</v>
      </c>
      <c r="B18" s="23" t="s">
        <v>376</v>
      </c>
      <c r="C18" s="24">
        <v>6.4539999999999997</v>
      </c>
      <c r="D18" s="24">
        <v>3.0000000000000001E-3</v>
      </c>
      <c r="E18" s="24">
        <v>11.484</v>
      </c>
      <c r="F18" s="24">
        <v>3.0000000000000001E-3</v>
      </c>
      <c r="G18" s="24">
        <v>17.329000000000001</v>
      </c>
      <c r="H18" s="24">
        <v>2.1999999999999999E-2</v>
      </c>
      <c r="I18" s="24">
        <v>22.87</v>
      </c>
      <c r="J18" s="24">
        <v>9.8000000000000004E-2</v>
      </c>
      <c r="K18" s="24">
        <v>29.815000000000001</v>
      </c>
      <c r="L18" s="24">
        <v>2.9390000000000001</v>
      </c>
      <c r="M18" s="24">
        <v>-0.68200000000000005</v>
      </c>
      <c r="N18" s="24">
        <v>2.3E-2</v>
      </c>
      <c r="O18" s="24">
        <v>-0.224</v>
      </c>
      <c r="P18" s="24">
        <v>9.5000000000000001E-2</v>
      </c>
      <c r="Q18" s="24">
        <v>8.5999999999999993E-2</v>
      </c>
      <c r="R18" s="24">
        <v>2.8570000000000002</v>
      </c>
      <c r="S18" s="25">
        <v>2.2599999999999998</v>
      </c>
      <c r="T18" s="25">
        <v>0</v>
      </c>
      <c r="U18" s="25">
        <v>37.03</v>
      </c>
      <c r="V18" s="25">
        <v>0</v>
      </c>
      <c r="W18" s="26">
        <v>12</v>
      </c>
      <c r="X18" s="67">
        <f>M18*ETF!$G$3+ETF!$G$4</f>
        <v>0.21510126484461189</v>
      </c>
      <c r="Y18" s="67">
        <f>O18*ETF!$G$7+ETF!$G$8</f>
        <v>0.12390792708151871</v>
      </c>
    </row>
    <row r="19" spans="1:25">
      <c r="A19" s="23" t="s">
        <v>178</v>
      </c>
      <c r="B19" s="23" t="s">
        <v>376</v>
      </c>
      <c r="C19" s="24">
        <v>6.4249999999999998</v>
      </c>
      <c r="D19" s="24">
        <v>2E-3</v>
      </c>
      <c r="E19" s="24">
        <v>11.455</v>
      </c>
      <c r="F19" s="24">
        <v>2E-3</v>
      </c>
      <c r="G19" s="24">
        <v>17.277000000000001</v>
      </c>
      <c r="H19" s="24">
        <v>2.5999999999999999E-2</v>
      </c>
      <c r="I19" s="24">
        <v>22.829000000000001</v>
      </c>
      <c r="J19" s="24">
        <v>0.108</v>
      </c>
      <c r="K19" s="24">
        <v>31.391999999999999</v>
      </c>
      <c r="L19" s="24">
        <v>4.0369999999999999</v>
      </c>
      <c r="M19" s="24">
        <v>-0.67600000000000005</v>
      </c>
      <c r="N19" s="24">
        <v>2.5000000000000001E-2</v>
      </c>
      <c r="O19" s="24">
        <v>-0.20799999999999999</v>
      </c>
      <c r="P19" s="24">
        <v>0.107</v>
      </c>
      <c r="Q19" s="24">
        <v>1.7030000000000001</v>
      </c>
      <c r="R19" s="24">
        <v>3.9209999999999998</v>
      </c>
      <c r="S19" s="25">
        <v>2.23</v>
      </c>
      <c r="T19" s="25">
        <v>0</v>
      </c>
      <c r="U19" s="25">
        <v>37</v>
      </c>
      <c r="V19" s="25">
        <v>0</v>
      </c>
      <c r="W19" s="26">
        <v>13</v>
      </c>
      <c r="X19" s="67">
        <f>M19*ETF!$G$3+ETF!$G$4</f>
        <v>0.22120471468602576</v>
      </c>
      <c r="Y19" s="67">
        <f>O19*ETF!$G$7+ETF!$G$8</f>
        <v>0.14007402435227295</v>
      </c>
    </row>
    <row r="20" spans="1:25">
      <c r="A20" s="23" t="s">
        <v>180</v>
      </c>
      <c r="B20" s="23" t="s">
        <v>376</v>
      </c>
      <c r="C20" s="24">
        <v>6.3310000000000004</v>
      </c>
      <c r="D20" s="24">
        <v>2E-3</v>
      </c>
      <c r="E20" s="24">
        <v>11.532999999999999</v>
      </c>
      <c r="F20" s="24">
        <v>4.0000000000000001E-3</v>
      </c>
      <c r="G20" s="24">
        <v>17.245000000000001</v>
      </c>
      <c r="H20" s="24">
        <v>2.7E-2</v>
      </c>
      <c r="I20" s="24">
        <v>22.992999999999999</v>
      </c>
      <c r="J20" s="24">
        <v>0.13800000000000001</v>
      </c>
      <c r="K20" s="24">
        <v>34.957999999999998</v>
      </c>
      <c r="L20" s="24">
        <v>4.1289999999999996</v>
      </c>
      <c r="M20" s="24">
        <v>-0.68600000000000005</v>
      </c>
      <c r="N20" s="24">
        <v>2.7E-2</v>
      </c>
      <c r="O20" s="24">
        <v>-0.20100000000000001</v>
      </c>
      <c r="P20" s="24">
        <v>0.13900000000000001</v>
      </c>
      <c r="Q20" s="24">
        <v>5.1159999999999997</v>
      </c>
      <c r="R20" s="24">
        <v>4.0110000000000001</v>
      </c>
      <c r="S20" s="25">
        <v>2.12</v>
      </c>
      <c r="T20" s="25">
        <v>0</v>
      </c>
      <c r="U20" s="25">
        <v>37.08</v>
      </c>
      <c r="V20" s="25">
        <v>0</v>
      </c>
      <c r="W20" s="26">
        <v>13</v>
      </c>
      <c r="X20" s="67">
        <f>M20*ETF!$G$3+ETF!$G$4</f>
        <v>0.21103229828366943</v>
      </c>
      <c r="Y20" s="67">
        <f>O20*ETF!$G$7+ETF!$G$8</f>
        <v>0.14714669190822788</v>
      </c>
    </row>
    <row r="21" spans="1:25">
      <c r="A21" s="23" t="s">
        <v>183</v>
      </c>
      <c r="B21" s="23" t="s">
        <v>376</v>
      </c>
      <c r="C21" s="24">
        <v>6.4029999999999996</v>
      </c>
      <c r="D21" s="24">
        <v>3.0000000000000001E-3</v>
      </c>
      <c r="E21" s="24">
        <v>11.686</v>
      </c>
      <c r="F21" s="24">
        <v>3.0000000000000001E-3</v>
      </c>
      <c r="G21" s="24">
        <v>17.468</v>
      </c>
      <c r="H21" s="24">
        <v>2.5000000000000001E-2</v>
      </c>
      <c r="I21" s="24">
        <v>23.292000000000002</v>
      </c>
      <c r="J21" s="24">
        <v>8.4000000000000005E-2</v>
      </c>
      <c r="K21" s="24">
        <v>35.084000000000003</v>
      </c>
      <c r="L21" s="24">
        <v>4.0490000000000004</v>
      </c>
      <c r="M21" s="24">
        <v>-0.69</v>
      </c>
      <c r="N21" s="24">
        <v>2.5000000000000001E-2</v>
      </c>
      <c r="O21" s="24">
        <v>-0.21199999999999999</v>
      </c>
      <c r="P21" s="24">
        <v>8.4000000000000005E-2</v>
      </c>
      <c r="Q21" s="24">
        <v>4.8609999999999998</v>
      </c>
      <c r="R21" s="24">
        <v>3.931</v>
      </c>
      <c r="S21" s="25">
        <v>2.19</v>
      </c>
      <c r="T21" s="25">
        <v>0</v>
      </c>
      <c r="U21" s="25">
        <v>37.24</v>
      </c>
      <c r="V21" s="25">
        <v>0</v>
      </c>
      <c r="W21" s="26">
        <v>13</v>
      </c>
      <c r="X21" s="67">
        <f>M21*ETF!$G$3+ETF!$G$4</f>
        <v>0.20696333172272707</v>
      </c>
      <c r="Y21" s="67">
        <f>O21*ETF!$G$7+ETF!$G$8</f>
        <v>0.13603250003458439</v>
      </c>
    </row>
    <row r="22" spans="1:25">
      <c r="A22" s="23" t="s">
        <v>186</v>
      </c>
      <c r="B22" s="23" t="s">
        <v>376</v>
      </c>
      <c r="C22" s="24">
        <v>6.3710000000000004</v>
      </c>
      <c r="D22" s="24">
        <v>3.0000000000000001E-3</v>
      </c>
      <c r="E22" s="24">
        <v>11.497</v>
      </c>
      <c r="F22" s="24">
        <v>2E-3</v>
      </c>
      <c r="G22" s="24">
        <v>17.244</v>
      </c>
      <c r="H22" s="24">
        <v>2.5000000000000001E-2</v>
      </c>
      <c r="I22" s="24">
        <v>22.931000000000001</v>
      </c>
      <c r="J22" s="24">
        <v>0.09</v>
      </c>
      <c r="K22" s="24">
        <v>37.688000000000002</v>
      </c>
      <c r="L22" s="24">
        <v>2.3460000000000001</v>
      </c>
      <c r="M22" s="24">
        <v>-0.69399999999999995</v>
      </c>
      <c r="N22" s="24">
        <v>2.3E-2</v>
      </c>
      <c r="O22" s="24">
        <v>-0.19</v>
      </c>
      <c r="P22" s="24">
        <v>0.09</v>
      </c>
      <c r="Q22" s="24">
        <v>7.7939999999999996</v>
      </c>
      <c r="R22" s="24">
        <v>2.2759999999999998</v>
      </c>
      <c r="S22" s="25">
        <v>2.17</v>
      </c>
      <c r="T22" s="25">
        <v>0</v>
      </c>
      <c r="U22" s="25">
        <v>37.049999999999997</v>
      </c>
      <c r="V22" s="25">
        <v>0</v>
      </c>
      <c r="W22" s="26">
        <v>13</v>
      </c>
      <c r="X22" s="67">
        <f>M22*ETF!$G$3+ETF!$G$4</f>
        <v>0.2028943651617845</v>
      </c>
      <c r="Y22" s="67">
        <f>O22*ETF!$G$7+ETF!$G$8</f>
        <v>0.15826088378187142</v>
      </c>
    </row>
    <row r="23" spans="1:25">
      <c r="A23" s="23" t="s">
        <v>189</v>
      </c>
      <c r="B23" s="23" t="s">
        <v>376</v>
      </c>
      <c r="C23" s="24">
        <v>6.3920000000000003</v>
      </c>
      <c r="D23" s="24">
        <v>2E-3</v>
      </c>
      <c r="E23" s="24">
        <v>11.57</v>
      </c>
      <c r="F23" s="24">
        <v>2E-3</v>
      </c>
      <c r="G23" s="24">
        <v>17.341000000000001</v>
      </c>
      <c r="H23" s="24">
        <v>2.5000000000000001E-2</v>
      </c>
      <c r="I23" s="24">
        <v>23.042999999999999</v>
      </c>
      <c r="J23" s="24">
        <v>9.5000000000000001E-2</v>
      </c>
      <c r="K23" s="24">
        <v>36.804000000000002</v>
      </c>
      <c r="L23" s="24">
        <v>2.629</v>
      </c>
      <c r="M23" s="24">
        <v>-0.69099999999999995</v>
      </c>
      <c r="N23" s="24">
        <v>2.5999999999999999E-2</v>
      </c>
      <c r="O23" s="24">
        <v>-0.22500000000000001</v>
      </c>
      <c r="P23" s="24">
        <v>9.1999999999999998E-2</v>
      </c>
      <c r="Q23" s="24">
        <v>6.7709999999999999</v>
      </c>
      <c r="R23" s="24">
        <v>2.552</v>
      </c>
      <c r="S23" s="25">
        <v>2.19</v>
      </c>
      <c r="T23" s="25">
        <v>0</v>
      </c>
      <c r="U23" s="25">
        <v>37.119999999999997</v>
      </c>
      <c r="V23" s="25">
        <v>0</v>
      </c>
      <c r="W23" s="26">
        <v>13</v>
      </c>
      <c r="X23" s="67">
        <f>M23*ETF!$G$3+ETF!$G$4</f>
        <v>0.20594609008249143</v>
      </c>
      <c r="Y23" s="67">
        <f>O23*ETF!$G$7+ETF!$G$8</f>
        <v>0.12289754600209657</v>
      </c>
    </row>
    <row r="24" spans="1:25">
      <c r="A24" s="23" t="s">
        <v>194</v>
      </c>
      <c r="B24" s="23" t="s">
        <v>376</v>
      </c>
      <c r="C24" s="24">
        <v>6.3719999999999999</v>
      </c>
      <c r="D24" s="24">
        <v>2E-3</v>
      </c>
      <c r="E24" s="24">
        <v>11.548</v>
      </c>
      <c r="F24" s="24">
        <v>4.0000000000000001E-3</v>
      </c>
      <c r="G24" s="24">
        <v>17.295999999999999</v>
      </c>
      <c r="H24" s="24">
        <v>2.1000000000000001E-2</v>
      </c>
      <c r="I24" s="24">
        <v>23.009</v>
      </c>
      <c r="J24" s="24">
        <v>0.109</v>
      </c>
      <c r="K24" s="24">
        <v>37.292999999999999</v>
      </c>
      <c r="L24" s="24">
        <v>2.5419999999999998</v>
      </c>
      <c r="M24" s="24">
        <v>-0.69299999999999995</v>
      </c>
      <c r="N24" s="24">
        <v>2.1000000000000001E-2</v>
      </c>
      <c r="O24" s="24">
        <v>-0.215</v>
      </c>
      <c r="P24" s="24">
        <v>0.107</v>
      </c>
      <c r="Q24" s="24">
        <v>7.3090000000000002</v>
      </c>
      <c r="R24" s="24">
        <v>2.4660000000000002</v>
      </c>
      <c r="S24" s="25">
        <v>2.17</v>
      </c>
      <c r="T24" s="25">
        <v>0</v>
      </c>
      <c r="U24" s="25">
        <v>37.1</v>
      </c>
      <c r="V24" s="25">
        <v>0</v>
      </c>
      <c r="W24" s="26">
        <v>13</v>
      </c>
      <c r="X24" s="67">
        <f>M24*ETF!$G$3+ETF!$G$4</f>
        <v>0.20391160680202014</v>
      </c>
      <c r="Y24" s="67">
        <f>O24*ETF!$G$7+ETF!$G$8</f>
        <v>0.13300135679631797</v>
      </c>
    </row>
    <row r="25" spans="1:25">
      <c r="A25" s="23" t="s">
        <v>197</v>
      </c>
      <c r="B25" s="23" t="s">
        <v>376</v>
      </c>
      <c r="C25" s="24">
        <v>6.3570000000000002</v>
      </c>
      <c r="D25" s="24">
        <v>1E-3</v>
      </c>
      <c r="E25" s="24">
        <v>11.528</v>
      </c>
      <c r="F25" s="24">
        <v>3.0000000000000001E-3</v>
      </c>
      <c r="G25" s="24">
        <v>17.247</v>
      </c>
      <c r="H25" s="24">
        <v>2.1999999999999999E-2</v>
      </c>
      <c r="I25" s="24">
        <v>22.975000000000001</v>
      </c>
      <c r="J25" s="24">
        <v>9.4E-2</v>
      </c>
      <c r="K25" s="24">
        <v>34.058999999999997</v>
      </c>
      <c r="L25" s="24">
        <v>3.7519999999999998</v>
      </c>
      <c r="M25" s="24">
        <v>-0.70599999999999996</v>
      </c>
      <c r="N25" s="24">
        <v>2.1999999999999999E-2</v>
      </c>
      <c r="O25" s="24">
        <v>-0.20899999999999999</v>
      </c>
      <c r="P25" s="24">
        <v>9.1999999999999998E-2</v>
      </c>
      <c r="Q25" s="24">
        <v>4.2240000000000002</v>
      </c>
      <c r="R25" s="24">
        <v>3.6459999999999999</v>
      </c>
      <c r="S25" s="25">
        <v>2.15</v>
      </c>
      <c r="T25" s="25">
        <v>0</v>
      </c>
      <c r="U25" s="25">
        <v>37.08</v>
      </c>
      <c r="V25" s="25">
        <v>0</v>
      </c>
      <c r="W25" s="26">
        <v>13</v>
      </c>
      <c r="X25" s="67">
        <f>M25*ETF!$G$3+ETF!$G$4</f>
        <v>0.19068746547895699</v>
      </c>
      <c r="Y25" s="67">
        <f>O25*ETF!$G$7+ETF!$G$8</f>
        <v>0.13906364327285081</v>
      </c>
    </row>
    <row r="26" spans="1:25">
      <c r="A26" s="23" t="s">
        <v>200</v>
      </c>
      <c r="B26" s="23" t="s">
        <v>376</v>
      </c>
      <c r="C26" s="24">
        <v>6.407</v>
      </c>
      <c r="D26" s="24">
        <v>3.0000000000000001E-3</v>
      </c>
      <c r="E26" s="24">
        <v>11.739000000000001</v>
      </c>
      <c r="F26" s="24">
        <v>4.0000000000000001E-3</v>
      </c>
      <c r="G26" s="24">
        <v>17.541</v>
      </c>
      <c r="H26" s="24">
        <v>3.1E-2</v>
      </c>
      <c r="I26" s="24">
        <v>23.411000000000001</v>
      </c>
      <c r="J26" s="24">
        <v>0.13</v>
      </c>
      <c r="K26" s="24">
        <v>36.838000000000001</v>
      </c>
      <c r="L26" s="24">
        <v>4.7880000000000003</v>
      </c>
      <c r="M26" s="24">
        <v>-0.67400000000000004</v>
      </c>
      <c r="N26" s="24">
        <v>0.03</v>
      </c>
      <c r="O26" s="24">
        <v>-0.19900000000000001</v>
      </c>
      <c r="P26" s="24">
        <v>0.126</v>
      </c>
      <c r="Q26" s="24">
        <v>6.4560000000000004</v>
      </c>
      <c r="R26" s="24">
        <v>4.649</v>
      </c>
      <c r="S26" s="25">
        <v>2.2000000000000002</v>
      </c>
      <c r="T26" s="25">
        <v>0</v>
      </c>
      <c r="U26" s="25">
        <v>37.29</v>
      </c>
      <c r="V26" s="25">
        <v>0</v>
      </c>
      <c r="W26" s="26">
        <v>13</v>
      </c>
      <c r="X26" s="67">
        <f>M26*ETF!$G$3+ETF!$G$4</f>
        <v>0.22323919796649694</v>
      </c>
      <c r="Y26" s="67">
        <f>O26*ETF!$G$7+ETF!$G$8</f>
        <v>0.14916745406707216</v>
      </c>
    </row>
    <row r="27" spans="1:25">
      <c r="A27" s="23" t="s">
        <v>203</v>
      </c>
      <c r="B27" s="23" t="s">
        <v>376</v>
      </c>
      <c r="C27" s="24">
        <v>6.3929999999999998</v>
      </c>
      <c r="D27" s="24">
        <v>2E-3</v>
      </c>
      <c r="E27" s="24">
        <v>11.532</v>
      </c>
      <c r="F27" s="24">
        <v>3.0000000000000001E-3</v>
      </c>
      <c r="G27" s="24">
        <v>17.286999999999999</v>
      </c>
      <c r="H27" s="24">
        <v>2.3E-2</v>
      </c>
      <c r="I27" s="24">
        <v>22.99</v>
      </c>
      <c r="J27" s="24">
        <v>0.11700000000000001</v>
      </c>
      <c r="K27" s="24">
        <v>32.005000000000003</v>
      </c>
      <c r="L27" s="24">
        <v>2.5409999999999999</v>
      </c>
      <c r="M27" s="24">
        <v>-0.70799999999999996</v>
      </c>
      <c r="N27" s="24">
        <v>2.5999999999999999E-2</v>
      </c>
      <c r="O27" s="24">
        <v>-0.20200000000000001</v>
      </c>
      <c r="P27" s="24">
        <v>0.115</v>
      </c>
      <c r="Q27" s="24">
        <v>2.1829999999999998</v>
      </c>
      <c r="R27" s="24">
        <v>2.4670000000000001</v>
      </c>
      <c r="S27" s="25">
        <v>2.19</v>
      </c>
      <c r="T27" s="25">
        <v>0</v>
      </c>
      <c r="U27" s="25">
        <v>37.08</v>
      </c>
      <c r="V27" s="25">
        <v>0</v>
      </c>
      <c r="W27" s="26">
        <v>11</v>
      </c>
      <c r="X27" s="67">
        <f>M27*ETF!$G$3+ETF!$G$4</f>
        <v>0.18865298219848581</v>
      </c>
      <c r="Y27" s="67">
        <f>O27*ETF!$G$7+ETF!$G$8</f>
        <v>0.14613631082880574</v>
      </c>
    </row>
    <row r="28" spans="1:25">
      <c r="A28" s="23" t="s">
        <v>205</v>
      </c>
      <c r="B28" s="23" t="s">
        <v>376</v>
      </c>
      <c r="C28" s="24">
        <v>6.3819999999999997</v>
      </c>
      <c r="D28" s="24">
        <v>2E-3</v>
      </c>
      <c r="E28" s="24">
        <v>11.552</v>
      </c>
      <c r="F28" s="24">
        <v>2E-3</v>
      </c>
      <c r="G28" s="24">
        <v>17.303999999999998</v>
      </c>
      <c r="H28" s="24">
        <v>2.5999999999999999E-2</v>
      </c>
      <c r="I28" s="24">
        <v>23.004999999999999</v>
      </c>
      <c r="J28" s="24">
        <v>0.105</v>
      </c>
      <c r="K28" s="24">
        <v>34.963999999999999</v>
      </c>
      <c r="L28" s="24">
        <v>4.4290000000000003</v>
      </c>
      <c r="M28" s="24">
        <v>-0.69899999999999995</v>
      </c>
      <c r="N28" s="24">
        <v>2.7E-2</v>
      </c>
      <c r="O28" s="24">
        <v>-0.22700000000000001</v>
      </c>
      <c r="P28" s="24">
        <v>0.10199999999999999</v>
      </c>
      <c r="Q28" s="24">
        <v>5.03</v>
      </c>
      <c r="R28" s="24">
        <v>4.3029999999999999</v>
      </c>
      <c r="S28" s="25">
        <v>2.1800000000000002</v>
      </c>
      <c r="T28" s="25">
        <v>0</v>
      </c>
      <c r="U28" s="25">
        <v>37.1</v>
      </c>
      <c r="V28" s="25">
        <v>0</v>
      </c>
      <c r="W28" s="26">
        <v>13</v>
      </c>
      <c r="X28" s="67">
        <f>M28*ETF!$G$3+ETF!$G$4</f>
        <v>0.19780815696060638</v>
      </c>
      <c r="Y28" s="67">
        <f>O28*ETF!$G$7+ETF!$G$8</f>
        <v>0.12087678384325229</v>
      </c>
    </row>
    <row r="29" spans="1:25">
      <c r="A29" s="23" t="s">
        <v>209</v>
      </c>
      <c r="B29" s="23" t="s">
        <v>376</v>
      </c>
      <c r="C29" s="24">
        <v>6.2220000000000004</v>
      </c>
      <c r="D29" s="24">
        <v>2E-3</v>
      </c>
      <c r="E29" s="24">
        <v>11.347</v>
      </c>
      <c r="F29" s="24">
        <v>2E-3</v>
      </c>
      <c r="G29" s="24">
        <v>16.954999999999998</v>
      </c>
      <c r="H29" s="24">
        <v>2.3E-2</v>
      </c>
      <c r="I29" s="24">
        <v>22.609000000000002</v>
      </c>
      <c r="J29" s="24">
        <v>9.6000000000000002E-2</v>
      </c>
      <c r="K29" s="24">
        <v>32.057000000000002</v>
      </c>
      <c r="L29" s="24">
        <v>2.496</v>
      </c>
      <c r="M29" s="24">
        <v>-0.68</v>
      </c>
      <c r="N29" s="24">
        <v>2.4E-2</v>
      </c>
      <c r="O29" s="24">
        <v>-0.20899999999999999</v>
      </c>
      <c r="P29" s="24">
        <v>9.1999999999999998E-2</v>
      </c>
      <c r="Q29" s="24">
        <v>2.7749999999999999</v>
      </c>
      <c r="R29" s="24">
        <v>2.4260000000000002</v>
      </c>
      <c r="S29" s="25">
        <v>2.0099999999999998</v>
      </c>
      <c r="T29" s="25">
        <v>0</v>
      </c>
      <c r="U29" s="25">
        <v>36.89</v>
      </c>
      <c r="V29" s="25">
        <v>0</v>
      </c>
      <c r="W29" s="26">
        <v>13</v>
      </c>
      <c r="X29" s="67">
        <f>M29*ETF!$G$3+ETF!$G$4</f>
        <v>0.21713574812508318</v>
      </c>
      <c r="Y29" s="67">
        <f>O29*ETF!$G$7+ETF!$G$8</f>
        <v>0.13906364327285081</v>
      </c>
    </row>
    <row r="30" spans="1:25">
      <c r="A30" s="23" t="s">
        <v>212</v>
      </c>
      <c r="B30" s="23" t="s">
        <v>376</v>
      </c>
      <c r="C30" s="24">
        <v>6.3609999999999998</v>
      </c>
      <c r="D30" s="24">
        <v>3.0000000000000001E-3</v>
      </c>
      <c r="E30" s="24">
        <v>11.547000000000001</v>
      </c>
      <c r="F30" s="24">
        <v>4.0000000000000001E-3</v>
      </c>
      <c r="G30" s="24">
        <v>17.291</v>
      </c>
      <c r="H30" s="24">
        <v>2.4E-2</v>
      </c>
      <c r="I30" s="24">
        <v>23.047000000000001</v>
      </c>
      <c r="J30" s="24">
        <v>0.112</v>
      </c>
      <c r="K30" s="24">
        <v>30.359000000000002</v>
      </c>
      <c r="L30" s="24">
        <v>1.407</v>
      </c>
      <c r="M30" s="24">
        <v>-0.68600000000000005</v>
      </c>
      <c r="N30" s="24">
        <v>2.3E-2</v>
      </c>
      <c r="O30" s="24">
        <v>-0.17699999999999999</v>
      </c>
      <c r="P30" s="24">
        <v>0.113</v>
      </c>
      <c r="Q30" s="24">
        <v>0.58799999999999997</v>
      </c>
      <c r="R30" s="24">
        <v>1.3620000000000001</v>
      </c>
      <c r="S30" s="25">
        <v>2.15</v>
      </c>
      <c r="T30" s="25">
        <v>0</v>
      </c>
      <c r="U30" s="25">
        <v>37.1</v>
      </c>
      <c r="V30" s="25">
        <v>0</v>
      </c>
      <c r="W30" s="26">
        <v>13</v>
      </c>
      <c r="X30" s="67">
        <f>M30*ETF!$G$3+ETF!$G$4</f>
        <v>0.21103229828366943</v>
      </c>
      <c r="Y30" s="67">
        <f>O30*ETF!$G$7+ETF!$G$8</f>
        <v>0.17139583781435924</v>
      </c>
    </row>
    <row r="31" spans="1:25">
      <c r="A31" s="23" t="s">
        <v>215</v>
      </c>
      <c r="B31" s="23" t="s">
        <v>376</v>
      </c>
      <c r="C31" s="24">
        <v>6.3970000000000002</v>
      </c>
      <c r="D31" s="24">
        <v>2E-3</v>
      </c>
      <c r="E31" s="24">
        <v>11.590999999999999</v>
      </c>
      <c r="F31" s="24">
        <v>4.0000000000000001E-3</v>
      </c>
      <c r="G31" s="24">
        <v>17.361000000000001</v>
      </c>
      <c r="H31" s="24">
        <v>2.3E-2</v>
      </c>
      <c r="I31" s="24">
        <v>23.091999999999999</v>
      </c>
      <c r="J31" s="24">
        <v>9.9000000000000005E-2</v>
      </c>
      <c r="K31" s="24">
        <v>32.819000000000003</v>
      </c>
      <c r="L31" s="24">
        <v>2.9329999999999998</v>
      </c>
      <c r="M31" s="24">
        <v>-0.69699999999999995</v>
      </c>
      <c r="N31" s="24">
        <v>2.4E-2</v>
      </c>
      <c r="O31" s="24">
        <v>-0.219</v>
      </c>
      <c r="P31" s="24">
        <v>9.9000000000000005E-2</v>
      </c>
      <c r="Q31" s="24">
        <v>2.855</v>
      </c>
      <c r="R31" s="24">
        <v>2.85</v>
      </c>
      <c r="S31" s="25">
        <v>2.19</v>
      </c>
      <c r="T31" s="25">
        <v>0</v>
      </c>
      <c r="U31" s="25">
        <v>37.14</v>
      </c>
      <c r="V31" s="25">
        <v>0</v>
      </c>
      <c r="W31" s="26">
        <v>13</v>
      </c>
      <c r="X31" s="67">
        <f>M31*ETF!$G$3+ETF!$G$4</f>
        <v>0.19984264024107767</v>
      </c>
      <c r="Y31" s="67">
        <f>O31*ETF!$G$7+ETF!$G$8</f>
        <v>0.12895983247862941</v>
      </c>
    </row>
    <row r="32" spans="1:25">
      <c r="A32" s="23" t="s">
        <v>218</v>
      </c>
      <c r="B32" s="23" t="s">
        <v>376</v>
      </c>
      <c r="C32" s="24">
        <v>6.3490000000000002</v>
      </c>
      <c r="D32" s="24">
        <v>3.0000000000000001E-3</v>
      </c>
      <c r="E32" s="24">
        <v>11.542</v>
      </c>
      <c r="F32" s="24">
        <v>4.0000000000000001E-3</v>
      </c>
      <c r="G32" s="24">
        <v>17.265999999999998</v>
      </c>
      <c r="H32" s="24">
        <v>3.1E-2</v>
      </c>
      <c r="I32" s="24">
        <v>23.023</v>
      </c>
      <c r="J32" s="24">
        <v>9.5000000000000001E-2</v>
      </c>
      <c r="K32" s="24">
        <v>31.689</v>
      </c>
      <c r="L32" s="24">
        <v>1.9370000000000001</v>
      </c>
      <c r="M32" s="24">
        <v>-0.69299999999999995</v>
      </c>
      <c r="N32" s="24">
        <v>2.9000000000000001E-2</v>
      </c>
      <c r="O32" s="24">
        <v>-0.191</v>
      </c>
      <c r="P32" s="24">
        <v>9.5000000000000001E-2</v>
      </c>
      <c r="Q32" s="24">
        <v>1.903</v>
      </c>
      <c r="R32" s="24">
        <v>1.88</v>
      </c>
      <c r="S32" s="25">
        <v>2.14</v>
      </c>
      <c r="T32" s="25">
        <v>0</v>
      </c>
      <c r="U32" s="25">
        <v>37.090000000000003</v>
      </c>
      <c r="V32" s="25">
        <v>0</v>
      </c>
      <c r="W32" s="26">
        <v>13</v>
      </c>
      <c r="X32" s="67">
        <f>M32*ETF!$G$3+ETF!$G$4</f>
        <v>0.20391160680202014</v>
      </c>
      <c r="Y32" s="67">
        <f>O32*ETF!$G$7+ETF!$G$8</f>
        <v>0.15725050270244928</v>
      </c>
    </row>
    <row r="33" spans="1:25">
      <c r="A33" s="23" t="s">
        <v>221</v>
      </c>
      <c r="B33" s="23" t="s">
        <v>376</v>
      </c>
      <c r="C33" s="24">
        <v>6.4029999999999996</v>
      </c>
      <c r="D33" s="24">
        <v>2E-3</v>
      </c>
      <c r="E33" s="24">
        <v>11.548999999999999</v>
      </c>
      <c r="F33" s="24">
        <v>3.0000000000000001E-3</v>
      </c>
      <c r="G33" s="24">
        <v>17.32</v>
      </c>
      <c r="H33" s="24">
        <v>1.7999999999999999E-2</v>
      </c>
      <c r="I33" s="24">
        <v>22.972000000000001</v>
      </c>
      <c r="J33" s="24">
        <v>0.10100000000000001</v>
      </c>
      <c r="K33" s="24">
        <v>28.317</v>
      </c>
      <c r="L33" s="24">
        <v>2.56</v>
      </c>
      <c r="M33" s="24">
        <v>-0.70199999999999996</v>
      </c>
      <c r="N33" s="24">
        <v>2.1000000000000001E-2</v>
      </c>
      <c r="O33" s="24">
        <v>-0.255</v>
      </c>
      <c r="P33" s="24">
        <v>9.9000000000000005E-2</v>
      </c>
      <c r="Q33" s="24">
        <v>-1.4419999999999999</v>
      </c>
      <c r="R33" s="24">
        <v>2.4860000000000002</v>
      </c>
      <c r="S33" s="25">
        <v>2.2000000000000002</v>
      </c>
      <c r="T33" s="25">
        <v>0</v>
      </c>
      <c r="U33" s="25">
        <v>37.1</v>
      </c>
      <c r="V33" s="25">
        <v>0</v>
      </c>
      <c r="W33" s="26">
        <v>13</v>
      </c>
      <c r="X33" s="67">
        <f>M33*ETF!$G$3+ETF!$G$4</f>
        <v>0.19475643203989956</v>
      </c>
      <c r="Y33" s="67">
        <f>O33*ETF!$G$7+ETF!$G$8</f>
        <v>9.258611361943242E-2</v>
      </c>
    </row>
    <row r="34" spans="1:25">
      <c r="A34" s="23" t="s">
        <v>224</v>
      </c>
      <c r="B34" s="23" t="s">
        <v>376</v>
      </c>
      <c r="C34" s="24">
        <v>6.399</v>
      </c>
      <c r="D34" s="24">
        <v>2E-3</v>
      </c>
      <c r="E34" s="24">
        <v>11.595000000000001</v>
      </c>
      <c r="F34" s="24">
        <v>4.0000000000000001E-3</v>
      </c>
      <c r="G34" s="24">
        <v>17.375</v>
      </c>
      <c r="H34" s="24">
        <v>2.4E-2</v>
      </c>
      <c r="I34" s="24">
        <v>23.167000000000002</v>
      </c>
      <c r="J34" s="24">
        <v>9.4E-2</v>
      </c>
      <c r="K34" s="24">
        <v>31.126000000000001</v>
      </c>
      <c r="L34" s="24">
        <v>2.7349999999999999</v>
      </c>
      <c r="M34" s="24">
        <v>-0.68899999999999995</v>
      </c>
      <c r="N34" s="24">
        <v>2.3E-2</v>
      </c>
      <c r="O34" s="24">
        <v>-0.155</v>
      </c>
      <c r="P34" s="24">
        <v>9.4E-2</v>
      </c>
      <c r="Q34" s="24">
        <v>1.2</v>
      </c>
      <c r="R34" s="24">
        <v>2.6560000000000001</v>
      </c>
      <c r="S34" s="25">
        <v>2.19</v>
      </c>
      <c r="T34" s="25">
        <v>0</v>
      </c>
      <c r="U34" s="25">
        <v>37.15</v>
      </c>
      <c r="V34" s="25">
        <v>0</v>
      </c>
      <c r="W34" s="26">
        <v>13</v>
      </c>
      <c r="X34" s="67">
        <f>M34*ETF!$G$3+ETF!$G$4</f>
        <v>0.20798057336296272</v>
      </c>
      <c r="Y34" s="67">
        <f>O34*ETF!$G$7+ETF!$G$8</f>
        <v>0.19362422156164627</v>
      </c>
    </row>
    <row r="35" spans="1:25">
      <c r="A35" s="23" t="s">
        <v>225</v>
      </c>
      <c r="B35" s="23" t="s">
        <v>376</v>
      </c>
      <c r="C35" s="24">
        <v>6.3819999999999997</v>
      </c>
      <c r="D35" s="24">
        <v>1E-3</v>
      </c>
      <c r="E35" s="24">
        <v>11.509</v>
      </c>
      <c r="F35" s="24">
        <v>3.0000000000000001E-3</v>
      </c>
      <c r="G35" s="24">
        <v>17.253</v>
      </c>
      <c r="H35" s="24">
        <v>2.8000000000000001E-2</v>
      </c>
      <c r="I35" s="24">
        <v>22.934999999999999</v>
      </c>
      <c r="J35" s="24">
        <v>9.8000000000000004E-2</v>
      </c>
      <c r="K35" s="24">
        <v>31.338999999999999</v>
      </c>
      <c r="L35" s="24">
        <v>3.6579999999999999</v>
      </c>
      <c r="M35" s="24">
        <v>-0.70699999999999996</v>
      </c>
      <c r="N35" s="24">
        <v>2.5999999999999999E-2</v>
      </c>
      <c r="O35" s="24">
        <v>-0.20899999999999999</v>
      </c>
      <c r="P35" s="24">
        <v>9.7000000000000003E-2</v>
      </c>
      <c r="Q35" s="24">
        <v>1.593</v>
      </c>
      <c r="R35" s="24">
        <v>3.5529999999999999</v>
      </c>
      <c r="S35" s="25">
        <v>2.1800000000000002</v>
      </c>
      <c r="T35" s="25">
        <v>0</v>
      </c>
      <c r="U35" s="25">
        <v>37.06</v>
      </c>
      <c r="V35" s="25">
        <v>0</v>
      </c>
      <c r="W35" s="26">
        <v>13</v>
      </c>
      <c r="X35" s="67">
        <f>M35*ETF!$G$3+ETF!$G$4</f>
        <v>0.18967022383872145</v>
      </c>
      <c r="Y35" s="67">
        <f>O35*ETF!$G$7+ETF!$G$8</f>
        <v>0.13906364327285081</v>
      </c>
    </row>
    <row r="36" spans="1:25">
      <c r="A36" s="23" t="s">
        <v>228</v>
      </c>
      <c r="B36" s="23" t="s">
        <v>376</v>
      </c>
      <c r="C36" s="24">
        <v>6.3879999999999999</v>
      </c>
      <c r="D36" s="24">
        <v>2E-3</v>
      </c>
      <c r="E36" s="24">
        <v>11.545999999999999</v>
      </c>
      <c r="F36" s="24">
        <v>3.0000000000000001E-3</v>
      </c>
      <c r="G36" s="24">
        <v>17.306000000000001</v>
      </c>
      <c r="H36" s="24">
        <v>2.1999999999999999E-2</v>
      </c>
      <c r="I36" s="24">
        <v>22.984000000000002</v>
      </c>
      <c r="J36" s="24">
        <v>5.3999999999999999E-2</v>
      </c>
      <c r="K36" s="24">
        <v>27.591000000000001</v>
      </c>
      <c r="L36" s="24">
        <v>3.3</v>
      </c>
      <c r="M36" s="24">
        <v>-0.69699999999999995</v>
      </c>
      <c r="N36" s="24">
        <v>2.1000000000000001E-2</v>
      </c>
      <c r="O36" s="24">
        <v>-0.23499999999999999</v>
      </c>
      <c r="P36" s="24">
        <v>5.1999999999999998E-2</v>
      </c>
      <c r="Q36" s="24">
        <v>-2.125</v>
      </c>
      <c r="R36" s="24">
        <v>3.2050000000000001</v>
      </c>
      <c r="S36" s="25">
        <v>2.1800000000000002</v>
      </c>
      <c r="T36" s="25">
        <v>0</v>
      </c>
      <c r="U36" s="25">
        <v>37.1</v>
      </c>
      <c r="V36" s="25">
        <v>0</v>
      </c>
      <c r="W36" s="26">
        <v>13</v>
      </c>
      <c r="X36" s="67">
        <f>M36*ETF!$G$3+ETF!$G$4</f>
        <v>0.19984264024107767</v>
      </c>
      <c r="Y36" s="67">
        <f>O36*ETF!$G$7+ETF!$G$8</f>
        <v>0.11279373520787522</v>
      </c>
    </row>
    <row r="37" spans="1:25">
      <c r="A37" s="23" t="s">
        <v>230</v>
      </c>
      <c r="B37" s="23" t="s">
        <v>376</v>
      </c>
      <c r="C37" s="24">
        <v>6.3760000000000003</v>
      </c>
      <c r="D37" s="24">
        <v>2E-3</v>
      </c>
      <c r="E37" s="24">
        <v>11.558999999999999</v>
      </c>
      <c r="F37" s="24">
        <v>2E-3</v>
      </c>
      <c r="G37" s="24">
        <v>17.312000000000001</v>
      </c>
      <c r="H37" s="24">
        <v>2.9000000000000001E-2</v>
      </c>
      <c r="I37" s="24">
        <v>23.048999999999999</v>
      </c>
      <c r="J37" s="24">
        <v>0.111</v>
      </c>
      <c r="K37" s="24">
        <v>29.873999999999999</v>
      </c>
      <c r="L37" s="24">
        <v>3.496</v>
      </c>
      <c r="M37" s="24">
        <v>-0.69199999999999995</v>
      </c>
      <c r="N37" s="24">
        <v>2.9000000000000001E-2</v>
      </c>
      <c r="O37" s="24">
        <v>-0.19700000000000001</v>
      </c>
      <c r="P37" s="24">
        <v>0.107</v>
      </c>
      <c r="Q37" s="24">
        <v>0.08</v>
      </c>
      <c r="R37" s="24">
        <v>3.395</v>
      </c>
      <c r="S37" s="25">
        <v>2.17</v>
      </c>
      <c r="T37" s="25">
        <v>0</v>
      </c>
      <c r="U37" s="25">
        <v>37.11</v>
      </c>
      <c r="V37" s="25">
        <v>0</v>
      </c>
      <c r="W37" s="26">
        <v>13</v>
      </c>
      <c r="X37" s="67">
        <f>M37*ETF!$G$3+ETF!$G$4</f>
        <v>0.20492884844225578</v>
      </c>
      <c r="Y37" s="67">
        <f>O37*ETF!$G$7+ETF!$G$8</f>
        <v>0.15118821622591644</v>
      </c>
    </row>
    <row r="38" spans="1:25">
      <c r="A38" s="23" t="s">
        <v>233</v>
      </c>
      <c r="B38" s="23" t="s">
        <v>376</v>
      </c>
      <c r="C38" s="24">
        <v>6.3620000000000001</v>
      </c>
      <c r="D38" s="24">
        <v>2E-3</v>
      </c>
      <c r="E38" s="24">
        <v>11.539</v>
      </c>
      <c r="F38" s="24">
        <v>3.0000000000000001E-3</v>
      </c>
      <c r="G38" s="24">
        <v>17.286999999999999</v>
      </c>
      <c r="H38" s="24">
        <v>3.3000000000000002E-2</v>
      </c>
      <c r="I38" s="24">
        <v>22.94</v>
      </c>
      <c r="J38" s="24">
        <v>0.09</v>
      </c>
      <c r="K38" s="24">
        <v>27.837</v>
      </c>
      <c r="L38" s="24">
        <v>1.3879999999999999</v>
      </c>
      <c r="M38" s="24">
        <v>-0.68200000000000005</v>
      </c>
      <c r="N38" s="24">
        <v>3.4000000000000002E-2</v>
      </c>
      <c r="O38" s="24">
        <v>-0.26500000000000001</v>
      </c>
      <c r="P38" s="24">
        <v>8.7999999999999995E-2</v>
      </c>
      <c r="Q38" s="24">
        <v>-1.8440000000000001</v>
      </c>
      <c r="R38" s="24">
        <v>1.347</v>
      </c>
      <c r="S38" s="25">
        <v>2.15</v>
      </c>
      <c r="T38" s="25">
        <v>0</v>
      </c>
      <c r="U38" s="25">
        <v>37.090000000000003</v>
      </c>
      <c r="V38" s="25">
        <v>0</v>
      </c>
      <c r="W38" s="26">
        <v>13</v>
      </c>
      <c r="X38" s="67">
        <f>M38*ETF!$G$3+ETF!$G$4</f>
        <v>0.21510126484461189</v>
      </c>
      <c r="Y38" s="67">
        <f>O38*ETF!$G$7+ETF!$G$8</f>
        <v>8.2482302825211018E-2</v>
      </c>
    </row>
    <row r="39" spans="1:25">
      <c r="A39" s="23" t="s">
        <v>236</v>
      </c>
      <c r="B39" s="23" t="s">
        <v>376</v>
      </c>
      <c r="C39" s="24">
        <v>6.3949999999999996</v>
      </c>
      <c r="D39" s="24">
        <v>2E-3</v>
      </c>
      <c r="E39" s="24">
        <v>11.579000000000001</v>
      </c>
      <c r="F39" s="24">
        <v>3.0000000000000001E-3</v>
      </c>
      <c r="G39" s="24">
        <v>17.350999999999999</v>
      </c>
      <c r="H39" s="24">
        <v>2.8000000000000001E-2</v>
      </c>
      <c r="I39" s="24">
        <v>22.994</v>
      </c>
      <c r="J39" s="24">
        <v>8.1000000000000003E-2</v>
      </c>
      <c r="K39" s="24">
        <v>24.832000000000001</v>
      </c>
      <c r="L39" s="24">
        <v>1.7769999999999999</v>
      </c>
      <c r="M39" s="24">
        <v>-0.69299999999999995</v>
      </c>
      <c r="N39" s="24">
        <v>2.7E-2</v>
      </c>
      <c r="O39" s="24">
        <v>-0.29199999999999998</v>
      </c>
      <c r="P39" s="24">
        <v>8.3000000000000004E-2</v>
      </c>
      <c r="Q39" s="24">
        <v>-4.8769999999999998</v>
      </c>
      <c r="R39" s="24">
        <v>1.7230000000000001</v>
      </c>
      <c r="S39" s="25">
        <v>2.19</v>
      </c>
      <c r="T39" s="25">
        <v>0</v>
      </c>
      <c r="U39" s="25">
        <v>37.130000000000003</v>
      </c>
      <c r="V39" s="25">
        <v>0</v>
      </c>
      <c r="W39" s="26">
        <v>13</v>
      </c>
      <c r="X39" s="67">
        <f>M39*ETF!$G$3+ETF!$G$4</f>
        <v>0.20391160680202014</v>
      </c>
      <c r="Y39" s="67">
        <f>O39*ETF!$G$7+ETF!$G$8</f>
        <v>5.5202013680813344E-2</v>
      </c>
    </row>
    <row r="40" spans="1:25">
      <c r="A40" s="23" t="s">
        <v>239</v>
      </c>
      <c r="B40" s="23" t="s">
        <v>376</v>
      </c>
      <c r="C40" s="24">
        <v>6.34</v>
      </c>
      <c r="D40" s="24">
        <v>2E-3</v>
      </c>
      <c r="E40" s="24">
        <v>11.526</v>
      </c>
      <c r="F40" s="24">
        <v>3.0000000000000001E-3</v>
      </c>
      <c r="G40" s="24">
        <v>17.239999999999998</v>
      </c>
      <c r="H40" s="24">
        <v>2.5999999999999999E-2</v>
      </c>
      <c r="I40" s="24">
        <v>22.922000000000001</v>
      </c>
      <c r="J40" s="24">
        <v>0.11700000000000001</v>
      </c>
      <c r="K40" s="24">
        <v>29.347000000000001</v>
      </c>
      <c r="L40" s="24">
        <v>4.4429999999999996</v>
      </c>
      <c r="M40" s="24">
        <v>-0.69399999999999995</v>
      </c>
      <c r="N40" s="24">
        <v>2.5999999999999999E-2</v>
      </c>
      <c r="O40" s="24">
        <v>-0.25700000000000001</v>
      </c>
      <c r="P40" s="24">
        <v>0.11799999999999999</v>
      </c>
      <c r="Q40" s="24">
        <v>-0.33200000000000002</v>
      </c>
      <c r="R40" s="24">
        <v>4.3150000000000004</v>
      </c>
      <c r="S40" s="25">
        <v>2.13</v>
      </c>
      <c r="T40" s="25">
        <v>0</v>
      </c>
      <c r="U40" s="25">
        <v>37.08</v>
      </c>
      <c r="V40" s="25">
        <v>0</v>
      </c>
      <c r="W40" s="26">
        <v>13</v>
      </c>
      <c r="X40" s="67">
        <f>M40*ETF!$G$3+ETF!$G$4</f>
        <v>0.2028943651617845</v>
      </c>
      <c r="Y40" s="67">
        <f>O40*ETF!$G$7+ETF!$G$8</f>
        <v>9.0565351460588139E-2</v>
      </c>
    </row>
    <row r="41" spans="1:25">
      <c r="A41" s="23" t="s">
        <v>243</v>
      </c>
      <c r="B41" s="23" t="s">
        <v>376</v>
      </c>
      <c r="C41" s="24">
        <v>6.39</v>
      </c>
      <c r="D41" s="24">
        <v>2E-3</v>
      </c>
      <c r="E41" s="24">
        <v>11.554</v>
      </c>
      <c r="F41" s="24">
        <v>3.0000000000000001E-3</v>
      </c>
      <c r="G41" s="24">
        <v>17.326000000000001</v>
      </c>
      <c r="H41" s="24">
        <v>2.5999999999999999E-2</v>
      </c>
      <c r="I41" s="24">
        <v>22.972999999999999</v>
      </c>
      <c r="J41" s="24">
        <v>0.10299999999999999</v>
      </c>
      <c r="K41" s="24">
        <v>30.841000000000001</v>
      </c>
      <c r="L41" s="24">
        <v>2.1320000000000001</v>
      </c>
      <c r="M41" s="24">
        <v>-0.68799999999999994</v>
      </c>
      <c r="N41" s="24">
        <v>2.4E-2</v>
      </c>
      <c r="O41" s="24">
        <v>-0.26200000000000001</v>
      </c>
      <c r="P41" s="24">
        <v>0.10100000000000001</v>
      </c>
      <c r="Q41" s="24">
        <v>1.0129999999999999</v>
      </c>
      <c r="R41" s="24">
        <v>2.0750000000000002</v>
      </c>
      <c r="S41" s="25">
        <v>2.1800000000000002</v>
      </c>
      <c r="T41" s="25">
        <v>0</v>
      </c>
      <c r="U41" s="25">
        <v>37.1</v>
      </c>
      <c r="V41" s="25">
        <v>0</v>
      </c>
      <c r="W41" s="26">
        <v>13</v>
      </c>
      <c r="X41" s="67">
        <f>M41*ETF!$G$3+ETF!$G$4</f>
        <v>0.20899781500319825</v>
      </c>
      <c r="Y41" s="67">
        <f>O41*ETF!$G$7+ETF!$G$8</f>
        <v>8.5513446063477438E-2</v>
      </c>
    </row>
    <row r="42" spans="1:25">
      <c r="A42" s="23" t="s">
        <v>246</v>
      </c>
      <c r="B42" s="23" t="s">
        <v>376</v>
      </c>
      <c r="C42" s="24">
        <v>6.2039999999999997</v>
      </c>
      <c r="D42" s="24">
        <v>2E-3</v>
      </c>
      <c r="E42" s="24">
        <v>11.381</v>
      </c>
      <c r="F42" s="24">
        <v>4.0000000000000001E-3</v>
      </c>
      <c r="G42" s="24">
        <v>16.971</v>
      </c>
      <c r="H42" s="24">
        <v>2.9000000000000001E-2</v>
      </c>
      <c r="I42" s="24">
        <v>22.658999999999999</v>
      </c>
      <c r="J42" s="24">
        <v>7.2999999999999995E-2</v>
      </c>
      <c r="K42" s="24">
        <v>26.837</v>
      </c>
      <c r="L42" s="24">
        <v>3.0990000000000002</v>
      </c>
      <c r="M42" s="24">
        <v>-0.67800000000000005</v>
      </c>
      <c r="N42" s="24">
        <v>2.7E-2</v>
      </c>
      <c r="O42" s="24">
        <v>-0.22800000000000001</v>
      </c>
      <c r="P42" s="24">
        <v>7.3999999999999996E-2</v>
      </c>
      <c r="Q42" s="24">
        <v>-2.3439999999999999</v>
      </c>
      <c r="R42" s="24">
        <v>3.0129999999999999</v>
      </c>
      <c r="S42" s="25">
        <v>1.99</v>
      </c>
      <c r="T42" s="25">
        <v>0</v>
      </c>
      <c r="U42" s="25">
        <v>36.93</v>
      </c>
      <c r="V42" s="25">
        <v>0</v>
      </c>
      <c r="W42" s="26">
        <v>13</v>
      </c>
      <c r="X42" s="67">
        <f>M42*ETF!$G$3+ETF!$G$4</f>
        <v>0.21917023140555447</v>
      </c>
      <c r="Y42" s="67">
        <f>O42*ETF!$G$7+ETF!$G$8</f>
        <v>0.11986640276383015</v>
      </c>
    </row>
    <row r="43" spans="1:25">
      <c r="A43" s="23" t="s">
        <v>249</v>
      </c>
      <c r="B43" s="23" t="s">
        <v>376</v>
      </c>
      <c r="C43" s="24">
        <v>6.3769999999999998</v>
      </c>
      <c r="D43" s="24">
        <v>2E-3</v>
      </c>
      <c r="E43" s="24">
        <v>11.657</v>
      </c>
      <c r="F43" s="24">
        <v>3.0000000000000001E-3</v>
      </c>
      <c r="G43" s="24">
        <v>17.423999999999999</v>
      </c>
      <c r="H43" s="24">
        <v>2.1000000000000001E-2</v>
      </c>
      <c r="I43" s="24">
        <v>23.303000000000001</v>
      </c>
      <c r="J43" s="24">
        <v>0.107</v>
      </c>
      <c r="K43" s="24">
        <v>33.259</v>
      </c>
      <c r="L43" s="24">
        <v>2.831</v>
      </c>
      <c r="M43" s="24">
        <v>-0.67800000000000005</v>
      </c>
      <c r="N43" s="24">
        <v>0.02</v>
      </c>
      <c r="O43" s="24">
        <v>-0.14299999999999999</v>
      </c>
      <c r="P43" s="24">
        <v>0.108</v>
      </c>
      <c r="Q43" s="24">
        <v>3.173</v>
      </c>
      <c r="R43" s="24">
        <v>2.742</v>
      </c>
      <c r="S43" s="25">
        <v>2.17</v>
      </c>
      <c r="T43" s="25">
        <v>0</v>
      </c>
      <c r="U43" s="25">
        <v>37.21</v>
      </c>
      <c r="V43" s="25">
        <v>0</v>
      </c>
      <c r="W43" s="26">
        <v>13</v>
      </c>
      <c r="X43" s="67">
        <f>M43*ETF!$G$3+ETF!$G$4</f>
        <v>0.21917023140555447</v>
      </c>
      <c r="Y43" s="67">
        <f>O43*ETF!$G$7+ETF!$G$8</f>
        <v>0.20574879451471195</v>
      </c>
    </row>
    <row r="44" spans="1:25">
      <c r="A44" s="23" t="s">
        <v>252</v>
      </c>
      <c r="B44" s="23" t="s">
        <v>376</v>
      </c>
      <c r="C44" s="24">
        <v>6.39</v>
      </c>
      <c r="D44" s="24">
        <v>2E-3</v>
      </c>
      <c r="E44" s="24">
        <v>11.536</v>
      </c>
      <c r="F44" s="24">
        <v>4.0000000000000001E-3</v>
      </c>
      <c r="G44" s="24">
        <v>17.309000000000001</v>
      </c>
      <c r="H44" s="24">
        <v>2.5000000000000001E-2</v>
      </c>
      <c r="I44" s="24">
        <v>22.977</v>
      </c>
      <c r="J44" s="24">
        <v>6.0999999999999999E-2</v>
      </c>
      <c r="K44" s="24">
        <v>32.856999999999999</v>
      </c>
      <c r="L44" s="24">
        <v>3.5840000000000001</v>
      </c>
      <c r="M44" s="24">
        <v>-0.68700000000000006</v>
      </c>
      <c r="N44" s="24">
        <v>2.5000000000000001E-2</v>
      </c>
      <c r="O44" s="24">
        <v>-0.223</v>
      </c>
      <c r="P44" s="24">
        <v>6.2E-2</v>
      </c>
      <c r="Q44" s="24">
        <v>3.0059999999999998</v>
      </c>
      <c r="R44" s="24">
        <v>3.4780000000000002</v>
      </c>
      <c r="S44" s="25">
        <v>2.19</v>
      </c>
      <c r="T44" s="25">
        <v>0</v>
      </c>
      <c r="U44" s="25">
        <v>37.090000000000003</v>
      </c>
      <c r="V44" s="25">
        <v>0</v>
      </c>
      <c r="W44" s="26">
        <v>13</v>
      </c>
      <c r="X44" s="67">
        <f>M44*ETF!$G$3+ETF!$G$4</f>
        <v>0.21001505664343378</v>
      </c>
      <c r="Y44" s="67">
        <f>O44*ETF!$G$7+ETF!$G$8</f>
        <v>0.12491830816094085</v>
      </c>
    </row>
    <row r="45" spans="1:25">
      <c r="A45" s="23" t="s">
        <v>255</v>
      </c>
      <c r="B45" s="23" t="s">
        <v>376</v>
      </c>
      <c r="C45" s="24">
        <v>6.3920000000000003</v>
      </c>
      <c r="D45" s="24">
        <v>3.0000000000000001E-3</v>
      </c>
      <c r="E45" s="24">
        <v>11.515000000000001</v>
      </c>
      <c r="F45" s="24">
        <v>4.0000000000000001E-3</v>
      </c>
      <c r="G45" s="24">
        <v>17.292000000000002</v>
      </c>
      <c r="H45" s="24">
        <v>2.4E-2</v>
      </c>
      <c r="I45" s="24">
        <v>22.97</v>
      </c>
      <c r="J45" s="24">
        <v>8.5000000000000006E-2</v>
      </c>
      <c r="K45" s="24">
        <v>30.465</v>
      </c>
      <c r="L45" s="24">
        <v>2.0640000000000001</v>
      </c>
      <c r="M45" s="24">
        <v>-0.68600000000000005</v>
      </c>
      <c r="N45" s="24">
        <v>2.3E-2</v>
      </c>
      <c r="O45" s="24">
        <v>-0.188</v>
      </c>
      <c r="P45" s="24">
        <v>8.5999999999999993E-2</v>
      </c>
      <c r="Q45" s="24">
        <v>0.72199999999999998</v>
      </c>
      <c r="R45" s="24">
        <v>2.0009999999999999</v>
      </c>
      <c r="S45" s="25">
        <v>2.19</v>
      </c>
      <c r="T45" s="25">
        <v>0</v>
      </c>
      <c r="U45" s="25">
        <v>37.06</v>
      </c>
      <c r="V45" s="25">
        <v>0</v>
      </c>
      <c r="W45" s="26">
        <v>13</v>
      </c>
      <c r="X45" s="67">
        <f>M45*ETF!$G$3+ETF!$G$4</f>
        <v>0.21103229828366943</v>
      </c>
      <c r="Y45" s="67">
        <f>O45*ETF!$G$7+ETF!$G$8</f>
        <v>0.1602816459407157</v>
      </c>
    </row>
    <row r="46" spans="1:25">
      <c r="A46" s="23" t="s">
        <v>258</v>
      </c>
      <c r="B46" s="23" t="s">
        <v>376</v>
      </c>
      <c r="C46" s="24">
        <v>6.3959999999999999</v>
      </c>
      <c r="D46" s="24">
        <v>3.0000000000000001E-3</v>
      </c>
      <c r="E46" s="24">
        <v>11.595000000000001</v>
      </c>
      <c r="F46" s="24">
        <v>4.0000000000000001E-3</v>
      </c>
      <c r="G46" s="24">
        <v>17.382999999999999</v>
      </c>
      <c r="H46" s="24">
        <v>2.9000000000000001E-2</v>
      </c>
      <c r="I46" s="24">
        <v>23.114999999999998</v>
      </c>
      <c r="J46" s="24">
        <v>7.3999999999999996E-2</v>
      </c>
      <c r="K46" s="24">
        <v>30.204999999999998</v>
      </c>
      <c r="L46" s="24">
        <v>3.601</v>
      </c>
      <c r="M46" s="24">
        <v>-0.67800000000000005</v>
      </c>
      <c r="N46" s="24">
        <v>2.7E-2</v>
      </c>
      <c r="O46" s="24">
        <v>-0.20499999999999999</v>
      </c>
      <c r="P46" s="24">
        <v>7.3999999999999996E-2</v>
      </c>
      <c r="Q46" s="24">
        <v>0.309</v>
      </c>
      <c r="R46" s="24">
        <v>3.4940000000000002</v>
      </c>
      <c r="S46" s="25">
        <v>2.19</v>
      </c>
      <c r="T46" s="25">
        <v>0</v>
      </c>
      <c r="U46" s="25">
        <v>37.15</v>
      </c>
      <c r="V46" s="25">
        <v>0</v>
      </c>
      <c r="W46" s="26">
        <v>13</v>
      </c>
      <c r="X46" s="67">
        <f>M46*ETF!$G$3+ETF!$G$4</f>
        <v>0.21917023140555447</v>
      </c>
      <c r="Y46" s="67">
        <f>O46*ETF!$G$7+ETF!$G$8</f>
        <v>0.14310516759053937</v>
      </c>
    </row>
    <row r="47" spans="1:25">
      <c r="A47" s="23" t="s">
        <v>261</v>
      </c>
      <c r="B47" s="23" t="s">
        <v>376</v>
      </c>
      <c r="C47" s="24">
        <v>6.4169999999999998</v>
      </c>
      <c r="D47" s="24">
        <v>2E-3</v>
      </c>
      <c r="E47" s="24">
        <v>11.670999999999999</v>
      </c>
      <c r="F47" s="24">
        <v>3.0000000000000001E-3</v>
      </c>
      <c r="G47" s="24">
        <v>17.472999999999999</v>
      </c>
      <c r="H47" s="24">
        <v>2.5999999999999999E-2</v>
      </c>
      <c r="I47" s="24">
        <v>23.331</v>
      </c>
      <c r="J47" s="24">
        <v>0.09</v>
      </c>
      <c r="K47" s="24">
        <v>32.533999999999999</v>
      </c>
      <c r="L47" s="24">
        <v>2.69</v>
      </c>
      <c r="M47" s="24">
        <v>-0.68500000000000005</v>
      </c>
      <c r="N47" s="24">
        <v>2.4E-2</v>
      </c>
      <c r="O47" s="24">
        <v>-0.14399999999999999</v>
      </c>
      <c r="P47" s="24">
        <v>0.09</v>
      </c>
      <c r="Q47" s="24">
        <v>2.4</v>
      </c>
      <c r="R47" s="24">
        <v>2.6150000000000002</v>
      </c>
      <c r="S47" s="25">
        <v>2.21</v>
      </c>
      <c r="T47" s="25">
        <v>0</v>
      </c>
      <c r="U47" s="25">
        <v>37.22</v>
      </c>
      <c r="V47" s="25">
        <v>0</v>
      </c>
      <c r="W47" s="26">
        <v>13</v>
      </c>
      <c r="X47" s="67">
        <f>M47*ETF!$G$3+ETF!$G$4</f>
        <v>0.21204953992390507</v>
      </c>
      <c r="Y47" s="67">
        <f>O47*ETF!$G$7+ETF!$G$8</f>
        <v>0.20473841343528981</v>
      </c>
    </row>
    <row r="48" spans="1:25">
      <c r="A48" s="23" t="s">
        <v>264</v>
      </c>
      <c r="B48" s="23" t="s">
        <v>376</v>
      </c>
      <c r="C48" s="24">
        <v>6.2960000000000003</v>
      </c>
      <c r="D48" s="24">
        <v>3.0000000000000001E-3</v>
      </c>
      <c r="E48" s="24">
        <v>11.398</v>
      </c>
      <c r="F48" s="24">
        <v>4.0000000000000001E-3</v>
      </c>
      <c r="G48" s="24">
        <v>17.088999999999999</v>
      </c>
      <c r="H48" s="24">
        <v>0.02</v>
      </c>
      <c r="I48" s="24">
        <v>22.756</v>
      </c>
      <c r="J48" s="24">
        <v>7.9000000000000001E-2</v>
      </c>
      <c r="K48" s="24">
        <v>33.200000000000003</v>
      </c>
      <c r="L48" s="24">
        <v>2.899</v>
      </c>
      <c r="M48" s="24">
        <v>-0.67300000000000004</v>
      </c>
      <c r="N48" s="24">
        <v>2.1999999999999999E-2</v>
      </c>
      <c r="O48" s="24">
        <v>-0.16600000000000001</v>
      </c>
      <c r="P48" s="24">
        <v>0.08</v>
      </c>
      <c r="Q48" s="24">
        <v>3.7080000000000002</v>
      </c>
      <c r="R48" s="24">
        <v>2.8180000000000001</v>
      </c>
      <c r="S48" s="25">
        <v>2.09</v>
      </c>
      <c r="T48" s="25">
        <v>0</v>
      </c>
      <c r="U48" s="25">
        <v>36.94</v>
      </c>
      <c r="V48" s="25">
        <v>0</v>
      </c>
      <c r="W48" s="26">
        <v>13</v>
      </c>
      <c r="X48" s="67">
        <f>M48*ETF!$G$3+ETF!$G$4</f>
        <v>0.22425643960673258</v>
      </c>
      <c r="Y48" s="67">
        <f>O48*ETF!$G$7+ETF!$G$8</f>
        <v>0.18251002968800273</v>
      </c>
    </row>
    <row r="49" spans="1:25">
      <c r="A49" s="23" t="s">
        <v>267</v>
      </c>
      <c r="B49" s="23" t="s">
        <v>376</v>
      </c>
      <c r="C49" s="24">
        <v>6.3490000000000002</v>
      </c>
      <c r="D49" s="24">
        <v>2E-3</v>
      </c>
      <c r="E49" s="24">
        <v>11.548999999999999</v>
      </c>
      <c r="F49" s="24">
        <v>4.0000000000000001E-3</v>
      </c>
      <c r="G49" s="24">
        <v>17.28</v>
      </c>
      <c r="H49" s="24">
        <v>1.7000000000000001E-2</v>
      </c>
      <c r="I49" s="24">
        <v>23.068000000000001</v>
      </c>
      <c r="J49" s="24">
        <v>0.1</v>
      </c>
      <c r="K49" s="24">
        <v>31.867999999999999</v>
      </c>
      <c r="L49" s="24">
        <v>3.181</v>
      </c>
      <c r="M49" s="24">
        <v>-0.68600000000000005</v>
      </c>
      <c r="N49" s="24">
        <v>1.7999999999999999E-2</v>
      </c>
      <c r="O49" s="24">
        <v>-0.159</v>
      </c>
      <c r="P49" s="24">
        <v>9.8000000000000004E-2</v>
      </c>
      <c r="Q49" s="24">
        <v>2.0640000000000001</v>
      </c>
      <c r="R49" s="24">
        <v>3.0880000000000001</v>
      </c>
      <c r="S49" s="25">
        <v>2.14</v>
      </c>
      <c r="T49" s="25">
        <v>0</v>
      </c>
      <c r="U49" s="25">
        <v>37.1</v>
      </c>
      <c r="V49" s="25">
        <v>0</v>
      </c>
      <c r="W49" s="26">
        <v>13</v>
      </c>
      <c r="X49" s="67">
        <f>M49*ETF!$G$3+ETF!$G$4</f>
        <v>0.21103229828366943</v>
      </c>
      <c r="Y49" s="67">
        <f>O49*ETF!$G$7+ETF!$G$8</f>
        <v>0.18958269724395771</v>
      </c>
    </row>
    <row r="50" spans="1:25">
      <c r="A50" s="23" t="s">
        <v>270</v>
      </c>
      <c r="B50" s="23" t="s">
        <v>376</v>
      </c>
      <c r="C50" s="24">
        <v>6.2830000000000004</v>
      </c>
      <c r="D50" s="24">
        <v>3.0000000000000001E-3</v>
      </c>
      <c r="E50" s="24">
        <v>11.547000000000001</v>
      </c>
      <c r="F50" s="24">
        <v>6.0000000000000001E-3</v>
      </c>
      <c r="G50" s="24">
        <v>17.215</v>
      </c>
      <c r="H50" s="24">
        <v>0.02</v>
      </c>
      <c r="I50" s="24">
        <v>23.047000000000001</v>
      </c>
      <c r="J50" s="24">
        <v>0.12</v>
      </c>
      <c r="K50" s="24">
        <v>31.172999999999998</v>
      </c>
      <c r="L50" s="24">
        <v>2.5430000000000001</v>
      </c>
      <c r="M50" s="24">
        <v>-0.68</v>
      </c>
      <c r="N50" s="24">
        <v>1.4999999999999999E-2</v>
      </c>
      <c r="O50" s="24">
        <v>-0.17499999999999999</v>
      </c>
      <c r="P50" s="24">
        <v>0.124</v>
      </c>
      <c r="Q50" s="24">
        <v>1.464</v>
      </c>
      <c r="R50" s="24">
        <v>2.4740000000000002</v>
      </c>
      <c r="S50" s="25">
        <v>2.0699999999999998</v>
      </c>
      <c r="T50" s="25">
        <v>0</v>
      </c>
      <c r="U50" s="25">
        <v>37.1</v>
      </c>
      <c r="V50" s="25">
        <v>0.01</v>
      </c>
      <c r="W50" s="26">
        <v>13</v>
      </c>
      <c r="X50" s="67">
        <f>M50*ETF!$G$3+ETF!$G$4</f>
        <v>0.21713574812508318</v>
      </c>
      <c r="Y50" s="67">
        <f>O50*ETF!$G$7+ETF!$G$8</f>
        <v>0.17341659997320352</v>
      </c>
    </row>
    <row r="51" spans="1:25">
      <c r="A51" s="23" t="s">
        <v>273</v>
      </c>
      <c r="B51" s="23" t="s">
        <v>376</v>
      </c>
      <c r="C51" s="24">
        <v>6.3650000000000002</v>
      </c>
      <c r="D51" s="24">
        <v>2E-3</v>
      </c>
      <c r="E51" s="24">
        <v>11.537000000000001</v>
      </c>
      <c r="F51" s="24">
        <v>4.0000000000000001E-3</v>
      </c>
      <c r="G51" s="24">
        <v>17.286999999999999</v>
      </c>
      <c r="H51" s="24">
        <v>0.03</v>
      </c>
      <c r="I51" s="24">
        <v>23.035</v>
      </c>
      <c r="J51" s="24">
        <v>8.4000000000000005E-2</v>
      </c>
      <c r="K51" s="24">
        <v>30.513999999999999</v>
      </c>
      <c r="L51" s="24">
        <v>3.4380000000000002</v>
      </c>
      <c r="M51" s="24">
        <v>-0.68400000000000005</v>
      </c>
      <c r="N51" s="24">
        <v>3.1E-2</v>
      </c>
      <c r="O51" s="24">
        <v>-0.16800000000000001</v>
      </c>
      <c r="P51" s="24">
        <v>8.6999999999999994E-2</v>
      </c>
      <c r="Q51" s="24">
        <v>0.754</v>
      </c>
      <c r="R51" s="24">
        <v>3.3420000000000001</v>
      </c>
      <c r="S51" s="25">
        <v>2.16</v>
      </c>
      <c r="T51" s="25">
        <v>0</v>
      </c>
      <c r="U51" s="25">
        <v>37.090000000000003</v>
      </c>
      <c r="V51" s="25">
        <v>0</v>
      </c>
      <c r="W51" s="26">
        <v>13</v>
      </c>
      <c r="X51" s="67">
        <f>M51*ETF!$G$3+ETF!$G$4</f>
        <v>0.21306678156414072</v>
      </c>
      <c r="Y51" s="67">
        <f>O51*ETF!$G$7+ETF!$G$8</f>
        <v>0.18048926752915845</v>
      </c>
    </row>
    <row r="52" spans="1:25">
      <c r="A52" s="23" t="s">
        <v>275</v>
      </c>
      <c r="B52" s="23" t="s">
        <v>376</v>
      </c>
      <c r="C52" s="24">
        <v>6.3760000000000003</v>
      </c>
      <c r="D52" s="24">
        <v>3.0000000000000001E-3</v>
      </c>
      <c r="E52" s="24">
        <v>11.526999999999999</v>
      </c>
      <c r="F52" s="24">
        <v>3.0000000000000001E-3</v>
      </c>
      <c r="G52" s="24">
        <v>17.295999999999999</v>
      </c>
      <c r="H52" s="24">
        <v>0.02</v>
      </c>
      <c r="I52" s="24">
        <v>23.004000000000001</v>
      </c>
      <c r="J52" s="24">
        <v>0.106</v>
      </c>
      <c r="K52" s="24">
        <v>27.277000000000001</v>
      </c>
      <c r="L52" s="24">
        <v>2.2650000000000001</v>
      </c>
      <c r="M52" s="24">
        <v>-0.67700000000000005</v>
      </c>
      <c r="N52" s="24">
        <v>0.02</v>
      </c>
      <c r="O52" s="24">
        <v>-0.17899999999999999</v>
      </c>
      <c r="P52" s="24">
        <v>0.105</v>
      </c>
      <c r="Q52" s="24">
        <v>-2.3820000000000001</v>
      </c>
      <c r="R52" s="24">
        <v>2.2000000000000002</v>
      </c>
      <c r="S52" s="25">
        <v>2.17</v>
      </c>
      <c r="T52" s="25">
        <v>0</v>
      </c>
      <c r="U52" s="25">
        <v>37.08</v>
      </c>
      <c r="V52" s="25">
        <v>0</v>
      </c>
      <c r="W52" s="26">
        <v>13</v>
      </c>
      <c r="X52" s="67">
        <f>M52*ETF!$G$3+ETF!$G$4</f>
        <v>0.22018747304579012</v>
      </c>
      <c r="Y52" s="67">
        <f>O52*ETF!$G$7+ETF!$G$8</f>
        <v>0.16937507565551496</v>
      </c>
    </row>
    <row r="53" spans="1:25">
      <c r="A53" s="23" t="s">
        <v>278</v>
      </c>
      <c r="B53" s="23" t="s">
        <v>376</v>
      </c>
      <c r="C53" s="24">
        <v>6.23</v>
      </c>
      <c r="D53" s="24">
        <v>3.0000000000000001E-3</v>
      </c>
      <c r="E53" s="24">
        <v>11.409000000000001</v>
      </c>
      <c r="F53" s="24">
        <v>4.0000000000000001E-3</v>
      </c>
      <c r="G53" s="24">
        <v>17.021999999999998</v>
      </c>
      <c r="H53" s="24">
        <v>2.5999999999999999E-2</v>
      </c>
      <c r="I53" s="24">
        <v>22.765000000000001</v>
      </c>
      <c r="J53" s="24">
        <v>9.6000000000000002E-2</v>
      </c>
      <c r="K53" s="24">
        <v>25.518999999999998</v>
      </c>
      <c r="L53" s="24">
        <v>2.3490000000000002</v>
      </c>
      <c r="M53" s="24">
        <v>-0.68200000000000005</v>
      </c>
      <c r="N53" s="24">
        <v>2.5999999999999999E-2</v>
      </c>
      <c r="O53" s="24">
        <v>-0.17899999999999999</v>
      </c>
      <c r="P53" s="24">
        <v>9.6000000000000002E-2</v>
      </c>
      <c r="Q53" s="24">
        <v>-3.706</v>
      </c>
      <c r="R53" s="24">
        <v>2.2759999999999998</v>
      </c>
      <c r="S53" s="25">
        <v>2.02</v>
      </c>
      <c r="T53" s="25">
        <v>0</v>
      </c>
      <c r="U53" s="25">
        <v>36.96</v>
      </c>
      <c r="V53" s="25">
        <v>0</v>
      </c>
      <c r="W53" s="26">
        <v>13</v>
      </c>
      <c r="X53" s="67">
        <f>M53*ETF!$G$3+ETF!$G$4</f>
        <v>0.21510126484461189</v>
      </c>
      <c r="Y53" s="67">
        <f>O53*ETF!$G$7+ETF!$G$8</f>
        <v>0.16937507565551496</v>
      </c>
    </row>
    <row r="54" spans="1:25">
      <c r="A54" s="23" t="s">
        <v>280</v>
      </c>
      <c r="B54" s="23" t="s">
        <v>376</v>
      </c>
      <c r="C54" s="24">
        <v>6.4169999999999998</v>
      </c>
      <c r="D54" s="24">
        <v>2E-3</v>
      </c>
      <c r="E54" s="24">
        <v>11.621</v>
      </c>
      <c r="F54" s="24">
        <v>4.0000000000000001E-3</v>
      </c>
      <c r="G54" s="24">
        <v>17.427</v>
      </c>
      <c r="H54" s="24">
        <v>2.7E-2</v>
      </c>
      <c r="I54" s="24">
        <v>23.158000000000001</v>
      </c>
      <c r="J54" s="24">
        <v>0.11799999999999999</v>
      </c>
      <c r="K54" s="24">
        <v>26.635999999999999</v>
      </c>
      <c r="L54" s="24">
        <v>2.5299999999999998</v>
      </c>
      <c r="M54" s="24">
        <v>-0.68200000000000005</v>
      </c>
      <c r="N54" s="24">
        <v>2.3E-2</v>
      </c>
      <c r="O54" s="24">
        <v>-0.214</v>
      </c>
      <c r="P54" s="24">
        <v>0.11799999999999999</v>
      </c>
      <c r="Q54" s="24">
        <v>-3.23</v>
      </c>
      <c r="R54" s="24">
        <v>2.4580000000000002</v>
      </c>
      <c r="S54" s="25">
        <v>2.21</v>
      </c>
      <c r="T54" s="25">
        <v>0</v>
      </c>
      <c r="U54" s="25">
        <v>37.17</v>
      </c>
      <c r="V54" s="25">
        <v>0</v>
      </c>
      <c r="W54" s="26">
        <v>13</v>
      </c>
      <c r="X54" s="67">
        <f>M54*ETF!$G$3+ETF!$G$4</f>
        <v>0.21510126484461189</v>
      </c>
      <c r="Y54" s="67">
        <f>O54*ETF!$G$7+ETF!$G$8</f>
        <v>0.13401173787574011</v>
      </c>
    </row>
    <row r="55" spans="1:25">
      <c r="A55" s="23" t="s">
        <v>282</v>
      </c>
      <c r="B55" s="23" t="s">
        <v>376</v>
      </c>
      <c r="C55" s="24">
        <v>6.3940000000000001</v>
      </c>
      <c r="D55" s="24">
        <v>2E-3</v>
      </c>
      <c r="E55" s="24">
        <v>11.548999999999999</v>
      </c>
      <c r="F55" s="24">
        <v>4.0000000000000001E-3</v>
      </c>
      <c r="G55" s="24">
        <v>17.332000000000001</v>
      </c>
      <c r="H55" s="24">
        <v>1.9E-2</v>
      </c>
      <c r="I55" s="24">
        <v>23.042000000000002</v>
      </c>
      <c r="J55" s="24">
        <v>9.2999999999999999E-2</v>
      </c>
      <c r="K55" s="24">
        <v>28.722000000000001</v>
      </c>
      <c r="L55" s="24">
        <v>2.448</v>
      </c>
      <c r="M55" s="24">
        <v>-0.68100000000000005</v>
      </c>
      <c r="N55" s="24">
        <v>1.7999999999999999E-2</v>
      </c>
      <c r="O55" s="24">
        <v>-0.185</v>
      </c>
      <c r="P55" s="24">
        <v>9.2999999999999999E-2</v>
      </c>
      <c r="Q55" s="24">
        <v>-1.04</v>
      </c>
      <c r="R55" s="24">
        <v>2.38</v>
      </c>
      <c r="S55" s="25">
        <v>2.19</v>
      </c>
      <c r="T55" s="25">
        <v>0</v>
      </c>
      <c r="U55" s="25">
        <v>37.1</v>
      </c>
      <c r="V55" s="25">
        <v>0</v>
      </c>
      <c r="W55" s="26">
        <v>13</v>
      </c>
      <c r="X55" s="67">
        <f>M55*ETF!$G$3+ETF!$G$4</f>
        <v>0.21611850648484754</v>
      </c>
      <c r="Y55" s="67">
        <f>O55*ETF!$G$7+ETF!$G$8</f>
        <v>0.16331278917898212</v>
      </c>
    </row>
    <row r="56" spans="1:25">
      <c r="A56" s="23" t="s">
        <v>287</v>
      </c>
      <c r="B56" s="23" t="s">
        <v>376</v>
      </c>
      <c r="C56" s="24">
        <v>6.3810000000000002</v>
      </c>
      <c r="D56" s="24">
        <v>3.0000000000000001E-3</v>
      </c>
      <c r="E56" s="24">
        <v>11.646000000000001</v>
      </c>
      <c r="F56" s="24">
        <v>4.0000000000000001E-3</v>
      </c>
      <c r="G56" s="24">
        <v>17.425000000000001</v>
      </c>
      <c r="H56" s="24">
        <v>2.1999999999999999E-2</v>
      </c>
      <c r="I56" s="24">
        <v>23.186</v>
      </c>
      <c r="J56" s="24">
        <v>8.6999999999999994E-2</v>
      </c>
      <c r="K56" s="24">
        <v>29.861999999999998</v>
      </c>
      <c r="L56" s="24">
        <v>2.4740000000000002</v>
      </c>
      <c r="M56" s="24">
        <v>-0.67100000000000004</v>
      </c>
      <c r="N56" s="24">
        <v>2.3E-2</v>
      </c>
      <c r="O56" s="24">
        <v>-0.23599999999999999</v>
      </c>
      <c r="P56" s="24">
        <v>8.7999999999999995E-2</v>
      </c>
      <c r="Q56" s="24">
        <v>-0.106</v>
      </c>
      <c r="R56" s="24">
        <v>2.4060000000000001</v>
      </c>
      <c r="S56" s="25">
        <v>2.17</v>
      </c>
      <c r="T56" s="25">
        <v>0</v>
      </c>
      <c r="U56" s="25">
        <v>37.200000000000003</v>
      </c>
      <c r="V56" s="25">
        <v>0</v>
      </c>
      <c r="W56" s="26">
        <v>13</v>
      </c>
      <c r="X56" s="67">
        <f>M56*ETF!$G$3+ETF!$G$4</f>
        <v>0.22629092288720387</v>
      </c>
      <c r="Y56" s="67">
        <f>O56*ETF!$G$7+ETF!$G$8</f>
        <v>0.11178335412845308</v>
      </c>
    </row>
    <row r="57" spans="1:25">
      <c r="A57" s="23" t="s">
        <v>290</v>
      </c>
      <c r="B57" s="23" t="s">
        <v>376</v>
      </c>
      <c r="C57" s="24">
        <v>6.399</v>
      </c>
      <c r="D57" s="24">
        <v>2E-3</v>
      </c>
      <c r="E57" s="24">
        <v>11.553000000000001</v>
      </c>
      <c r="F57" s="24">
        <v>3.0000000000000001E-3</v>
      </c>
      <c r="G57" s="24">
        <v>17.338000000000001</v>
      </c>
      <c r="H57" s="24">
        <v>2.1999999999999999E-2</v>
      </c>
      <c r="I57" s="24">
        <v>23.047999999999998</v>
      </c>
      <c r="J57" s="24">
        <v>7.2999999999999995E-2</v>
      </c>
      <c r="K57" s="24">
        <v>28.812000000000001</v>
      </c>
      <c r="L57" s="24">
        <v>2.266</v>
      </c>
      <c r="M57" s="24">
        <v>-0.68400000000000005</v>
      </c>
      <c r="N57" s="24">
        <v>1.9E-2</v>
      </c>
      <c r="O57" s="24">
        <v>-0.188</v>
      </c>
      <c r="P57" s="24">
        <v>7.3999999999999996E-2</v>
      </c>
      <c r="Q57" s="24">
        <v>-0.96499999999999997</v>
      </c>
      <c r="R57" s="24">
        <v>2.2040000000000002</v>
      </c>
      <c r="S57" s="25">
        <v>2.19</v>
      </c>
      <c r="T57" s="25">
        <v>0</v>
      </c>
      <c r="U57" s="25">
        <v>37.1</v>
      </c>
      <c r="V57" s="25">
        <v>0</v>
      </c>
      <c r="W57" s="26">
        <v>13</v>
      </c>
      <c r="X57" s="67">
        <f>M57*ETF!$G$3+ETF!$G$4</f>
        <v>0.21306678156414072</v>
      </c>
      <c r="Y57" s="67">
        <f>O57*ETF!$G$7+ETF!$G$8</f>
        <v>0.1602816459407157</v>
      </c>
    </row>
    <row r="58" spans="1:25">
      <c r="A58" s="23" t="s">
        <v>293</v>
      </c>
      <c r="B58" s="23" t="s">
        <v>376</v>
      </c>
      <c r="C58" s="24">
        <v>6.4029999999999996</v>
      </c>
      <c r="D58" s="24">
        <v>2E-3</v>
      </c>
      <c r="E58" s="24">
        <v>11.583</v>
      </c>
      <c r="F58" s="24">
        <v>3.0000000000000001E-3</v>
      </c>
      <c r="G58" s="24">
        <v>17.382000000000001</v>
      </c>
      <c r="H58" s="24">
        <v>2.9000000000000001E-2</v>
      </c>
      <c r="I58" s="24">
        <v>23.106000000000002</v>
      </c>
      <c r="J58" s="24">
        <v>0.114</v>
      </c>
      <c r="K58" s="24">
        <v>27.71</v>
      </c>
      <c r="L58" s="24">
        <v>2.0720000000000001</v>
      </c>
      <c r="M58" s="24">
        <v>-0.67500000000000004</v>
      </c>
      <c r="N58" s="24">
        <v>2.8000000000000001E-2</v>
      </c>
      <c r="O58" s="24">
        <v>-0.189</v>
      </c>
      <c r="P58" s="24">
        <v>0.112</v>
      </c>
      <c r="Q58" s="24">
        <v>-2.0979999999999999</v>
      </c>
      <c r="R58" s="24">
        <v>2.0129999999999999</v>
      </c>
      <c r="S58" s="25">
        <v>2.2000000000000002</v>
      </c>
      <c r="T58" s="25">
        <v>0</v>
      </c>
      <c r="U58" s="25">
        <v>37.130000000000003</v>
      </c>
      <c r="V58" s="25">
        <v>0</v>
      </c>
      <c r="W58" s="26">
        <v>13</v>
      </c>
      <c r="X58" s="67">
        <f>M58*ETF!$G$3+ETF!$G$4</f>
        <v>0.22222195632626129</v>
      </c>
      <c r="Y58" s="67">
        <f>O58*ETF!$G$7+ETF!$G$8</f>
        <v>0.15927126486129356</v>
      </c>
    </row>
    <row r="59" spans="1:25">
      <c r="A59" s="23" t="s">
        <v>297</v>
      </c>
      <c r="B59" s="23" t="s">
        <v>376</v>
      </c>
      <c r="C59" s="24">
        <v>6.4020000000000001</v>
      </c>
      <c r="D59" s="24">
        <v>2E-3</v>
      </c>
      <c r="E59" s="24">
        <v>11.532999999999999</v>
      </c>
      <c r="F59" s="24">
        <v>4.0000000000000001E-3</v>
      </c>
      <c r="G59" s="24">
        <v>17.318999999999999</v>
      </c>
      <c r="H59" s="24">
        <v>2.1999999999999999E-2</v>
      </c>
      <c r="I59" s="24">
        <v>23.093</v>
      </c>
      <c r="J59" s="24">
        <v>7.5999999999999998E-2</v>
      </c>
      <c r="K59" s="24">
        <v>29.882999999999999</v>
      </c>
      <c r="L59" s="24">
        <v>2.3490000000000002</v>
      </c>
      <c r="M59" s="24">
        <v>-0.68700000000000006</v>
      </c>
      <c r="N59" s="24">
        <v>0.02</v>
      </c>
      <c r="O59" s="24">
        <v>-0.104</v>
      </c>
      <c r="P59" s="24">
        <v>0.08</v>
      </c>
      <c r="Q59" s="24">
        <v>0.111</v>
      </c>
      <c r="R59" s="24">
        <v>2.2799999999999998</v>
      </c>
      <c r="S59" s="25">
        <v>2.2000000000000002</v>
      </c>
      <c r="T59" s="25">
        <v>0</v>
      </c>
      <c r="U59" s="25">
        <v>37.08</v>
      </c>
      <c r="V59" s="25">
        <v>0</v>
      </c>
      <c r="W59" s="26">
        <v>13</v>
      </c>
      <c r="X59" s="67">
        <f>M59*ETF!$G$3+ETF!$G$4</f>
        <v>0.21001505664343378</v>
      </c>
      <c r="Y59" s="67">
        <f>O59*ETF!$G$7+ETF!$G$8</f>
        <v>0.24515365661217534</v>
      </c>
    </row>
    <row r="60" spans="1:25">
      <c r="A60" s="23" t="s">
        <v>300</v>
      </c>
      <c r="B60" s="23" t="s">
        <v>376</v>
      </c>
      <c r="C60" s="24">
        <v>6.343</v>
      </c>
      <c r="D60" s="24">
        <v>2E-3</v>
      </c>
      <c r="E60" s="24">
        <v>11.484</v>
      </c>
      <c r="F60" s="24">
        <v>4.0000000000000001E-3</v>
      </c>
      <c r="G60" s="24">
        <v>17.213000000000001</v>
      </c>
      <c r="H60" s="24">
        <v>3.2000000000000001E-2</v>
      </c>
      <c r="I60" s="24">
        <v>22.864999999999998</v>
      </c>
      <c r="J60" s="24">
        <v>6.5000000000000002E-2</v>
      </c>
      <c r="K60" s="24">
        <v>24.545000000000002</v>
      </c>
      <c r="L60" s="24">
        <v>1.8740000000000001</v>
      </c>
      <c r="M60" s="24">
        <v>-0.68200000000000005</v>
      </c>
      <c r="N60" s="24">
        <v>3.2000000000000001E-2</v>
      </c>
      <c r="O60" s="24">
        <v>-0.22900000000000001</v>
      </c>
      <c r="P60" s="24">
        <v>6.2E-2</v>
      </c>
      <c r="Q60" s="24">
        <v>-4.915</v>
      </c>
      <c r="R60" s="24">
        <v>1.819</v>
      </c>
      <c r="S60" s="25">
        <v>2.14</v>
      </c>
      <c r="T60" s="25">
        <v>0</v>
      </c>
      <c r="U60" s="25">
        <v>37.03</v>
      </c>
      <c r="V60" s="25">
        <v>0</v>
      </c>
      <c r="W60" s="26">
        <v>13</v>
      </c>
      <c r="X60" s="67">
        <f>M60*ETF!$G$3+ETF!$G$4</f>
        <v>0.21510126484461189</v>
      </c>
      <c r="Y60" s="67">
        <f>O60*ETF!$G$7+ETF!$G$8</f>
        <v>0.11885602168440801</v>
      </c>
    </row>
    <row r="61" spans="1:25">
      <c r="A61" s="23" t="s">
        <v>133</v>
      </c>
      <c r="B61" s="23" t="s">
        <v>377</v>
      </c>
      <c r="C61" s="24">
        <v>-5.54</v>
      </c>
      <c r="D61" s="24">
        <v>2E-3</v>
      </c>
      <c r="E61" s="24">
        <v>-5.1749999999999998</v>
      </c>
      <c r="F61" s="24">
        <v>3.0000000000000001E-3</v>
      </c>
      <c r="G61" s="24">
        <v>-11.433</v>
      </c>
      <c r="H61" s="24">
        <v>1.7999999999999999E-2</v>
      </c>
      <c r="I61" s="24">
        <v>-10.523999999999999</v>
      </c>
      <c r="J61" s="24">
        <v>7.8E-2</v>
      </c>
      <c r="K61" s="24">
        <v>-15.577999999999999</v>
      </c>
      <c r="L61" s="24">
        <v>3.0030000000000001</v>
      </c>
      <c r="M61" s="24">
        <v>-0.66700000000000004</v>
      </c>
      <c r="N61" s="24">
        <v>2.1000000000000001E-2</v>
      </c>
      <c r="O61" s="24">
        <v>-0.20300000000000001</v>
      </c>
      <c r="P61" s="24">
        <v>8.3000000000000004E-2</v>
      </c>
      <c r="Q61" s="24">
        <v>0.41499999999999998</v>
      </c>
      <c r="R61" s="24">
        <v>3.052</v>
      </c>
      <c r="S61" s="25">
        <v>-9.91</v>
      </c>
      <c r="T61" s="25">
        <v>0</v>
      </c>
      <c r="U61" s="25">
        <v>19.96</v>
      </c>
      <c r="V61" s="25">
        <v>0</v>
      </c>
      <c r="W61" s="26">
        <v>13</v>
      </c>
      <c r="X61" s="67">
        <f>M61*ETF!$G$3+ETF!$G$4</f>
        <v>0.23035988944814634</v>
      </c>
      <c r="Y61" s="67">
        <f>O61*ETF!$G$7+ETF!$G$8</f>
        <v>0.1451259297493836</v>
      </c>
    </row>
    <row r="62" spans="1:25">
      <c r="A62" s="23" t="s">
        <v>136</v>
      </c>
      <c r="B62" s="23" t="s">
        <v>377</v>
      </c>
      <c r="C62" s="24">
        <v>-5.5540000000000003</v>
      </c>
      <c r="D62" s="24">
        <v>3.0000000000000001E-3</v>
      </c>
      <c r="E62" s="24">
        <v>-5.1109999999999998</v>
      </c>
      <c r="F62" s="24">
        <v>4.0000000000000001E-3</v>
      </c>
      <c r="G62" s="24">
        <v>-11.397</v>
      </c>
      <c r="H62" s="24">
        <v>2.7E-2</v>
      </c>
      <c r="I62" s="24">
        <v>-10.395</v>
      </c>
      <c r="J62" s="24">
        <v>8.6999999999999994E-2</v>
      </c>
      <c r="K62" s="24">
        <v>-13.505000000000001</v>
      </c>
      <c r="L62" s="24">
        <v>2.7839999999999998</v>
      </c>
      <c r="M62" s="24">
        <v>-0.67900000000000005</v>
      </c>
      <c r="N62" s="24">
        <v>2.7E-2</v>
      </c>
      <c r="O62" s="24">
        <v>-0.20200000000000001</v>
      </c>
      <c r="P62" s="24">
        <v>0.09</v>
      </c>
      <c r="Q62" s="24">
        <v>2.41</v>
      </c>
      <c r="R62" s="24">
        <v>2.8279999999999998</v>
      </c>
      <c r="S62" s="25">
        <v>-9.93</v>
      </c>
      <c r="T62" s="25">
        <v>0</v>
      </c>
      <c r="U62" s="25">
        <v>20.03</v>
      </c>
      <c r="V62" s="25">
        <v>0</v>
      </c>
      <c r="W62" s="26">
        <v>13</v>
      </c>
      <c r="X62" s="67">
        <f>M62*ETF!$G$3+ETF!$G$4</f>
        <v>0.21815298976531883</v>
      </c>
      <c r="Y62" s="67">
        <f>O62*ETF!$G$7+ETF!$G$8</f>
        <v>0.14613631082880574</v>
      </c>
    </row>
    <row r="63" spans="1:25">
      <c r="A63" s="23" t="s">
        <v>139</v>
      </c>
      <c r="B63" s="23" t="s">
        <v>377</v>
      </c>
      <c r="C63" s="24">
        <v>-5.5519999999999996</v>
      </c>
      <c r="D63" s="24">
        <v>3.0000000000000001E-3</v>
      </c>
      <c r="E63" s="24">
        <v>-5.2249999999999996</v>
      </c>
      <c r="F63" s="24">
        <v>4.0000000000000001E-3</v>
      </c>
      <c r="G63" s="24">
        <v>-11.519</v>
      </c>
      <c r="H63" s="24">
        <v>2.5000000000000001E-2</v>
      </c>
      <c r="I63" s="24">
        <v>-10.628</v>
      </c>
      <c r="J63" s="24">
        <v>9.4E-2</v>
      </c>
      <c r="K63" s="24">
        <v>-16.867000000000001</v>
      </c>
      <c r="L63" s="24">
        <v>2.4780000000000002</v>
      </c>
      <c r="M63" s="24">
        <v>-0.69099999999999995</v>
      </c>
      <c r="N63" s="24">
        <v>2.7E-2</v>
      </c>
      <c r="O63" s="24">
        <v>-0.20599999999999999</v>
      </c>
      <c r="P63" s="24">
        <v>9.7000000000000003E-2</v>
      </c>
      <c r="Q63" s="24">
        <v>-0.78200000000000003</v>
      </c>
      <c r="R63" s="24">
        <v>2.516</v>
      </c>
      <c r="S63" s="25">
        <v>-9.92</v>
      </c>
      <c r="T63" s="25">
        <v>0</v>
      </c>
      <c r="U63" s="25">
        <v>19.91</v>
      </c>
      <c r="V63" s="25">
        <v>0</v>
      </c>
      <c r="W63" s="26">
        <v>13</v>
      </c>
      <c r="X63" s="67">
        <f>M63*ETF!$G$3+ETF!$G$4</f>
        <v>0.20594609008249143</v>
      </c>
      <c r="Y63" s="67">
        <f>O63*ETF!$G$7+ETF!$G$8</f>
        <v>0.14209478651111723</v>
      </c>
    </row>
    <row r="64" spans="1:25">
      <c r="A64" s="23" t="s">
        <v>141</v>
      </c>
      <c r="B64" s="23" t="s">
        <v>377</v>
      </c>
      <c r="C64" s="24">
        <v>-5.5540000000000003</v>
      </c>
      <c r="D64" s="24">
        <v>2E-3</v>
      </c>
      <c r="E64" s="24">
        <v>-5.2649999999999997</v>
      </c>
      <c r="F64" s="24">
        <v>3.0000000000000001E-3</v>
      </c>
      <c r="G64" s="24">
        <v>-11.551</v>
      </c>
      <c r="H64" s="24">
        <v>1.9E-2</v>
      </c>
      <c r="I64" s="24">
        <v>-10.708</v>
      </c>
      <c r="J64" s="24">
        <v>5.3999999999999999E-2</v>
      </c>
      <c r="K64" s="24">
        <v>-16.945</v>
      </c>
      <c r="L64" s="24">
        <v>3.4180000000000001</v>
      </c>
      <c r="M64" s="24">
        <v>-0.68200000000000005</v>
      </c>
      <c r="N64" s="24">
        <v>1.9E-2</v>
      </c>
      <c r="O64" s="24">
        <v>-0.20699999999999999</v>
      </c>
      <c r="P64" s="24">
        <v>5.3999999999999999E-2</v>
      </c>
      <c r="Q64" s="24">
        <v>-0.78</v>
      </c>
      <c r="R64" s="24">
        <v>3.47</v>
      </c>
      <c r="S64" s="25">
        <v>-9.92</v>
      </c>
      <c r="T64" s="25">
        <v>0</v>
      </c>
      <c r="U64" s="25">
        <v>19.87</v>
      </c>
      <c r="V64" s="25">
        <v>0</v>
      </c>
      <c r="W64" s="26">
        <v>13</v>
      </c>
      <c r="X64" s="67">
        <f>M64*ETF!$G$3+ETF!$G$4</f>
        <v>0.21510126484461189</v>
      </c>
      <c r="Y64" s="67">
        <f>O64*ETF!$G$7+ETF!$G$8</f>
        <v>0.14108440543169509</v>
      </c>
    </row>
    <row r="65" spans="1:25">
      <c r="A65" s="23" t="s">
        <v>144</v>
      </c>
      <c r="B65" s="23" t="s">
        <v>377</v>
      </c>
      <c r="C65" s="24">
        <v>-5.5490000000000004</v>
      </c>
      <c r="D65" s="24">
        <v>2E-3</v>
      </c>
      <c r="E65" s="24">
        <v>-5.2130000000000001</v>
      </c>
      <c r="F65" s="24">
        <v>3.0000000000000001E-3</v>
      </c>
      <c r="G65" s="24">
        <v>-11.478</v>
      </c>
      <c r="H65" s="24">
        <v>1.4999999999999999E-2</v>
      </c>
      <c r="I65" s="24">
        <v>-10.561999999999999</v>
      </c>
      <c r="J65" s="24">
        <v>6.9000000000000006E-2</v>
      </c>
      <c r="K65" s="24">
        <v>-15.208</v>
      </c>
      <c r="L65" s="24">
        <v>4.0149999999999997</v>
      </c>
      <c r="M65" s="24">
        <v>-0.66400000000000003</v>
      </c>
      <c r="N65" s="24">
        <v>1.4999999999999999E-2</v>
      </c>
      <c r="O65" s="24">
        <v>-0.16500000000000001</v>
      </c>
      <c r="P65" s="24">
        <v>7.0999999999999994E-2</v>
      </c>
      <c r="Q65" s="24">
        <v>0.877</v>
      </c>
      <c r="R65" s="24">
        <v>4.0810000000000004</v>
      </c>
      <c r="S65" s="25">
        <v>-9.92</v>
      </c>
      <c r="T65" s="25">
        <v>0</v>
      </c>
      <c r="U65" s="25">
        <v>19.920000000000002</v>
      </c>
      <c r="V65" s="25">
        <v>0</v>
      </c>
      <c r="W65" s="26">
        <v>13</v>
      </c>
      <c r="X65" s="67">
        <f>M65*ETF!$G$3+ETF!$G$4</f>
        <v>0.23341161436885327</v>
      </c>
      <c r="Y65" s="67">
        <f>O65*ETF!$G$7+ETF!$G$8</f>
        <v>0.18352041076742487</v>
      </c>
    </row>
    <row r="66" spans="1:25">
      <c r="A66" s="23" t="s">
        <v>148</v>
      </c>
      <c r="B66" s="23" t="s">
        <v>377</v>
      </c>
      <c r="C66" s="24">
        <v>-5.5439999999999996</v>
      </c>
      <c r="D66" s="24">
        <v>2E-3</v>
      </c>
      <c r="E66" s="24">
        <v>-5.2080000000000002</v>
      </c>
      <c r="F66" s="24">
        <v>4.0000000000000001E-3</v>
      </c>
      <c r="G66" s="24">
        <v>-11.477</v>
      </c>
      <c r="H66" s="24">
        <v>1.2E-2</v>
      </c>
      <c r="I66" s="24">
        <v>-10.592000000000001</v>
      </c>
      <c r="J66" s="24">
        <v>0.1</v>
      </c>
      <c r="K66" s="24">
        <v>-17.824000000000002</v>
      </c>
      <c r="L66" s="24">
        <v>3.302</v>
      </c>
      <c r="M66" s="24">
        <v>-0.67400000000000004</v>
      </c>
      <c r="N66" s="24">
        <v>1.4E-2</v>
      </c>
      <c r="O66" s="24">
        <v>-0.20499999999999999</v>
      </c>
      <c r="P66" s="24">
        <v>0.10299999999999999</v>
      </c>
      <c r="Q66" s="24">
        <v>-1.798</v>
      </c>
      <c r="R66" s="24">
        <v>3.355</v>
      </c>
      <c r="S66" s="25">
        <v>-9.92</v>
      </c>
      <c r="T66" s="25">
        <v>0</v>
      </c>
      <c r="U66" s="25">
        <v>19.93</v>
      </c>
      <c r="V66" s="25">
        <v>0</v>
      </c>
      <c r="W66" s="26">
        <v>13</v>
      </c>
      <c r="X66" s="67">
        <f>M66*ETF!$G$3+ETF!$G$4</f>
        <v>0.22323919796649694</v>
      </c>
      <c r="Y66" s="67">
        <f>O66*ETF!$G$7+ETF!$G$8</f>
        <v>0.14310516759053937</v>
      </c>
    </row>
    <row r="67" spans="1:25">
      <c r="A67" s="23" t="s">
        <v>151</v>
      </c>
      <c r="B67" s="23" t="s">
        <v>377</v>
      </c>
      <c r="C67" s="24">
        <v>-5.5759999999999996</v>
      </c>
      <c r="D67" s="24">
        <v>2E-3</v>
      </c>
      <c r="E67" s="24">
        <v>-5.17</v>
      </c>
      <c r="F67" s="24">
        <v>2E-3</v>
      </c>
      <c r="G67" s="24">
        <v>-11.474</v>
      </c>
      <c r="H67" s="24">
        <v>3.2000000000000001E-2</v>
      </c>
      <c r="I67" s="24">
        <v>-10.523</v>
      </c>
      <c r="J67" s="24">
        <v>6.8000000000000005E-2</v>
      </c>
      <c r="K67" s="24">
        <v>-15.287000000000001</v>
      </c>
      <c r="L67" s="24">
        <v>3.9889999999999999</v>
      </c>
      <c r="M67" s="24">
        <v>-0.67400000000000004</v>
      </c>
      <c r="N67" s="24">
        <v>3.2000000000000001E-2</v>
      </c>
      <c r="O67" s="24">
        <v>-0.21099999999999999</v>
      </c>
      <c r="P67" s="24">
        <v>7.2999999999999995E-2</v>
      </c>
      <c r="Q67" s="24">
        <v>0.74099999999999999</v>
      </c>
      <c r="R67" s="24">
        <v>4.0540000000000003</v>
      </c>
      <c r="S67" s="25">
        <v>-9.9499999999999993</v>
      </c>
      <c r="T67" s="25">
        <v>0</v>
      </c>
      <c r="U67" s="25">
        <v>19.97</v>
      </c>
      <c r="V67" s="25">
        <v>0</v>
      </c>
      <c r="W67" s="26">
        <v>13</v>
      </c>
      <c r="X67" s="67">
        <f>M67*ETF!$G$3+ETF!$G$4</f>
        <v>0.22323919796649694</v>
      </c>
      <c r="Y67" s="67">
        <f>O67*ETF!$G$7+ETF!$G$8</f>
        <v>0.13704288111400653</v>
      </c>
    </row>
    <row r="68" spans="1:25">
      <c r="A68" s="23" t="s">
        <v>155</v>
      </c>
      <c r="B68" s="23" t="s">
        <v>377</v>
      </c>
      <c r="C68" s="24">
        <v>-5.556</v>
      </c>
      <c r="D68" s="24">
        <v>2E-3</v>
      </c>
      <c r="E68" s="24">
        <v>-5.1630000000000003</v>
      </c>
      <c r="F68" s="24">
        <v>3.0000000000000001E-3</v>
      </c>
      <c r="G68" s="24">
        <v>-11.436</v>
      </c>
      <c r="H68" s="24">
        <v>3.2000000000000001E-2</v>
      </c>
      <c r="I68" s="24">
        <v>-10.475</v>
      </c>
      <c r="J68" s="24">
        <v>0.11799999999999999</v>
      </c>
      <c r="K68" s="24">
        <v>-17.728000000000002</v>
      </c>
      <c r="L68" s="24">
        <v>3.37</v>
      </c>
      <c r="M68" s="24">
        <v>-0.66500000000000004</v>
      </c>
      <c r="N68" s="24">
        <v>3.2000000000000001E-2</v>
      </c>
      <c r="O68" s="24">
        <v>-0.17699999999999999</v>
      </c>
      <c r="P68" s="24">
        <v>0.12</v>
      </c>
      <c r="Q68" s="24">
        <v>-1.776</v>
      </c>
      <c r="R68" s="24">
        <v>3.4260000000000002</v>
      </c>
      <c r="S68" s="25">
        <v>-9.93</v>
      </c>
      <c r="T68" s="25">
        <v>0</v>
      </c>
      <c r="U68" s="25">
        <v>19.97</v>
      </c>
      <c r="V68" s="25">
        <v>0</v>
      </c>
      <c r="W68" s="26">
        <v>13</v>
      </c>
      <c r="X68" s="67">
        <f>M68*ETF!$G$3+ETF!$G$4</f>
        <v>0.23239437272861763</v>
      </c>
      <c r="Y68" s="67">
        <f>O68*ETF!$G$7+ETF!$G$8</f>
        <v>0.17139583781435924</v>
      </c>
    </row>
    <row r="69" spans="1:25">
      <c r="A69" s="23" t="s">
        <v>158</v>
      </c>
      <c r="B69" s="23" t="s">
        <v>377</v>
      </c>
      <c r="C69" s="24">
        <v>-5.5529999999999999</v>
      </c>
      <c r="D69" s="24">
        <v>2E-3</v>
      </c>
      <c r="E69" s="24">
        <v>-5.0789999999999997</v>
      </c>
      <c r="F69" s="24">
        <v>3.0000000000000001E-3</v>
      </c>
      <c r="G69" s="24">
        <v>-11.353</v>
      </c>
      <c r="H69" s="24">
        <v>1.7999999999999999E-2</v>
      </c>
      <c r="I69" s="24">
        <v>-10.340999999999999</v>
      </c>
      <c r="J69" s="24">
        <v>7.4999999999999997E-2</v>
      </c>
      <c r="K69" s="24">
        <v>-18.904</v>
      </c>
      <c r="L69" s="24">
        <v>2.4119999999999999</v>
      </c>
      <c r="M69" s="24">
        <v>-0.66700000000000004</v>
      </c>
      <c r="N69" s="24">
        <v>1.6E-2</v>
      </c>
      <c r="O69" s="24">
        <v>-0.21099999999999999</v>
      </c>
      <c r="P69" s="24">
        <v>7.5999999999999998E-2</v>
      </c>
      <c r="Q69" s="24">
        <v>-3.1389999999999998</v>
      </c>
      <c r="R69" s="24">
        <v>2.4489999999999998</v>
      </c>
      <c r="S69" s="25">
        <v>-9.93</v>
      </c>
      <c r="T69" s="25">
        <v>0</v>
      </c>
      <c r="U69" s="25">
        <v>20.059999999999999</v>
      </c>
      <c r="V69" s="25">
        <v>0</v>
      </c>
      <c r="W69" s="26">
        <v>13</v>
      </c>
      <c r="X69" s="67">
        <f>M69*ETF!$G$3+ETF!$G$4</f>
        <v>0.23035988944814634</v>
      </c>
      <c r="Y69" s="67">
        <f>O69*ETF!$G$7+ETF!$G$8</f>
        <v>0.13704288111400653</v>
      </c>
    </row>
    <row r="70" spans="1:25">
      <c r="A70" s="23" t="s">
        <v>162</v>
      </c>
      <c r="B70" s="23" t="s">
        <v>377</v>
      </c>
      <c r="C70" s="24">
        <v>-5.5359999999999996</v>
      </c>
      <c r="D70" s="24">
        <v>2E-3</v>
      </c>
      <c r="E70" s="24">
        <v>-5.2709999999999999</v>
      </c>
      <c r="F70" s="24">
        <v>3.0000000000000001E-3</v>
      </c>
      <c r="G70" s="24">
        <v>-11.541</v>
      </c>
      <c r="H70" s="24">
        <v>2.5000000000000001E-2</v>
      </c>
      <c r="I70" s="24">
        <v>-10.75</v>
      </c>
      <c r="J70" s="24">
        <v>7.1999999999999995E-2</v>
      </c>
      <c r="K70" s="24">
        <v>-19.236000000000001</v>
      </c>
      <c r="L70" s="24">
        <v>4.51</v>
      </c>
      <c r="M70" s="24">
        <v>-0.68500000000000005</v>
      </c>
      <c r="N70" s="24">
        <v>2.3E-2</v>
      </c>
      <c r="O70" s="24">
        <v>-0.23899999999999999</v>
      </c>
      <c r="P70" s="24">
        <v>7.3999999999999996E-2</v>
      </c>
      <c r="Q70" s="24">
        <v>-3.117</v>
      </c>
      <c r="R70" s="24">
        <v>4.585</v>
      </c>
      <c r="S70" s="25">
        <v>-9.9</v>
      </c>
      <c r="T70" s="25">
        <v>0</v>
      </c>
      <c r="U70" s="25">
        <v>19.86</v>
      </c>
      <c r="V70" s="25">
        <v>0</v>
      </c>
      <c r="W70" s="26">
        <v>13</v>
      </c>
      <c r="X70" s="67">
        <f>M70*ETF!$G$3+ETF!$G$4</f>
        <v>0.21204953992390507</v>
      </c>
      <c r="Y70" s="67">
        <f>O70*ETF!$G$7+ETF!$G$8</f>
        <v>0.10875221089018666</v>
      </c>
    </row>
    <row r="71" spans="1:25">
      <c r="A71" s="23" t="s">
        <v>167</v>
      </c>
      <c r="B71" s="23" t="s">
        <v>377</v>
      </c>
      <c r="C71" s="24">
        <v>-5.5049999999999999</v>
      </c>
      <c r="D71" s="24">
        <v>2E-3</v>
      </c>
      <c r="E71" s="24">
        <v>-4.9189999999999996</v>
      </c>
      <c r="F71" s="24">
        <v>3.0000000000000001E-3</v>
      </c>
      <c r="G71" s="24">
        <v>-11.145</v>
      </c>
      <c r="H71" s="24">
        <v>2.5999999999999999E-2</v>
      </c>
      <c r="I71" s="24">
        <v>-10.025</v>
      </c>
      <c r="J71" s="24">
        <v>0.112</v>
      </c>
      <c r="K71" s="24">
        <v>-17.491</v>
      </c>
      <c r="L71" s="24">
        <v>1.946</v>
      </c>
      <c r="M71" s="24">
        <v>-0.66400000000000003</v>
      </c>
      <c r="N71" s="24">
        <v>2.5999999999999999E-2</v>
      </c>
      <c r="O71" s="24">
        <v>-0.21299999999999999</v>
      </c>
      <c r="P71" s="24">
        <v>0.11700000000000001</v>
      </c>
      <c r="Q71" s="24">
        <v>-2.0699999999999998</v>
      </c>
      <c r="R71" s="24">
        <v>1.98</v>
      </c>
      <c r="S71" s="25">
        <v>-9.8800000000000008</v>
      </c>
      <c r="T71" s="25">
        <v>0</v>
      </c>
      <c r="U71" s="25">
        <v>20.22</v>
      </c>
      <c r="V71" s="25">
        <v>0</v>
      </c>
      <c r="W71" s="26">
        <v>13</v>
      </c>
      <c r="X71" s="67">
        <f>M71*ETF!$G$3+ETF!$G$4</f>
        <v>0.23341161436885327</v>
      </c>
      <c r="Y71" s="67">
        <f>O71*ETF!$G$7+ETF!$G$8</f>
        <v>0.13502211895516225</v>
      </c>
    </row>
    <row r="72" spans="1:25">
      <c r="A72" s="23" t="s">
        <v>170</v>
      </c>
      <c r="B72" s="23" t="s">
        <v>377</v>
      </c>
      <c r="C72" s="24">
        <v>-5.5209999999999999</v>
      </c>
      <c r="D72" s="24">
        <v>2E-3</v>
      </c>
      <c r="E72" s="24">
        <v>-5.1289999999999996</v>
      </c>
      <c r="F72" s="24">
        <v>3.0000000000000001E-3</v>
      </c>
      <c r="G72" s="24">
        <v>-11.382999999999999</v>
      </c>
      <c r="H72" s="24">
        <v>2.3E-2</v>
      </c>
      <c r="I72" s="24">
        <v>-10.456</v>
      </c>
      <c r="J72" s="24">
        <v>7.3999999999999996E-2</v>
      </c>
      <c r="K72" s="24">
        <v>-16.561</v>
      </c>
      <c r="L72" s="24">
        <v>3.012</v>
      </c>
      <c r="M72" s="24">
        <v>-0.68100000000000005</v>
      </c>
      <c r="N72" s="24">
        <v>2.3E-2</v>
      </c>
      <c r="O72" s="24">
        <v>-0.22800000000000001</v>
      </c>
      <c r="P72" s="24">
        <v>7.8E-2</v>
      </c>
      <c r="Q72" s="24">
        <v>-0.69499999999999995</v>
      </c>
      <c r="R72" s="24">
        <v>3.0590000000000002</v>
      </c>
      <c r="S72" s="25">
        <v>-9.89</v>
      </c>
      <c r="T72" s="25">
        <v>0</v>
      </c>
      <c r="U72" s="25">
        <v>20.010000000000002</v>
      </c>
      <c r="V72" s="25">
        <v>0</v>
      </c>
      <c r="W72" s="26">
        <v>12</v>
      </c>
      <c r="X72" s="67">
        <f>M72*ETF!$G$3+ETF!$G$4</f>
        <v>0.21611850648484754</v>
      </c>
      <c r="Y72" s="67">
        <f>O72*ETF!$G$7+ETF!$G$8</f>
        <v>0.11986640276383015</v>
      </c>
    </row>
    <row r="73" spans="1:25">
      <c r="A73" s="23" t="s">
        <v>173</v>
      </c>
      <c r="B73" s="23" t="s">
        <v>377</v>
      </c>
      <c r="C73" s="24">
        <v>-5.5270000000000001</v>
      </c>
      <c r="D73" s="24">
        <v>2E-3</v>
      </c>
      <c r="E73" s="24">
        <v>-4.9589999999999996</v>
      </c>
      <c r="F73" s="24">
        <v>3.0000000000000001E-3</v>
      </c>
      <c r="G73" s="24">
        <v>-11.218</v>
      </c>
      <c r="H73" s="24">
        <v>3.1E-2</v>
      </c>
      <c r="I73" s="24">
        <v>-10.119</v>
      </c>
      <c r="J73" s="24">
        <v>7.4999999999999997E-2</v>
      </c>
      <c r="K73" s="24">
        <v>-18.652000000000001</v>
      </c>
      <c r="L73" s="24">
        <v>3.8380000000000001</v>
      </c>
      <c r="M73" s="24">
        <v>-0.67600000000000005</v>
      </c>
      <c r="N73" s="24">
        <v>3.1E-2</v>
      </c>
      <c r="O73" s="24">
        <v>-0.22800000000000001</v>
      </c>
      <c r="P73" s="24">
        <v>7.9000000000000001E-2</v>
      </c>
      <c r="Q73" s="24">
        <v>-3.1469999999999998</v>
      </c>
      <c r="R73" s="24">
        <v>3.8980000000000001</v>
      </c>
      <c r="S73" s="25">
        <v>-9.91</v>
      </c>
      <c r="T73" s="25">
        <v>0</v>
      </c>
      <c r="U73" s="25">
        <v>20.18</v>
      </c>
      <c r="V73" s="25">
        <v>0</v>
      </c>
      <c r="W73" s="26">
        <v>13</v>
      </c>
      <c r="X73" s="67">
        <f>M73*ETF!$G$3+ETF!$G$4</f>
        <v>0.22120471468602576</v>
      </c>
      <c r="Y73" s="67">
        <f>O73*ETF!$G$7+ETF!$G$8</f>
        <v>0.11986640276383015</v>
      </c>
    </row>
    <row r="74" spans="1:25">
      <c r="A74" s="23" t="s">
        <v>176</v>
      </c>
      <c r="B74" s="23" t="s">
        <v>377</v>
      </c>
      <c r="C74" s="24">
        <v>-5.4660000000000002</v>
      </c>
      <c r="D74" s="24">
        <v>2E-3</v>
      </c>
      <c r="E74" s="24">
        <v>-5.032</v>
      </c>
      <c r="F74" s="24">
        <v>4.0000000000000001E-3</v>
      </c>
      <c r="G74" s="24">
        <v>-11.23</v>
      </c>
      <c r="H74" s="24">
        <v>2.4E-2</v>
      </c>
      <c r="I74" s="24">
        <v>-10.25</v>
      </c>
      <c r="J74" s="24">
        <v>7.2999999999999995E-2</v>
      </c>
      <c r="K74" s="24">
        <v>-18.135999999999999</v>
      </c>
      <c r="L74" s="24">
        <v>2.839</v>
      </c>
      <c r="M74" s="24">
        <v>-0.67900000000000005</v>
      </c>
      <c r="N74" s="24">
        <v>2.1000000000000001E-2</v>
      </c>
      <c r="O74" s="24">
        <v>-0.21299999999999999</v>
      </c>
      <c r="P74" s="24">
        <v>7.5999999999999998E-2</v>
      </c>
      <c r="Q74" s="24">
        <v>-2.5449999999999999</v>
      </c>
      <c r="R74" s="24">
        <v>2.879</v>
      </c>
      <c r="S74" s="25">
        <v>-9.84</v>
      </c>
      <c r="T74" s="25">
        <v>0</v>
      </c>
      <c r="U74" s="25">
        <v>20.11</v>
      </c>
      <c r="V74" s="25">
        <v>0</v>
      </c>
      <c r="W74" s="26">
        <v>12</v>
      </c>
      <c r="X74" s="67">
        <f>M74*ETF!$G$3+ETF!$G$4</f>
        <v>0.21815298976531883</v>
      </c>
      <c r="Y74" s="67">
        <f>O74*ETF!$G$7+ETF!$G$8</f>
        <v>0.13502211895516225</v>
      </c>
    </row>
    <row r="75" spans="1:25">
      <c r="A75" s="23" t="s">
        <v>179</v>
      </c>
      <c r="B75" s="23" t="s">
        <v>377</v>
      </c>
      <c r="C75" s="24">
        <v>-5.5129999999999999</v>
      </c>
      <c r="D75" s="24">
        <v>2E-3</v>
      </c>
      <c r="E75" s="24">
        <v>-5.125</v>
      </c>
      <c r="F75" s="24">
        <v>3.0000000000000001E-3</v>
      </c>
      <c r="G75" s="24">
        <v>-11.365</v>
      </c>
      <c r="H75" s="24">
        <v>3.3000000000000002E-2</v>
      </c>
      <c r="I75" s="24">
        <v>-10.394</v>
      </c>
      <c r="J75" s="24">
        <v>7.0000000000000007E-2</v>
      </c>
      <c r="K75" s="24">
        <v>-17.904</v>
      </c>
      <c r="L75" s="24">
        <v>3.52</v>
      </c>
      <c r="M75" s="24">
        <v>-0.67500000000000004</v>
      </c>
      <c r="N75" s="24">
        <v>3.5000000000000003E-2</v>
      </c>
      <c r="O75" s="24">
        <v>-0.17199999999999999</v>
      </c>
      <c r="P75" s="24">
        <v>7.1999999999999995E-2</v>
      </c>
      <c r="Q75" s="24">
        <v>-2.0760000000000001</v>
      </c>
      <c r="R75" s="24">
        <v>3.577</v>
      </c>
      <c r="S75" s="25">
        <v>-9.89</v>
      </c>
      <c r="T75" s="25">
        <v>0</v>
      </c>
      <c r="U75" s="25">
        <v>20.010000000000002</v>
      </c>
      <c r="V75" s="25">
        <v>0</v>
      </c>
      <c r="W75" s="26">
        <v>13</v>
      </c>
      <c r="X75" s="67">
        <f>M75*ETF!$G$3+ETF!$G$4</f>
        <v>0.22222195632626129</v>
      </c>
      <c r="Y75" s="67">
        <f>O75*ETF!$G$7+ETF!$G$8</f>
        <v>0.17644774321146994</v>
      </c>
    </row>
    <row r="76" spans="1:25">
      <c r="A76" s="23" t="s">
        <v>181</v>
      </c>
      <c r="B76" s="23" t="s">
        <v>377</v>
      </c>
      <c r="C76" s="24">
        <v>-5.5350000000000001</v>
      </c>
      <c r="D76" s="24">
        <v>2E-3</v>
      </c>
      <c r="E76" s="24">
        <v>-4.9320000000000004</v>
      </c>
      <c r="F76" s="24">
        <v>5.0000000000000001E-3</v>
      </c>
      <c r="G76" s="24">
        <v>-11.212999999999999</v>
      </c>
      <c r="H76" s="24">
        <v>2.1000000000000001E-2</v>
      </c>
      <c r="I76" s="24">
        <v>-10.035</v>
      </c>
      <c r="J76" s="24">
        <v>0.09</v>
      </c>
      <c r="K76" s="24">
        <v>-13.47</v>
      </c>
      <c r="L76" s="24">
        <v>3.7730000000000001</v>
      </c>
      <c r="M76" s="24">
        <v>-0.68899999999999995</v>
      </c>
      <c r="N76" s="24">
        <v>1.9E-2</v>
      </c>
      <c r="O76" s="24">
        <v>-0.19600000000000001</v>
      </c>
      <c r="P76" s="24">
        <v>9.4E-2</v>
      </c>
      <c r="Q76" s="24">
        <v>2.073</v>
      </c>
      <c r="R76" s="24">
        <v>3.8290000000000002</v>
      </c>
      <c r="S76" s="25">
        <v>-9.92</v>
      </c>
      <c r="T76" s="25">
        <v>0</v>
      </c>
      <c r="U76" s="25">
        <v>20.21</v>
      </c>
      <c r="V76" s="25">
        <v>0</v>
      </c>
      <c r="W76" s="26">
        <v>13</v>
      </c>
      <c r="X76" s="67">
        <f>M76*ETF!$G$3+ETF!$G$4</f>
        <v>0.20798057336296272</v>
      </c>
      <c r="Y76" s="67">
        <f>O76*ETF!$G$7+ETF!$G$8</f>
        <v>0.15219859730533858</v>
      </c>
    </row>
    <row r="77" spans="1:25">
      <c r="A77" s="23" t="s">
        <v>184</v>
      </c>
      <c r="B77" s="23" t="s">
        <v>377</v>
      </c>
      <c r="C77" s="24">
        <v>-5.5629999999999997</v>
      </c>
      <c r="D77" s="24">
        <v>1E-3</v>
      </c>
      <c r="E77" s="24">
        <v>-4.9550000000000001</v>
      </c>
      <c r="F77" s="24">
        <v>3.0000000000000001E-3</v>
      </c>
      <c r="G77" s="24">
        <v>-11.266</v>
      </c>
      <c r="H77" s="24">
        <v>0.02</v>
      </c>
      <c r="I77" s="24">
        <v>-10.098000000000001</v>
      </c>
      <c r="J77" s="24">
        <v>0.109</v>
      </c>
      <c r="K77" s="24">
        <v>-17.579000000000001</v>
      </c>
      <c r="L77" s="24">
        <v>3.7669999999999999</v>
      </c>
      <c r="M77" s="24">
        <v>-0.69</v>
      </c>
      <c r="N77" s="24">
        <v>1.9E-2</v>
      </c>
      <c r="O77" s="24">
        <v>-0.215</v>
      </c>
      <c r="P77" s="24">
        <v>0.112</v>
      </c>
      <c r="Q77" s="24">
        <v>-2.0270000000000001</v>
      </c>
      <c r="R77" s="24">
        <v>3.8290000000000002</v>
      </c>
      <c r="S77" s="25">
        <v>-9.9499999999999993</v>
      </c>
      <c r="T77" s="25">
        <v>0</v>
      </c>
      <c r="U77" s="25">
        <v>20.190000000000001</v>
      </c>
      <c r="V77" s="25">
        <v>0</v>
      </c>
      <c r="W77" s="26">
        <v>13</v>
      </c>
      <c r="X77" s="67">
        <f>M77*ETF!$G$3+ETF!$G$4</f>
        <v>0.20696333172272707</v>
      </c>
      <c r="Y77" s="67">
        <f>O77*ETF!$G$7+ETF!$G$8</f>
        <v>0.13300135679631797</v>
      </c>
    </row>
    <row r="78" spans="1:25">
      <c r="A78" s="23" t="s">
        <v>187</v>
      </c>
      <c r="B78" s="23" t="s">
        <v>377</v>
      </c>
      <c r="C78" s="24">
        <v>-5.5380000000000003</v>
      </c>
      <c r="D78" s="24">
        <v>2E-3</v>
      </c>
      <c r="E78" s="24">
        <v>-5.0419999999999998</v>
      </c>
      <c r="F78" s="24">
        <v>3.0000000000000001E-3</v>
      </c>
      <c r="G78" s="24">
        <v>-11.331</v>
      </c>
      <c r="H78" s="24">
        <v>2.5000000000000001E-2</v>
      </c>
      <c r="I78" s="24">
        <v>-10.276</v>
      </c>
      <c r="J78" s="24">
        <v>8.5000000000000006E-2</v>
      </c>
      <c r="K78" s="24">
        <v>-14.199</v>
      </c>
      <c r="L78" s="24">
        <v>4.0019999999999998</v>
      </c>
      <c r="M78" s="24">
        <v>-0.69699999999999995</v>
      </c>
      <c r="N78" s="24">
        <v>2.5999999999999999E-2</v>
      </c>
      <c r="O78" s="24">
        <v>-0.219</v>
      </c>
      <c r="P78" s="24">
        <v>8.7999999999999995E-2</v>
      </c>
      <c r="Q78" s="24">
        <v>1.552</v>
      </c>
      <c r="R78" s="24">
        <v>4.069</v>
      </c>
      <c r="S78" s="25">
        <v>-9.92</v>
      </c>
      <c r="T78" s="25">
        <v>0</v>
      </c>
      <c r="U78" s="25">
        <v>20.100000000000001</v>
      </c>
      <c r="V78" s="25">
        <v>0</v>
      </c>
      <c r="W78" s="26">
        <v>13</v>
      </c>
      <c r="X78" s="67">
        <f>M78*ETF!$G$3+ETF!$G$4</f>
        <v>0.19984264024107767</v>
      </c>
      <c r="Y78" s="67">
        <f>O78*ETF!$G$7+ETF!$G$8</f>
        <v>0.12895983247862941</v>
      </c>
    </row>
    <row r="79" spans="1:25">
      <c r="A79" s="23" t="s">
        <v>190</v>
      </c>
      <c r="B79" s="23" t="s">
        <v>377</v>
      </c>
      <c r="C79" s="24">
        <v>-5.601</v>
      </c>
      <c r="D79" s="24">
        <v>2E-3</v>
      </c>
      <c r="E79" s="24">
        <v>-5.0599999999999996</v>
      </c>
      <c r="F79" s="24">
        <v>4.0000000000000001E-3</v>
      </c>
      <c r="G79" s="24">
        <v>-11.423</v>
      </c>
      <c r="H79" s="24">
        <v>1.9E-2</v>
      </c>
      <c r="I79" s="24">
        <v>-10.254</v>
      </c>
      <c r="J79" s="24">
        <v>9.6000000000000002E-2</v>
      </c>
      <c r="K79" s="24">
        <v>-14.339</v>
      </c>
      <c r="L79" s="24">
        <v>3.3530000000000002</v>
      </c>
      <c r="M79" s="24">
        <v>-0.70699999999999996</v>
      </c>
      <c r="N79" s="24">
        <v>1.7999999999999999E-2</v>
      </c>
      <c r="O79" s="24">
        <v>-0.16200000000000001</v>
      </c>
      <c r="P79" s="24">
        <v>9.7000000000000003E-2</v>
      </c>
      <c r="Q79" s="24">
        <v>1.5109999999999999</v>
      </c>
      <c r="R79" s="24">
        <v>3.4060000000000001</v>
      </c>
      <c r="S79" s="25">
        <v>-9.98</v>
      </c>
      <c r="T79" s="25">
        <v>0</v>
      </c>
      <c r="U79" s="25">
        <v>20.079999999999998</v>
      </c>
      <c r="V79" s="25">
        <v>0</v>
      </c>
      <c r="W79" s="26">
        <v>13</v>
      </c>
      <c r="X79" s="67">
        <f>M79*ETF!$G$3+ETF!$G$4</f>
        <v>0.18967022383872145</v>
      </c>
      <c r="Y79" s="67">
        <f>O79*ETF!$G$7+ETF!$G$8</f>
        <v>0.18655155400569129</v>
      </c>
    </row>
    <row r="80" spans="1:25">
      <c r="A80" s="23" t="s">
        <v>192</v>
      </c>
      <c r="B80" s="23" t="s">
        <v>377</v>
      </c>
      <c r="C80" s="24">
        <v>-5.5890000000000004</v>
      </c>
      <c r="D80" s="24">
        <v>2E-3</v>
      </c>
      <c r="E80" s="24">
        <v>-5.0339999999999998</v>
      </c>
      <c r="F80" s="24">
        <v>3.0000000000000001E-3</v>
      </c>
      <c r="G80" s="24">
        <v>-11.366</v>
      </c>
      <c r="H80" s="24">
        <v>2.3E-2</v>
      </c>
      <c r="I80" s="24">
        <v>-10.27</v>
      </c>
      <c r="J80" s="24">
        <v>7.6999999999999999E-2</v>
      </c>
      <c r="K80" s="24">
        <v>-16.574999999999999</v>
      </c>
      <c r="L80" s="24">
        <v>1.2929999999999999</v>
      </c>
      <c r="M80" s="24">
        <v>-0.68600000000000005</v>
      </c>
      <c r="N80" s="24">
        <v>2.4E-2</v>
      </c>
      <c r="O80" s="24">
        <v>-0.22900000000000001</v>
      </c>
      <c r="P80" s="24">
        <v>7.6999999999999999E-2</v>
      </c>
      <c r="Q80" s="24">
        <v>-0.82299999999999995</v>
      </c>
      <c r="R80" s="24">
        <v>1.3109999999999999</v>
      </c>
      <c r="S80" s="25">
        <v>-9.9700000000000006</v>
      </c>
      <c r="T80" s="25">
        <v>0</v>
      </c>
      <c r="U80" s="25">
        <v>20.11</v>
      </c>
      <c r="V80" s="25">
        <v>0</v>
      </c>
      <c r="W80" s="26">
        <v>13</v>
      </c>
      <c r="X80" s="67">
        <f>M80*ETF!$G$3+ETF!$G$4</f>
        <v>0.21103229828366943</v>
      </c>
      <c r="Y80" s="67">
        <f>O80*ETF!$G$7+ETF!$G$8</f>
        <v>0.11885602168440801</v>
      </c>
    </row>
    <row r="81" spans="1:25">
      <c r="A81" s="23" t="s">
        <v>195</v>
      </c>
      <c r="B81" s="23" t="s">
        <v>377</v>
      </c>
      <c r="C81" s="24">
        <v>-5.5579999999999998</v>
      </c>
      <c r="D81" s="24">
        <v>2E-3</v>
      </c>
      <c r="E81" s="24">
        <v>-5.1820000000000004</v>
      </c>
      <c r="F81" s="24">
        <v>4.0000000000000001E-3</v>
      </c>
      <c r="G81" s="24">
        <v>-11.496</v>
      </c>
      <c r="H81" s="24">
        <v>0.03</v>
      </c>
      <c r="I81" s="24">
        <v>-10.582000000000001</v>
      </c>
      <c r="J81" s="24">
        <v>6.7000000000000004E-2</v>
      </c>
      <c r="K81" s="24">
        <v>-15.090999999999999</v>
      </c>
      <c r="L81" s="24">
        <v>3.573</v>
      </c>
      <c r="M81" s="24">
        <v>-0.70499999999999996</v>
      </c>
      <c r="N81" s="24">
        <v>3.2000000000000001E-2</v>
      </c>
      <c r="O81" s="24">
        <v>-0.248</v>
      </c>
      <c r="P81" s="24">
        <v>6.9000000000000006E-2</v>
      </c>
      <c r="Q81" s="24">
        <v>0.94399999999999995</v>
      </c>
      <c r="R81" s="24">
        <v>3.633</v>
      </c>
      <c r="S81" s="25">
        <v>-9.93</v>
      </c>
      <c r="T81" s="25">
        <v>0</v>
      </c>
      <c r="U81" s="25">
        <v>19.95</v>
      </c>
      <c r="V81" s="25">
        <v>0</v>
      </c>
      <c r="W81" s="26">
        <v>13</v>
      </c>
      <c r="X81" s="67">
        <f>M81*ETF!$G$3+ETF!$G$4</f>
        <v>0.19170470711919263</v>
      </c>
      <c r="Y81" s="67">
        <f>O81*ETF!$G$7+ETF!$G$8</f>
        <v>9.9658781175387401E-2</v>
      </c>
    </row>
    <row r="82" spans="1:25">
      <c r="A82" s="23" t="s">
        <v>198</v>
      </c>
      <c r="B82" s="23" t="s">
        <v>377</v>
      </c>
      <c r="C82" s="24">
        <v>-5.5990000000000002</v>
      </c>
      <c r="D82" s="24">
        <v>2E-3</v>
      </c>
      <c r="E82" s="24">
        <v>-5.0359999999999996</v>
      </c>
      <c r="F82" s="24">
        <v>2E-3</v>
      </c>
      <c r="G82" s="24">
        <v>-11.381</v>
      </c>
      <c r="H82" s="24">
        <v>2.4E-2</v>
      </c>
      <c r="I82" s="24">
        <v>-10.254</v>
      </c>
      <c r="J82" s="24">
        <v>7.5999999999999998E-2</v>
      </c>
      <c r="K82" s="24">
        <v>-15.613</v>
      </c>
      <c r="L82" s="24">
        <v>3.258</v>
      </c>
      <c r="M82" s="24">
        <v>-0.68899999999999995</v>
      </c>
      <c r="N82" s="24">
        <v>2.1999999999999999E-2</v>
      </c>
      <c r="O82" s="24">
        <v>-0.21</v>
      </c>
      <c r="P82" s="24">
        <v>7.8E-2</v>
      </c>
      <c r="Q82" s="24">
        <v>0.16900000000000001</v>
      </c>
      <c r="R82" s="24">
        <v>3.3119999999999998</v>
      </c>
      <c r="S82" s="25">
        <v>-9.98</v>
      </c>
      <c r="T82" s="25">
        <v>0</v>
      </c>
      <c r="U82" s="25">
        <v>20.100000000000001</v>
      </c>
      <c r="V82" s="25">
        <v>0</v>
      </c>
      <c r="W82" s="26">
        <v>13</v>
      </c>
      <c r="X82" s="67">
        <f>M82*ETF!$G$3+ETF!$G$4</f>
        <v>0.20798057336296272</v>
      </c>
      <c r="Y82" s="67">
        <f>O82*ETF!$G$7+ETF!$G$8</f>
        <v>0.13805326219342867</v>
      </c>
    </row>
    <row r="83" spans="1:25">
      <c r="A83" s="23" t="s">
        <v>201</v>
      </c>
      <c r="B83" s="23" t="s">
        <v>377</v>
      </c>
      <c r="C83" s="24">
        <v>-5.5949999999999998</v>
      </c>
      <c r="D83" s="24">
        <v>3.0000000000000001E-3</v>
      </c>
      <c r="E83" s="24">
        <v>-4.9980000000000002</v>
      </c>
      <c r="F83" s="24">
        <v>3.0000000000000001E-3</v>
      </c>
      <c r="G83" s="24">
        <v>-11.35</v>
      </c>
      <c r="H83" s="24">
        <v>2.5000000000000001E-2</v>
      </c>
      <c r="I83" s="24">
        <v>-10.199</v>
      </c>
      <c r="J83" s="24">
        <v>9.7000000000000003E-2</v>
      </c>
      <c r="K83" s="24">
        <v>-15.53</v>
      </c>
      <c r="L83" s="24">
        <v>3.5129999999999999</v>
      </c>
      <c r="M83" s="24">
        <v>-0.7</v>
      </c>
      <c r="N83" s="24">
        <v>2.5000000000000001E-2</v>
      </c>
      <c r="O83" s="24">
        <v>-0.23</v>
      </c>
      <c r="P83" s="24">
        <v>9.8000000000000004E-2</v>
      </c>
      <c r="Q83" s="24">
        <v>0.17399999999999999</v>
      </c>
      <c r="R83" s="24">
        <v>3.5680000000000001</v>
      </c>
      <c r="S83" s="25">
        <v>-9.98</v>
      </c>
      <c r="T83" s="25">
        <v>0</v>
      </c>
      <c r="U83" s="25">
        <v>20.14</v>
      </c>
      <c r="V83" s="25">
        <v>0</v>
      </c>
      <c r="W83" s="26">
        <v>13</v>
      </c>
      <c r="X83" s="67">
        <f>M83*ETF!$G$3+ETF!$G$4</f>
        <v>0.19679091532037074</v>
      </c>
      <c r="Y83" s="67">
        <f>O83*ETF!$G$7+ETF!$G$8</f>
        <v>0.11784564060498587</v>
      </c>
    </row>
    <row r="84" spans="1:25">
      <c r="A84" s="23" t="s">
        <v>206</v>
      </c>
      <c r="B84" s="23" t="s">
        <v>377</v>
      </c>
      <c r="C84" s="24">
        <v>-5.5720000000000001</v>
      </c>
      <c r="D84" s="24">
        <v>2E-3</v>
      </c>
      <c r="E84" s="24">
        <v>-5.0990000000000002</v>
      </c>
      <c r="F84" s="24">
        <v>3.0000000000000001E-3</v>
      </c>
      <c r="G84" s="24">
        <v>-11.406000000000001</v>
      </c>
      <c r="H84" s="24">
        <v>3.1E-2</v>
      </c>
      <c r="I84" s="24">
        <v>-10.378</v>
      </c>
      <c r="J84" s="24">
        <v>0.13</v>
      </c>
      <c r="K84" s="24">
        <v>-10.185</v>
      </c>
      <c r="L84" s="24">
        <v>2.2690000000000001</v>
      </c>
      <c r="M84" s="24">
        <v>-0.68100000000000005</v>
      </c>
      <c r="N84" s="24">
        <v>3.1E-2</v>
      </c>
      <c r="O84" s="24">
        <v>-0.20799999999999999</v>
      </c>
      <c r="P84" s="24">
        <v>0.13200000000000001</v>
      </c>
      <c r="Q84" s="24">
        <v>5.7789999999999999</v>
      </c>
      <c r="R84" s="24">
        <v>2.3109999999999999</v>
      </c>
      <c r="S84" s="25">
        <v>-9.9499999999999993</v>
      </c>
      <c r="T84" s="25">
        <v>0</v>
      </c>
      <c r="U84" s="25">
        <v>20.04</v>
      </c>
      <c r="V84" s="25">
        <v>0</v>
      </c>
      <c r="W84" s="26">
        <v>13</v>
      </c>
      <c r="X84" s="67">
        <f>M84*ETF!$G$3+ETF!$G$4</f>
        <v>0.21611850648484754</v>
      </c>
      <c r="Y84" s="67">
        <f>O84*ETF!$G$7+ETF!$G$8</f>
        <v>0.14007402435227295</v>
      </c>
    </row>
    <row r="85" spans="1:25">
      <c r="A85" s="23" t="s">
        <v>207</v>
      </c>
      <c r="B85" s="23" t="s">
        <v>377</v>
      </c>
      <c r="C85" s="24">
        <v>-5.5940000000000003</v>
      </c>
      <c r="D85" s="24">
        <v>2E-3</v>
      </c>
      <c r="E85" s="24">
        <v>-5.2229999999999999</v>
      </c>
      <c r="F85" s="24">
        <v>2E-3</v>
      </c>
      <c r="G85" s="24">
        <v>-11.57</v>
      </c>
      <c r="H85" s="24">
        <v>2.1000000000000001E-2</v>
      </c>
      <c r="I85" s="24">
        <v>-10.64</v>
      </c>
      <c r="J85" s="24">
        <v>7.8E-2</v>
      </c>
      <c r="K85" s="24">
        <v>-13.71</v>
      </c>
      <c r="L85" s="24">
        <v>2.3570000000000002</v>
      </c>
      <c r="M85" s="24">
        <v>-0.70099999999999996</v>
      </c>
      <c r="N85" s="24">
        <v>2.1999999999999999E-2</v>
      </c>
      <c r="O85" s="24">
        <v>-0.224</v>
      </c>
      <c r="P85" s="24">
        <v>7.8E-2</v>
      </c>
      <c r="Q85" s="24">
        <v>2.4670000000000001</v>
      </c>
      <c r="R85" s="24">
        <v>2.3959999999999999</v>
      </c>
      <c r="S85" s="25">
        <v>-9.9700000000000006</v>
      </c>
      <c r="T85" s="25">
        <v>0</v>
      </c>
      <c r="U85" s="25">
        <v>19.91</v>
      </c>
      <c r="V85" s="25">
        <v>0</v>
      </c>
      <c r="W85" s="26">
        <v>13</v>
      </c>
      <c r="X85" s="67">
        <f>M85*ETF!$G$3+ETF!$G$4</f>
        <v>0.19577367368013521</v>
      </c>
      <c r="Y85" s="67">
        <f>O85*ETF!$G$7+ETF!$G$8</f>
        <v>0.12390792708151871</v>
      </c>
    </row>
    <row r="86" spans="1:25">
      <c r="A86" s="23" t="s">
        <v>210</v>
      </c>
      <c r="B86" s="23" t="s">
        <v>377</v>
      </c>
      <c r="C86" s="24">
        <v>-5.5819999999999999</v>
      </c>
      <c r="D86" s="24">
        <v>2E-3</v>
      </c>
      <c r="E86" s="24">
        <v>-5.1189999999999998</v>
      </c>
      <c r="F86" s="24">
        <v>4.0000000000000001E-3</v>
      </c>
      <c r="G86" s="24">
        <v>-11.439</v>
      </c>
      <c r="H86" s="24">
        <v>2.1999999999999999E-2</v>
      </c>
      <c r="I86" s="24">
        <v>-10.420999999999999</v>
      </c>
      <c r="J86" s="24">
        <v>7.2999999999999995E-2</v>
      </c>
      <c r="K86" s="24">
        <v>-4.5990000000000002</v>
      </c>
      <c r="L86" s="24">
        <v>2.9089999999999998</v>
      </c>
      <c r="M86" s="24">
        <v>-0.68500000000000005</v>
      </c>
      <c r="N86" s="24">
        <v>2.1999999999999999E-2</v>
      </c>
      <c r="O86" s="24">
        <v>-0.21</v>
      </c>
      <c r="P86" s="24">
        <v>7.3999999999999996E-2</v>
      </c>
      <c r="Q86" s="24">
        <v>11.507</v>
      </c>
      <c r="R86" s="24">
        <v>2.952</v>
      </c>
      <c r="S86" s="25">
        <v>-9.9600000000000009</v>
      </c>
      <c r="T86" s="25">
        <v>0</v>
      </c>
      <c r="U86" s="25">
        <v>20.02</v>
      </c>
      <c r="V86" s="25">
        <v>0</v>
      </c>
      <c r="W86" s="26">
        <v>13</v>
      </c>
      <c r="X86" s="67">
        <f>M86*ETF!$G$3+ETF!$G$4</f>
        <v>0.21204953992390507</v>
      </c>
      <c r="Y86" s="67">
        <f>O86*ETF!$G$7+ETF!$G$8</f>
        <v>0.13805326219342867</v>
      </c>
    </row>
    <row r="87" spans="1:25">
      <c r="A87" s="23" t="s">
        <v>213</v>
      </c>
      <c r="B87" s="23" t="s">
        <v>377</v>
      </c>
      <c r="C87" s="24">
        <v>-5.5780000000000003</v>
      </c>
      <c r="D87" s="24">
        <v>1E-3</v>
      </c>
      <c r="E87" s="24">
        <v>-5.0810000000000004</v>
      </c>
      <c r="F87" s="24">
        <v>3.0000000000000001E-3</v>
      </c>
      <c r="G87" s="24">
        <v>-11.401</v>
      </c>
      <c r="H87" s="24">
        <v>2.1000000000000001E-2</v>
      </c>
      <c r="I87" s="24">
        <v>-10.351000000000001</v>
      </c>
      <c r="J87" s="24">
        <v>9.9000000000000005E-2</v>
      </c>
      <c r="K87" s="24">
        <v>-7.9340000000000002</v>
      </c>
      <c r="L87" s="24">
        <v>2.6150000000000002</v>
      </c>
      <c r="M87" s="24">
        <v>-0.68700000000000006</v>
      </c>
      <c r="N87" s="24">
        <v>0.02</v>
      </c>
      <c r="O87" s="24">
        <v>-0.216</v>
      </c>
      <c r="P87" s="24">
        <v>0.10299999999999999</v>
      </c>
      <c r="Q87" s="24">
        <v>8.0380000000000003</v>
      </c>
      <c r="R87" s="24">
        <v>2.661</v>
      </c>
      <c r="S87" s="25">
        <v>-9.9600000000000009</v>
      </c>
      <c r="T87" s="25">
        <v>0</v>
      </c>
      <c r="U87" s="25">
        <v>20.059999999999999</v>
      </c>
      <c r="V87" s="25">
        <v>0</v>
      </c>
      <c r="W87" s="26">
        <v>13</v>
      </c>
      <c r="X87" s="67">
        <f>M87*ETF!$G$3+ETF!$G$4</f>
        <v>0.21001505664343378</v>
      </c>
      <c r="Y87" s="67">
        <f>O87*ETF!$G$7+ETF!$G$8</f>
        <v>0.13199097571689583</v>
      </c>
    </row>
    <row r="88" spans="1:25">
      <c r="A88" s="23" t="s">
        <v>216</v>
      </c>
      <c r="B88" s="23" t="s">
        <v>377</v>
      </c>
      <c r="C88" s="24">
        <v>-5.59</v>
      </c>
      <c r="D88" s="24">
        <v>2E-3</v>
      </c>
      <c r="E88" s="24">
        <v>-5.109</v>
      </c>
      <c r="F88" s="24">
        <v>3.0000000000000001E-3</v>
      </c>
      <c r="G88" s="24">
        <v>-11.438000000000001</v>
      </c>
      <c r="H88" s="24">
        <v>2.7E-2</v>
      </c>
      <c r="I88" s="24">
        <v>-10.426</v>
      </c>
      <c r="J88" s="24">
        <v>8.6999999999999994E-2</v>
      </c>
      <c r="K88" s="24">
        <v>-10.502000000000001</v>
      </c>
      <c r="L88" s="24">
        <v>3.03</v>
      </c>
      <c r="M88" s="24">
        <v>-0.68500000000000005</v>
      </c>
      <c r="N88" s="24">
        <v>2.8000000000000001E-2</v>
      </c>
      <c r="O88" s="24">
        <v>-0.23599999999999999</v>
      </c>
      <c r="P88" s="24">
        <v>9.0999999999999998E-2</v>
      </c>
      <c r="Q88" s="24">
        <v>5.4980000000000002</v>
      </c>
      <c r="R88" s="24">
        <v>3.0790000000000002</v>
      </c>
      <c r="S88" s="25">
        <v>-9.9700000000000006</v>
      </c>
      <c r="T88" s="25">
        <v>0</v>
      </c>
      <c r="U88" s="25">
        <v>20.03</v>
      </c>
      <c r="V88" s="25">
        <v>0</v>
      </c>
      <c r="W88" s="26">
        <v>13</v>
      </c>
      <c r="X88" s="67">
        <f>M88*ETF!$G$3+ETF!$G$4</f>
        <v>0.21204953992390507</v>
      </c>
      <c r="Y88" s="67">
        <f>O88*ETF!$G$7+ETF!$G$8</f>
        <v>0.11178335412845308</v>
      </c>
    </row>
    <row r="89" spans="1:25">
      <c r="A89" s="23" t="s">
        <v>219</v>
      </c>
      <c r="B89" s="23" t="s">
        <v>377</v>
      </c>
      <c r="C89" s="24">
        <v>-5.6029999999999998</v>
      </c>
      <c r="D89" s="24">
        <v>2E-3</v>
      </c>
      <c r="E89" s="24">
        <v>-5.1509999999999998</v>
      </c>
      <c r="F89" s="24">
        <v>3.0000000000000001E-3</v>
      </c>
      <c r="G89" s="24">
        <v>-11.507</v>
      </c>
      <c r="H89" s="24">
        <v>2.1000000000000001E-2</v>
      </c>
      <c r="I89" s="24">
        <v>-10.502000000000001</v>
      </c>
      <c r="J89" s="24">
        <v>0.125</v>
      </c>
      <c r="K89" s="24">
        <v>-14.912000000000001</v>
      </c>
      <c r="L89" s="24">
        <v>2.5499999999999998</v>
      </c>
      <c r="M89" s="24">
        <v>-0.7</v>
      </c>
      <c r="N89" s="24">
        <v>2.3E-2</v>
      </c>
      <c r="O89" s="24">
        <v>-0.22900000000000001</v>
      </c>
      <c r="P89" s="24">
        <v>0.13</v>
      </c>
      <c r="Q89" s="24">
        <v>1.113</v>
      </c>
      <c r="R89" s="24">
        <v>2.5950000000000002</v>
      </c>
      <c r="S89" s="25">
        <v>-9.98</v>
      </c>
      <c r="T89" s="25">
        <v>0</v>
      </c>
      <c r="U89" s="25">
        <v>19.989999999999998</v>
      </c>
      <c r="V89" s="25">
        <v>0</v>
      </c>
      <c r="W89" s="26">
        <v>13</v>
      </c>
      <c r="X89" s="67">
        <f>M89*ETF!$G$3+ETF!$G$4</f>
        <v>0.19679091532037074</v>
      </c>
      <c r="Y89" s="67">
        <f>O89*ETF!$G$7+ETF!$G$8</f>
        <v>0.11885602168440801</v>
      </c>
    </row>
    <row r="90" spans="1:25">
      <c r="A90" s="23" t="s">
        <v>222</v>
      </c>
      <c r="B90" s="23" t="s">
        <v>377</v>
      </c>
      <c r="C90" s="24">
        <v>-5.5970000000000004</v>
      </c>
      <c r="D90" s="24">
        <v>3.0000000000000001E-3</v>
      </c>
      <c r="E90" s="24">
        <v>-5.2039999999999997</v>
      </c>
      <c r="F90" s="24">
        <v>4.0000000000000001E-3</v>
      </c>
      <c r="G90" s="24">
        <v>-11.557</v>
      </c>
      <c r="H90" s="24">
        <v>2.1000000000000001E-2</v>
      </c>
      <c r="I90" s="24">
        <v>-10.628</v>
      </c>
      <c r="J90" s="24">
        <v>0.11600000000000001</v>
      </c>
      <c r="K90" s="24">
        <v>-14.045</v>
      </c>
      <c r="L90" s="24">
        <v>2.5840000000000001</v>
      </c>
      <c r="M90" s="24">
        <v>-0.70399999999999996</v>
      </c>
      <c r="N90" s="24">
        <v>1.9E-2</v>
      </c>
      <c r="O90" s="24">
        <v>-0.251</v>
      </c>
      <c r="P90" s="24">
        <v>0.121</v>
      </c>
      <c r="Q90" s="24">
        <v>2.0910000000000002</v>
      </c>
      <c r="R90" s="24">
        <v>2.629</v>
      </c>
      <c r="S90" s="25">
        <v>-9.9700000000000006</v>
      </c>
      <c r="T90" s="25">
        <v>0</v>
      </c>
      <c r="U90" s="25">
        <v>19.93</v>
      </c>
      <c r="V90" s="25">
        <v>0</v>
      </c>
      <c r="W90" s="26">
        <v>13</v>
      </c>
      <c r="X90" s="67">
        <f>M90*ETF!$G$3+ETF!$G$4</f>
        <v>0.19272194875942827</v>
      </c>
      <c r="Y90" s="67">
        <f>O90*ETF!$G$7+ETF!$G$8</f>
        <v>9.662763793712098E-2</v>
      </c>
    </row>
    <row r="91" spans="1:25">
      <c r="A91" s="23" t="s">
        <v>226</v>
      </c>
      <c r="B91" s="23" t="s">
        <v>377</v>
      </c>
      <c r="C91" s="24">
        <v>-5.5960000000000001</v>
      </c>
      <c r="D91" s="24">
        <v>2E-3</v>
      </c>
      <c r="E91" s="24">
        <v>-5.17</v>
      </c>
      <c r="F91" s="24">
        <v>6.0000000000000001E-3</v>
      </c>
      <c r="G91" s="24">
        <v>-11.522</v>
      </c>
      <c r="H91" s="24">
        <v>2.4E-2</v>
      </c>
      <c r="I91" s="24">
        <v>-10.551</v>
      </c>
      <c r="J91" s="24">
        <v>0.13600000000000001</v>
      </c>
      <c r="K91" s="24">
        <v>-12.877000000000001</v>
      </c>
      <c r="L91" s="24">
        <v>2.8690000000000002</v>
      </c>
      <c r="M91" s="24">
        <v>-0.70299999999999996</v>
      </c>
      <c r="N91" s="24">
        <v>2.5999999999999999E-2</v>
      </c>
      <c r="O91" s="24">
        <v>-0.24099999999999999</v>
      </c>
      <c r="P91" s="24">
        <v>0.14399999999999999</v>
      </c>
      <c r="Q91" s="24">
        <v>3.21</v>
      </c>
      <c r="R91" s="24">
        <v>2.9169999999999998</v>
      </c>
      <c r="S91" s="25">
        <v>-9.9700000000000006</v>
      </c>
      <c r="T91" s="25">
        <v>0</v>
      </c>
      <c r="U91" s="25">
        <v>19.97</v>
      </c>
      <c r="V91" s="25">
        <v>0.01</v>
      </c>
      <c r="W91" s="26">
        <v>13</v>
      </c>
      <c r="X91" s="67">
        <f>M91*ETF!$G$3+ETF!$G$4</f>
        <v>0.19373919039966392</v>
      </c>
      <c r="Y91" s="67">
        <f>O91*ETF!$G$7+ETF!$G$8</f>
        <v>0.10673144873134238</v>
      </c>
    </row>
    <row r="92" spans="1:25">
      <c r="A92" s="23" t="s">
        <v>231</v>
      </c>
      <c r="B92" s="23" t="s">
        <v>377</v>
      </c>
      <c r="C92" s="24">
        <v>-5.5860000000000003</v>
      </c>
      <c r="D92" s="24">
        <v>3.0000000000000001E-3</v>
      </c>
      <c r="E92" s="24">
        <v>-5.1230000000000002</v>
      </c>
      <c r="F92" s="24">
        <v>3.0000000000000001E-3</v>
      </c>
      <c r="G92" s="24">
        <v>-11.459</v>
      </c>
      <c r="H92" s="24">
        <v>1.9E-2</v>
      </c>
      <c r="I92" s="24">
        <v>-10.398999999999999</v>
      </c>
      <c r="J92" s="24">
        <v>9.0999999999999998E-2</v>
      </c>
      <c r="K92" s="24">
        <v>-11.84</v>
      </c>
      <c r="L92" s="24">
        <v>3.1880000000000002</v>
      </c>
      <c r="M92" s="24">
        <v>-0.69699999999999995</v>
      </c>
      <c r="N92" s="24">
        <v>1.9E-2</v>
      </c>
      <c r="O92" s="24">
        <v>-0.18099999999999999</v>
      </c>
      <c r="P92" s="24">
        <v>9.1999999999999998E-2</v>
      </c>
      <c r="Q92" s="24">
        <v>4.16</v>
      </c>
      <c r="R92" s="24">
        <v>3.2349999999999999</v>
      </c>
      <c r="S92" s="25">
        <v>-9.9600000000000009</v>
      </c>
      <c r="T92" s="25">
        <v>0</v>
      </c>
      <c r="U92" s="25">
        <v>20.010000000000002</v>
      </c>
      <c r="V92" s="25">
        <v>0</v>
      </c>
      <c r="W92" s="26">
        <v>13</v>
      </c>
      <c r="X92" s="67">
        <f>M92*ETF!$G$3+ETF!$G$4</f>
        <v>0.19984264024107767</v>
      </c>
      <c r="Y92" s="67">
        <f>O92*ETF!$G$7+ETF!$G$8</f>
        <v>0.16735431349667068</v>
      </c>
    </row>
    <row r="93" spans="1:25">
      <c r="A93" s="23" t="s">
        <v>234</v>
      </c>
      <c r="B93" s="23" t="s">
        <v>377</v>
      </c>
      <c r="C93" s="24">
        <v>-5.5869999999999997</v>
      </c>
      <c r="D93" s="24">
        <v>3.0000000000000001E-3</v>
      </c>
      <c r="E93" s="24">
        <v>-5.0990000000000002</v>
      </c>
      <c r="F93" s="24">
        <v>4.0000000000000001E-3</v>
      </c>
      <c r="G93" s="24">
        <v>-11.436999999999999</v>
      </c>
      <c r="H93" s="24">
        <v>2.5000000000000001E-2</v>
      </c>
      <c r="I93" s="24">
        <v>-10.378</v>
      </c>
      <c r="J93" s="24">
        <v>0.11700000000000001</v>
      </c>
      <c r="K93" s="24">
        <v>-8.2449999999999992</v>
      </c>
      <c r="L93" s="24">
        <v>2.2109999999999999</v>
      </c>
      <c r="M93" s="24">
        <v>-0.69599999999999995</v>
      </c>
      <c r="N93" s="24">
        <v>2.5000000000000001E-2</v>
      </c>
      <c r="O93" s="24">
        <v>-0.20799999999999999</v>
      </c>
      <c r="P93" s="24">
        <v>0.123</v>
      </c>
      <c r="Q93" s="24">
        <v>7.7670000000000003</v>
      </c>
      <c r="R93" s="24">
        <v>2.246</v>
      </c>
      <c r="S93" s="25">
        <v>-9.9700000000000006</v>
      </c>
      <c r="T93" s="25">
        <v>0</v>
      </c>
      <c r="U93" s="25">
        <v>20.04</v>
      </c>
      <c r="V93" s="25">
        <v>0</v>
      </c>
      <c r="W93" s="26">
        <v>13</v>
      </c>
      <c r="X93" s="67">
        <f>M93*ETF!$G$3+ETF!$G$4</f>
        <v>0.20085988188131332</v>
      </c>
      <c r="Y93" s="67">
        <f>O93*ETF!$G$7+ETF!$G$8</f>
        <v>0.14007402435227295</v>
      </c>
    </row>
    <row r="94" spans="1:25">
      <c r="A94" s="23" t="s">
        <v>237</v>
      </c>
      <c r="B94" s="23" t="s">
        <v>377</v>
      </c>
      <c r="C94" s="24">
        <v>-5.6</v>
      </c>
      <c r="D94" s="24">
        <v>2E-3</v>
      </c>
      <c r="E94" s="24">
        <v>-5.173</v>
      </c>
      <c r="F94" s="24">
        <v>5.0000000000000001E-3</v>
      </c>
      <c r="G94" s="24">
        <v>-11.516999999999999</v>
      </c>
      <c r="H94" s="24">
        <v>2.1999999999999999E-2</v>
      </c>
      <c r="I94" s="24">
        <v>-10.452999999999999</v>
      </c>
      <c r="J94" s="24">
        <v>0.125</v>
      </c>
      <c r="K94" s="24">
        <v>-10.865</v>
      </c>
      <c r="L94" s="24">
        <v>1.909</v>
      </c>
      <c r="M94" s="24">
        <v>-0.69199999999999995</v>
      </c>
      <c r="N94" s="24">
        <v>2.5000000000000001E-2</v>
      </c>
      <c r="O94" s="24">
        <v>-0.13500000000000001</v>
      </c>
      <c r="P94" s="24">
        <v>0.128</v>
      </c>
      <c r="Q94" s="24">
        <v>5.2649999999999997</v>
      </c>
      <c r="R94" s="24">
        <v>1.9450000000000001</v>
      </c>
      <c r="S94" s="25">
        <v>-9.98</v>
      </c>
      <c r="T94" s="25">
        <v>0</v>
      </c>
      <c r="U94" s="25">
        <v>19.96</v>
      </c>
      <c r="V94" s="25">
        <v>0.01</v>
      </c>
      <c r="W94" s="26">
        <v>13</v>
      </c>
      <c r="X94" s="67">
        <f>M94*ETF!$G$3+ETF!$G$4</f>
        <v>0.20492884844225578</v>
      </c>
      <c r="Y94" s="67">
        <f>O94*ETF!$G$7+ETF!$G$8</f>
        <v>0.21383184315008902</v>
      </c>
    </row>
    <row r="95" spans="1:25">
      <c r="A95" s="23" t="s">
        <v>240</v>
      </c>
      <c r="B95" s="23" t="s">
        <v>377</v>
      </c>
      <c r="C95" s="24">
        <v>-5.5970000000000004</v>
      </c>
      <c r="D95" s="24">
        <v>2E-3</v>
      </c>
      <c r="E95" s="24">
        <v>-5.1239999999999997</v>
      </c>
      <c r="F95" s="24">
        <v>3.0000000000000001E-3</v>
      </c>
      <c r="G95" s="24">
        <v>-11.462999999999999</v>
      </c>
      <c r="H95" s="24">
        <v>2.3E-2</v>
      </c>
      <c r="I95" s="24">
        <v>-10.465999999999999</v>
      </c>
      <c r="J95" s="24">
        <v>0.113</v>
      </c>
      <c r="K95" s="24">
        <v>-9.3320000000000007</v>
      </c>
      <c r="L95" s="24">
        <v>2.0920000000000001</v>
      </c>
      <c r="M95" s="24">
        <v>-0.68799999999999994</v>
      </c>
      <c r="N95" s="24">
        <v>2.1999999999999999E-2</v>
      </c>
      <c r="O95" s="24">
        <v>-0.247</v>
      </c>
      <c r="P95" s="24">
        <v>0.11700000000000001</v>
      </c>
      <c r="Q95" s="24">
        <v>6.7229999999999999</v>
      </c>
      <c r="R95" s="24">
        <v>2.1269999999999998</v>
      </c>
      <c r="S95" s="25">
        <v>-9.9700000000000006</v>
      </c>
      <c r="T95" s="25">
        <v>0</v>
      </c>
      <c r="U95" s="25">
        <v>20.010000000000002</v>
      </c>
      <c r="V95" s="25">
        <v>0</v>
      </c>
      <c r="W95" s="26">
        <v>13</v>
      </c>
      <c r="X95" s="67">
        <f>M95*ETF!$G$3+ETF!$G$4</f>
        <v>0.20899781500319825</v>
      </c>
      <c r="Y95" s="67">
        <f>O95*ETF!$G$7+ETF!$G$8</f>
        <v>0.10066916225480954</v>
      </c>
    </row>
    <row r="96" spans="1:25">
      <c r="A96" s="23" t="s">
        <v>242</v>
      </c>
      <c r="B96" s="23" t="s">
        <v>377</v>
      </c>
      <c r="C96" s="24">
        <v>-5.5709999999999997</v>
      </c>
      <c r="D96" s="24">
        <v>1E-3</v>
      </c>
      <c r="E96" s="24">
        <v>-5.077</v>
      </c>
      <c r="F96" s="24">
        <v>3.0000000000000001E-3</v>
      </c>
      <c r="G96" s="24">
        <v>-11.385</v>
      </c>
      <c r="H96" s="24">
        <v>2.5000000000000001E-2</v>
      </c>
      <c r="I96" s="24">
        <v>-10.336</v>
      </c>
      <c r="J96" s="24">
        <v>0.09</v>
      </c>
      <c r="K96" s="24">
        <v>-8.3339999999999996</v>
      </c>
      <c r="L96" s="24">
        <v>2.0009999999999999</v>
      </c>
      <c r="M96" s="24">
        <v>-0.68200000000000005</v>
      </c>
      <c r="N96" s="24">
        <v>2.5000000000000001E-2</v>
      </c>
      <c r="O96" s="24">
        <v>-0.21</v>
      </c>
      <c r="P96" s="24">
        <v>0.09</v>
      </c>
      <c r="Q96" s="24">
        <v>7.6139999999999999</v>
      </c>
      <c r="R96" s="24">
        <v>2.032</v>
      </c>
      <c r="S96" s="25">
        <v>-9.9499999999999993</v>
      </c>
      <c r="T96" s="25">
        <v>0</v>
      </c>
      <c r="U96" s="25">
        <v>20.059999999999999</v>
      </c>
      <c r="V96" s="25">
        <v>0</v>
      </c>
      <c r="W96" s="26">
        <v>13</v>
      </c>
      <c r="X96" s="67">
        <f>M96*ETF!$G$3+ETF!$G$4</f>
        <v>0.21510126484461189</v>
      </c>
      <c r="Y96" s="67">
        <f>O96*ETF!$G$7+ETF!$G$8</f>
        <v>0.13805326219342867</v>
      </c>
    </row>
    <row r="97" spans="1:25">
      <c r="A97" s="23" t="s">
        <v>244</v>
      </c>
      <c r="B97" s="23" t="s">
        <v>377</v>
      </c>
      <c r="C97" s="24">
        <v>-5.5810000000000004</v>
      </c>
      <c r="D97" s="24">
        <v>2E-3</v>
      </c>
      <c r="E97" s="24">
        <v>-5.0999999999999996</v>
      </c>
      <c r="F97" s="24">
        <v>3.0000000000000001E-3</v>
      </c>
      <c r="G97" s="24">
        <v>-11.427</v>
      </c>
      <c r="H97" s="24">
        <v>2.9000000000000001E-2</v>
      </c>
      <c r="I97" s="24">
        <v>-10.340999999999999</v>
      </c>
      <c r="J97" s="24">
        <v>9.1999999999999998E-2</v>
      </c>
      <c r="K97" s="24">
        <v>-9.3170000000000002</v>
      </c>
      <c r="L97" s="24">
        <v>2.4220000000000002</v>
      </c>
      <c r="M97" s="24">
        <v>-0.69099999999999995</v>
      </c>
      <c r="N97" s="24">
        <v>2.8000000000000001E-2</v>
      </c>
      <c r="O97" s="24">
        <v>-0.16800000000000001</v>
      </c>
      <c r="P97" s="24">
        <v>9.4E-2</v>
      </c>
      <c r="Q97" s="24">
        <v>6.6740000000000004</v>
      </c>
      <c r="R97" s="24">
        <v>2.4609999999999999</v>
      </c>
      <c r="S97" s="25">
        <v>-9.9600000000000009</v>
      </c>
      <c r="T97" s="25">
        <v>0</v>
      </c>
      <c r="U97" s="25">
        <v>20.04</v>
      </c>
      <c r="V97" s="25">
        <v>0</v>
      </c>
      <c r="W97" s="26">
        <v>13</v>
      </c>
      <c r="X97" s="67">
        <f>M97*ETF!$G$3+ETF!$G$4</f>
        <v>0.20594609008249143</v>
      </c>
      <c r="Y97" s="67">
        <f>O97*ETF!$G$7+ETF!$G$8</f>
        <v>0.18048926752915845</v>
      </c>
    </row>
    <row r="98" spans="1:25">
      <c r="A98" s="23" t="s">
        <v>247</v>
      </c>
      <c r="B98" s="23" t="s">
        <v>377</v>
      </c>
      <c r="C98" s="24">
        <v>-5.601</v>
      </c>
      <c r="D98" s="24">
        <v>2E-3</v>
      </c>
      <c r="E98" s="24">
        <v>-5.0750000000000002</v>
      </c>
      <c r="F98" s="24">
        <v>3.0000000000000001E-3</v>
      </c>
      <c r="G98" s="24">
        <v>-11.416</v>
      </c>
      <c r="H98" s="24">
        <v>1.2E-2</v>
      </c>
      <c r="I98" s="24">
        <v>-10.34</v>
      </c>
      <c r="J98" s="24">
        <v>7.5999999999999998E-2</v>
      </c>
      <c r="K98" s="24">
        <v>-7.4420000000000002</v>
      </c>
      <c r="L98" s="24">
        <v>3.1419999999999999</v>
      </c>
      <c r="M98" s="24">
        <v>-0.68600000000000005</v>
      </c>
      <c r="N98" s="24">
        <v>1.2999999999999999E-2</v>
      </c>
      <c r="O98" s="24">
        <v>-0.218</v>
      </c>
      <c r="P98" s="24">
        <v>7.9000000000000001E-2</v>
      </c>
      <c r="Q98" s="24">
        <v>8.5500000000000007</v>
      </c>
      <c r="R98" s="24">
        <v>3.1920000000000002</v>
      </c>
      <c r="S98" s="25">
        <v>-9.98</v>
      </c>
      <c r="T98" s="25">
        <v>0</v>
      </c>
      <c r="U98" s="25">
        <v>20.059999999999999</v>
      </c>
      <c r="V98" s="25">
        <v>0</v>
      </c>
      <c r="W98" s="26">
        <v>13</v>
      </c>
      <c r="X98" s="67">
        <f>M98*ETF!$G$3+ETF!$G$4</f>
        <v>0.21103229828366943</v>
      </c>
      <c r="Y98" s="67">
        <f>O98*ETF!$G$7+ETF!$G$8</f>
        <v>0.12997021355805155</v>
      </c>
    </row>
    <row r="99" spans="1:25">
      <c r="A99" s="23" t="s">
        <v>250</v>
      </c>
      <c r="B99" s="23" t="s">
        <v>377</v>
      </c>
      <c r="C99" s="24">
        <v>-5.5990000000000002</v>
      </c>
      <c r="D99" s="24">
        <v>2E-3</v>
      </c>
      <c r="E99" s="24">
        <v>-5.1159999999999997</v>
      </c>
      <c r="F99" s="24">
        <v>4.0000000000000001E-3</v>
      </c>
      <c r="G99" s="24">
        <v>-11.462</v>
      </c>
      <c r="H99" s="24">
        <v>1.4E-2</v>
      </c>
      <c r="I99" s="24">
        <v>-10.436999999999999</v>
      </c>
      <c r="J99" s="24">
        <v>8.5000000000000006E-2</v>
      </c>
      <c r="K99" s="24">
        <v>-11.101000000000001</v>
      </c>
      <c r="L99" s="24">
        <v>3.2759999999999998</v>
      </c>
      <c r="M99" s="24">
        <v>-0.69199999999999995</v>
      </c>
      <c r="N99" s="24">
        <v>1.2E-2</v>
      </c>
      <c r="O99" s="24">
        <v>-0.23300000000000001</v>
      </c>
      <c r="P99" s="24">
        <v>8.8999999999999996E-2</v>
      </c>
      <c r="Q99" s="24">
        <v>4.9119999999999999</v>
      </c>
      <c r="R99" s="24">
        <v>3.331</v>
      </c>
      <c r="S99" s="25">
        <v>-9.98</v>
      </c>
      <c r="T99" s="25">
        <v>0</v>
      </c>
      <c r="U99" s="25">
        <v>20.02</v>
      </c>
      <c r="V99" s="25">
        <v>0</v>
      </c>
      <c r="W99" s="26">
        <v>13</v>
      </c>
      <c r="X99" s="67">
        <f>M99*ETF!$G$3+ETF!$G$4</f>
        <v>0.20492884844225578</v>
      </c>
      <c r="Y99" s="67">
        <f>O99*ETF!$G$7+ETF!$G$8</f>
        <v>0.11481449736671945</v>
      </c>
    </row>
    <row r="100" spans="1:25">
      <c r="A100" s="23" t="s">
        <v>253</v>
      </c>
      <c r="B100" s="23" t="s">
        <v>377</v>
      </c>
      <c r="C100" s="24">
        <v>-5.6040000000000001</v>
      </c>
      <c r="D100" s="24">
        <v>2E-3</v>
      </c>
      <c r="E100" s="24">
        <v>-5.14</v>
      </c>
      <c r="F100" s="24">
        <v>2E-3</v>
      </c>
      <c r="G100" s="24">
        <v>-11.481999999999999</v>
      </c>
      <c r="H100" s="24">
        <v>2.3E-2</v>
      </c>
      <c r="I100" s="24">
        <v>-10.401</v>
      </c>
      <c r="J100" s="24">
        <v>7.4999999999999997E-2</v>
      </c>
      <c r="K100" s="24">
        <v>-9.0879999999999992</v>
      </c>
      <c r="L100" s="24">
        <v>2.4319999999999999</v>
      </c>
      <c r="M100" s="24">
        <v>-0.68400000000000005</v>
      </c>
      <c r="N100" s="24">
        <v>2.1999999999999999E-2</v>
      </c>
      <c r="O100" s="24">
        <v>-0.15</v>
      </c>
      <c r="P100" s="24">
        <v>7.6999999999999999E-2</v>
      </c>
      <c r="Q100" s="24">
        <v>7.0090000000000003</v>
      </c>
      <c r="R100" s="24">
        <v>2.4689999999999999</v>
      </c>
      <c r="S100" s="25">
        <v>-9.98</v>
      </c>
      <c r="T100" s="25">
        <v>0</v>
      </c>
      <c r="U100" s="25">
        <v>20</v>
      </c>
      <c r="V100" s="25">
        <v>0</v>
      </c>
      <c r="W100" s="26">
        <v>13</v>
      </c>
      <c r="X100" s="67">
        <f>M100*ETF!$G$3+ETF!$G$4</f>
        <v>0.21306678156414072</v>
      </c>
      <c r="Y100" s="67">
        <f>O100*ETF!$G$7+ETF!$G$8</f>
        <v>0.19867612695875697</v>
      </c>
    </row>
    <row r="101" spans="1:25">
      <c r="A101" s="23" t="s">
        <v>256</v>
      </c>
      <c r="B101" s="23" t="s">
        <v>377</v>
      </c>
      <c r="C101" s="24">
        <v>-5.6070000000000002</v>
      </c>
      <c r="D101" s="24">
        <v>2E-3</v>
      </c>
      <c r="E101" s="24">
        <v>-5.01</v>
      </c>
      <c r="F101" s="24">
        <v>4.0000000000000001E-3</v>
      </c>
      <c r="G101" s="24">
        <v>-11.356999999999999</v>
      </c>
      <c r="H101" s="24">
        <v>2.5000000000000001E-2</v>
      </c>
      <c r="I101" s="24">
        <v>-10.234</v>
      </c>
      <c r="J101" s="24">
        <v>0.1</v>
      </c>
      <c r="K101" s="24">
        <v>-14.266</v>
      </c>
      <c r="L101" s="24">
        <v>2.1539999999999999</v>
      </c>
      <c r="M101" s="24">
        <v>-0.68300000000000005</v>
      </c>
      <c r="N101" s="24">
        <v>2.5000000000000001E-2</v>
      </c>
      <c r="O101" s="24">
        <v>-0.24199999999999999</v>
      </c>
      <c r="P101" s="24">
        <v>0.10299999999999999</v>
      </c>
      <c r="Q101" s="24">
        <v>1.494</v>
      </c>
      <c r="R101" s="24">
        <v>2.1850000000000001</v>
      </c>
      <c r="S101" s="25">
        <v>-9.99</v>
      </c>
      <c r="T101" s="25">
        <v>0</v>
      </c>
      <c r="U101" s="25">
        <v>20.13</v>
      </c>
      <c r="V101" s="25">
        <v>0</v>
      </c>
      <c r="W101" s="26">
        <v>13</v>
      </c>
      <c r="X101" s="67">
        <f>M101*ETF!$G$3+ETF!$G$4</f>
        <v>0.21408402320437636</v>
      </c>
      <c r="Y101" s="67">
        <f>O101*ETF!$G$7+ETF!$G$8</f>
        <v>0.10572106765192024</v>
      </c>
    </row>
    <row r="102" spans="1:25">
      <c r="A102" s="23" t="s">
        <v>259</v>
      </c>
      <c r="B102" s="23" t="s">
        <v>377</v>
      </c>
      <c r="C102" s="24">
        <v>-5.6059999999999999</v>
      </c>
      <c r="D102" s="24">
        <v>3.0000000000000001E-3</v>
      </c>
      <c r="E102" s="24">
        <v>-5.1369999999999996</v>
      </c>
      <c r="F102" s="24">
        <v>3.0000000000000001E-3</v>
      </c>
      <c r="G102" s="24">
        <v>-11.481999999999999</v>
      </c>
      <c r="H102" s="24">
        <v>2.1000000000000001E-2</v>
      </c>
      <c r="I102" s="24">
        <v>-10.443</v>
      </c>
      <c r="J102" s="24">
        <v>0.09</v>
      </c>
      <c r="K102" s="24">
        <v>-13.64</v>
      </c>
      <c r="L102" s="24">
        <v>2.2719999999999998</v>
      </c>
      <c r="M102" s="24">
        <v>-0.68500000000000005</v>
      </c>
      <c r="N102" s="24">
        <v>2.1999999999999999E-2</v>
      </c>
      <c r="O102" s="24">
        <v>-0.19700000000000001</v>
      </c>
      <c r="P102" s="24">
        <v>9.1999999999999998E-2</v>
      </c>
      <c r="Q102" s="24">
        <v>2.3809999999999998</v>
      </c>
      <c r="R102" s="24">
        <v>2.3119999999999998</v>
      </c>
      <c r="S102" s="25">
        <v>-9.98</v>
      </c>
      <c r="T102" s="25">
        <v>0</v>
      </c>
      <c r="U102" s="25">
        <v>20</v>
      </c>
      <c r="V102" s="25">
        <v>0</v>
      </c>
      <c r="W102" s="26">
        <v>13</v>
      </c>
      <c r="X102" s="67">
        <f>M102*ETF!$G$3+ETF!$G$4</f>
        <v>0.21204953992390507</v>
      </c>
      <c r="Y102" s="67">
        <f>O102*ETF!$G$7+ETF!$G$8</f>
        <v>0.15118821622591644</v>
      </c>
    </row>
    <row r="103" spans="1:25">
      <c r="A103" s="23" t="s">
        <v>262</v>
      </c>
      <c r="B103" s="23" t="s">
        <v>377</v>
      </c>
      <c r="C103" s="24">
        <v>-5.5759999999999996</v>
      </c>
      <c r="D103" s="24">
        <v>3.0000000000000001E-3</v>
      </c>
      <c r="E103" s="24">
        <v>-4.9720000000000004</v>
      </c>
      <c r="F103" s="24">
        <v>4.0000000000000001E-3</v>
      </c>
      <c r="G103" s="24">
        <v>-11.288</v>
      </c>
      <c r="H103" s="24">
        <v>2.4E-2</v>
      </c>
      <c r="I103" s="24">
        <v>-10.09</v>
      </c>
      <c r="J103" s="24">
        <v>6.4000000000000001E-2</v>
      </c>
      <c r="K103" s="24">
        <v>-12.53</v>
      </c>
      <c r="L103" s="24">
        <v>3.0379999999999998</v>
      </c>
      <c r="M103" s="24">
        <v>-0.68300000000000005</v>
      </c>
      <c r="N103" s="24">
        <v>2.3E-2</v>
      </c>
      <c r="O103" s="24">
        <v>-0.17199999999999999</v>
      </c>
      <c r="P103" s="24">
        <v>6.8000000000000005E-2</v>
      </c>
      <c r="Q103" s="24">
        <v>3.15</v>
      </c>
      <c r="R103" s="24">
        <v>3.0880000000000001</v>
      </c>
      <c r="S103" s="25">
        <v>-9.9600000000000009</v>
      </c>
      <c r="T103" s="25">
        <v>0</v>
      </c>
      <c r="U103" s="25">
        <v>20.170000000000002</v>
      </c>
      <c r="V103" s="25">
        <v>0</v>
      </c>
      <c r="W103" s="26">
        <v>13</v>
      </c>
      <c r="X103" s="67">
        <f>M103*ETF!$G$3+ETF!$G$4</f>
        <v>0.21408402320437636</v>
      </c>
      <c r="Y103" s="67">
        <f>O103*ETF!$G$7+ETF!$G$8</f>
        <v>0.17644774321146994</v>
      </c>
    </row>
    <row r="104" spans="1:25">
      <c r="A104" s="23" t="s">
        <v>265</v>
      </c>
      <c r="B104" s="23" t="s">
        <v>377</v>
      </c>
      <c r="C104" s="24">
        <v>-5.5629999999999997</v>
      </c>
      <c r="D104" s="24">
        <v>2E-3</v>
      </c>
      <c r="E104" s="24">
        <v>-4.9509999999999996</v>
      </c>
      <c r="F104" s="24">
        <v>3.0000000000000001E-3</v>
      </c>
      <c r="G104" s="24">
        <v>-11.257999999999999</v>
      </c>
      <c r="H104" s="24">
        <v>2.4E-2</v>
      </c>
      <c r="I104" s="24">
        <v>-10.096</v>
      </c>
      <c r="J104" s="24">
        <v>7.9000000000000001E-2</v>
      </c>
      <c r="K104" s="24">
        <v>-13.215</v>
      </c>
      <c r="L104" s="24">
        <v>3.0640000000000001</v>
      </c>
      <c r="M104" s="24">
        <v>-0.68600000000000005</v>
      </c>
      <c r="N104" s="24">
        <v>2.4E-2</v>
      </c>
      <c r="O104" s="24">
        <v>-0.221</v>
      </c>
      <c r="P104" s="24">
        <v>0.08</v>
      </c>
      <c r="Q104" s="24">
        <v>2.3980000000000001</v>
      </c>
      <c r="R104" s="24">
        <v>3.1160000000000001</v>
      </c>
      <c r="S104" s="25">
        <v>-9.9499999999999993</v>
      </c>
      <c r="T104" s="25">
        <v>0</v>
      </c>
      <c r="U104" s="25">
        <v>20.190000000000001</v>
      </c>
      <c r="V104" s="25">
        <v>0</v>
      </c>
      <c r="W104" s="26">
        <v>13</v>
      </c>
      <c r="X104" s="67">
        <f>M104*ETF!$G$3+ETF!$G$4</f>
        <v>0.21103229828366943</v>
      </c>
      <c r="Y104" s="67">
        <f>O104*ETF!$G$7+ETF!$G$8</f>
        <v>0.12693907031978513</v>
      </c>
    </row>
    <row r="105" spans="1:25">
      <c r="A105" s="23" t="s">
        <v>268</v>
      </c>
      <c r="B105" s="23" t="s">
        <v>377</v>
      </c>
      <c r="C105" s="24">
        <v>-5.569</v>
      </c>
      <c r="D105" s="24">
        <v>2E-3</v>
      </c>
      <c r="E105" s="24">
        <v>-5.0380000000000003</v>
      </c>
      <c r="F105" s="24">
        <v>5.0000000000000001E-3</v>
      </c>
      <c r="G105" s="24">
        <v>-11.355</v>
      </c>
      <c r="H105" s="24">
        <v>2.3E-2</v>
      </c>
      <c r="I105" s="24">
        <v>-10.266999999999999</v>
      </c>
      <c r="J105" s="24">
        <v>9.8000000000000004E-2</v>
      </c>
      <c r="K105" s="24">
        <v>-13.694000000000001</v>
      </c>
      <c r="L105" s="24">
        <v>3.39</v>
      </c>
      <c r="M105" s="24">
        <v>-0.69199999999999995</v>
      </c>
      <c r="N105" s="24">
        <v>2.3E-2</v>
      </c>
      <c r="O105" s="24">
        <v>-0.218</v>
      </c>
      <c r="P105" s="24">
        <v>0.1</v>
      </c>
      <c r="Q105" s="24">
        <v>2.0910000000000002</v>
      </c>
      <c r="R105" s="24">
        <v>3.4420000000000002</v>
      </c>
      <c r="S105" s="25">
        <v>-9.9499999999999993</v>
      </c>
      <c r="T105" s="25">
        <v>0</v>
      </c>
      <c r="U105" s="25">
        <v>20.100000000000001</v>
      </c>
      <c r="V105" s="25">
        <v>0.01</v>
      </c>
      <c r="W105" s="26">
        <v>13</v>
      </c>
      <c r="X105" s="67">
        <f>M105*ETF!$G$3+ETF!$G$4</f>
        <v>0.20492884844225578</v>
      </c>
      <c r="Y105" s="67">
        <f>O105*ETF!$G$7+ETF!$G$8</f>
        <v>0.12997021355805155</v>
      </c>
    </row>
    <row r="106" spans="1:25">
      <c r="A106" s="23" t="s">
        <v>271</v>
      </c>
      <c r="B106" s="23" t="s">
        <v>377</v>
      </c>
      <c r="C106" s="24">
        <v>-5.5730000000000004</v>
      </c>
      <c r="D106" s="24">
        <v>2E-3</v>
      </c>
      <c r="E106" s="24">
        <v>-5.0739999999999998</v>
      </c>
      <c r="F106" s="24">
        <v>3.0000000000000001E-3</v>
      </c>
      <c r="G106" s="24">
        <v>-11.394</v>
      </c>
      <c r="H106" s="24">
        <v>2.1000000000000001E-2</v>
      </c>
      <c r="I106" s="24">
        <v>-10.371</v>
      </c>
      <c r="J106" s="24">
        <v>8.2000000000000003E-2</v>
      </c>
      <c r="K106" s="24">
        <v>-12.247</v>
      </c>
      <c r="L106" s="24">
        <v>2.9009999999999998</v>
      </c>
      <c r="M106" s="24">
        <v>-0.69099999999999995</v>
      </c>
      <c r="N106" s="24">
        <v>2.1000000000000001E-2</v>
      </c>
      <c r="O106" s="24">
        <v>-0.251</v>
      </c>
      <c r="P106" s="24">
        <v>8.4000000000000005E-2</v>
      </c>
      <c r="Q106" s="24">
        <v>3.637</v>
      </c>
      <c r="R106" s="24">
        <v>2.9510000000000001</v>
      </c>
      <c r="S106" s="25">
        <v>-9.9499999999999993</v>
      </c>
      <c r="T106" s="25">
        <v>0</v>
      </c>
      <c r="U106" s="25">
        <v>20.059999999999999</v>
      </c>
      <c r="V106" s="25">
        <v>0</v>
      </c>
      <c r="W106" s="26">
        <v>13</v>
      </c>
      <c r="X106" s="67">
        <f>M106*ETF!$G$3+ETF!$G$4</f>
        <v>0.20594609008249143</v>
      </c>
      <c r="Y106" s="67">
        <f>O106*ETF!$G$7+ETF!$G$8</f>
        <v>9.662763793712098E-2</v>
      </c>
    </row>
    <row r="107" spans="1:25">
      <c r="A107" s="23" t="s">
        <v>276</v>
      </c>
      <c r="B107" s="23" t="s">
        <v>377</v>
      </c>
      <c r="C107" s="24">
        <v>-5.59</v>
      </c>
      <c r="D107" s="24">
        <v>3.0000000000000001E-3</v>
      </c>
      <c r="E107" s="24">
        <v>-5.0880000000000001</v>
      </c>
      <c r="F107" s="24">
        <v>5.0000000000000001E-3</v>
      </c>
      <c r="G107" s="24">
        <v>-11.404999999999999</v>
      </c>
      <c r="H107" s="24">
        <v>2.4E-2</v>
      </c>
      <c r="I107" s="24">
        <v>-10.356</v>
      </c>
      <c r="J107" s="24">
        <v>7.6999999999999999E-2</v>
      </c>
      <c r="K107" s="24">
        <v>-9.7469999999999999</v>
      </c>
      <c r="L107" s="24">
        <v>2.8130000000000002</v>
      </c>
      <c r="M107" s="24">
        <v>-0.67200000000000004</v>
      </c>
      <c r="N107" s="24">
        <v>2.5999999999999999E-2</v>
      </c>
      <c r="O107" s="24">
        <v>-0.20799999999999999</v>
      </c>
      <c r="P107" s="24">
        <v>7.6999999999999999E-2</v>
      </c>
      <c r="Q107" s="24">
        <v>6.2220000000000004</v>
      </c>
      <c r="R107" s="24">
        <v>2.855</v>
      </c>
      <c r="S107" s="25">
        <v>-9.9700000000000006</v>
      </c>
      <c r="T107" s="25">
        <v>0</v>
      </c>
      <c r="U107" s="25">
        <v>20.05</v>
      </c>
      <c r="V107" s="25">
        <v>0</v>
      </c>
      <c r="W107" s="26">
        <v>13</v>
      </c>
      <c r="X107" s="67">
        <f>M107*ETF!$G$3+ETF!$G$4</f>
        <v>0.22527368124696823</v>
      </c>
      <c r="Y107" s="67">
        <f>O107*ETF!$G$7+ETF!$G$8</f>
        <v>0.14007402435227295</v>
      </c>
    </row>
    <row r="108" spans="1:25">
      <c r="A108" s="23" t="s">
        <v>283</v>
      </c>
      <c r="B108" s="23" t="s">
        <v>377</v>
      </c>
      <c r="C108" s="24">
        <v>-5.6079999999999997</v>
      </c>
      <c r="D108" s="24">
        <v>1E-3</v>
      </c>
      <c r="E108" s="24">
        <v>-5.1059999999999999</v>
      </c>
      <c r="F108" s="24">
        <v>3.0000000000000001E-3</v>
      </c>
      <c r="G108" s="24">
        <v>-11.436999999999999</v>
      </c>
      <c r="H108" s="24">
        <v>2.3E-2</v>
      </c>
      <c r="I108" s="24">
        <v>-10.375</v>
      </c>
      <c r="J108" s="24">
        <v>0.13400000000000001</v>
      </c>
      <c r="K108" s="24">
        <v>-7.2889999999999997</v>
      </c>
      <c r="L108" s="24">
        <v>1.786</v>
      </c>
      <c r="M108" s="24">
        <v>-0.66800000000000004</v>
      </c>
      <c r="N108" s="24">
        <v>2.1000000000000001E-2</v>
      </c>
      <c r="O108" s="24">
        <v>-0.19</v>
      </c>
      <c r="P108" s="24">
        <v>0.13600000000000001</v>
      </c>
      <c r="Q108" s="24">
        <v>8.7769999999999992</v>
      </c>
      <c r="R108" s="24">
        <v>1.8169999999999999</v>
      </c>
      <c r="S108" s="25">
        <v>-9.99</v>
      </c>
      <c r="T108" s="25">
        <v>0</v>
      </c>
      <c r="U108" s="25">
        <v>20.03</v>
      </c>
      <c r="V108" s="25">
        <v>0</v>
      </c>
      <c r="W108" s="26">
        <v>13</v>
      </c>
      <c r="X108" s="67">
        <f>M108*ETF!$G$3+ETF!$G$4</f>
        <v>0.22934264780791069</v>
      </c>
      <c r="Y108" s="67">
        <f>O108*ETF!$G$7+ETF!$G$8</f>
        <v>0.15826088378187142</v>
      </c>
    </row>
    <row r="109" spans="1:25">
      <c r="A109" s="23" t="s">
        <v>285</v>
      </c>
      <c r="B109" s="23" t="s">
        <v>377</v>
      </c>
      <c r="C109" s="24">
        <v>-5.5919999999999996</v>
      </c>
      <c r="D109" s="24">
        <v>2E-3</v>
      </c>
      <c r="E109" s="24">
        <v>-5.1580000000000004</v>
      </c>
      <c r="F109" s="24">
        <v>4.0000000000000001E-3</v>
      </c>
      <c r="G109" s="24">
        <v>-11.484999999999999</v>
      </c>
      <c r="H109" s="24">
        <v>2.4E-2</v>
      </c>
      <c r="I109" s="24">
        <v>-10.425000000000001</v>
      </c>
      <c r="J109" s="24">
        <v>9.0999999999999998E-2</v>
      </c>
      <c r="K109" s="24">
        <v>-8.3810000000000002</v>
      </c>
      <c r="L109" s="24">
        <v>1.6240000000000001</v>
      </c>
      <c r="M109" s="24">
        <v>-0.68200000000000005</v>
      </c>
      <c r="N109" s="24">
        <v>2.3E-2</v>
      </c>
      <c r="O109" s="24">
        <v>-0.13800000000000001</v>
      </c>
      <c r="P109" s="24">
        <v>9.2999999999999999E-2</v>
      </c>
      <c r="Q109" s="24">
        <v>7.75</v>
      </c>
      <c r="R109" s="24">
        <v>1.653</v>
      </c>
      <c r="S109" s="25">
        <v>-9.9700000000000006</v>
      </c>
      <c r="T109" s="25">
        <v>0</v>
      </c>
      <c r="U109" s="25">
        <v>19.98</v>
      </c>
      <c r="V109" s="25">
        <v>0</v>
      </c>
      <c r="W109" s="26">
        <v>13</v>
      </c>
      <c r="X109" s="67">
        <f>M109*ETF!$G$3+ETF!$G$4</f>
        <v>0.21510126484461189</v>
      </c>
      <c r="Y109" s="67">
        <f>O109*ETF!$G$7+ETF!$G$8</f>
        <v>0.2108006999118226</v>
      </c>
    </row>
    <row r="110" spans="1:25">
      <c r="A110" s="23" t="s">
        <v>288</v>
      </c>
      <c r="B110" s="23" t="s">
        <v>377</v>
      </c>
      <c r="C110" s="24">
        <v>-5.556</v>
      </c>
      <c r="D110" s="24">
        <v>3.0000000000000001E-3</v>
      </c>
      <c r="E110" s="24">
        <v>-5.093</v>
      </c>
      <c r="F110" s="24">
        <v>3.0000000000000001E-3</v>
      </c>
      <c r="G110" s="24">
        <v>-11.38</v>
      </c>
      <c r="H110" s="24">
        <v>1.7999999999999999E-2</v>
      </c>
      <c r="I110" s="24">
        <v>-10.38</v>
      </c>
      <c r="J110" s="24">
        <v>0.113</v>
      </c>
      <c r="K110" s="24">
        <v>-9.609</v>
      </c>
      <c r="L110" s="24">
        <v>2.7629999999999999</v>
      </c>
      <c r="M110" s="24">
        <v>-0.67700000000000005</v>
      </c>
      <c r="N110" s="24">
        <v>1.9E-2</v>
      </c>
      <c r="O110" s="24">
        <v>-0.222</v>
      </c>
      <c r="P110" s="24">
        <v>0.11600000000000001</v>
      </c>
      <c r="Q110" s="24">
        <v>6.3360000000000003</v>
      </c>
      <c r="R110" s="24">
        <v>2.8079999999999998</v>
      </c>
      <c r="S110" s="25">
        <v>-9.93</v>
      </c>
      <c r="T110" s="25">
        <v>0</v>
      </c>
      <c r="U110" s="25">
        <v>20.05</v>
      </c>
      <c r="V110" s="25">
        <v>0</v>
      </c>
      <c r="W110" s="26">
        <v>13</v>
      </c>
      <c r="X110" s="67">
        <f>M110*ETF!$G$3+ETF!$G$4</f>
        <v>0.22018747304579012</v>
      </c>
      <c r="Y110" s="67">
        <f>O110*ETF!$G$7+ETF!$G$8</f>
        <v>0.12592868924036299</v>
      </c>
    </row>
    <row r="111" spans="1:25">
      <c r="A111" s="23" t="s">
        <v>291</v>
      </c>
      <c r="B111" s="23" t="s">
        <v>377</v>
      </c>
      <c r="C111" s="24">
        <v>-5.6139999999999999</v>
      </c>
      <c r="D111" s="24">
        <v>3.0000000000000001E-3</v>
      </c>
      <c r="E111" s="24">
        <v>-5.1870000000000003</v>
      </c>
      <c r="F111" s="24">
        <v>4.0000000000000001E-3</v>
      </c>
      <c r="G111" s="24">
        <v>-11.547000000000001</v>
      </c>
      <c r="H111" s="24">
        <v>0.02</v>
      </c>
      <c r="I111" s="24">
        <v>-10.59</v>
      </c>
      <c r="J111" s="24">
        <v>8.5000000000000006E-2</v>
      </c>
      <c r="K111" s="24">
        <v>-8.8740000000000006</v>
      </c>
      <c r="L111" s="24">
        <v>2.004</v>
      </c>
      <c r="M111" s="24">
        <v>-0.69199999999999995</v>
      </c>
      <c r="N111" s="24">
        <v>2.1999999999999999E-2</v>
      </c>
      <c r="O111" s="24">
        <v>-0.246</v>
      </c>
      <c r="P111" s="24">
        <v>8.8999999999999996E-2</v>
      </c>
      <c r="Q111" s="24">
        <v>7.3319999999999999</v>
      </c>
      <c r="R111" s="24">
        <v>2.0329999999999999</v>
      </c>
      <c r="S111" s="25">
        <v>-9.99</v>
      </c>
      <c r="T111" s="25">
        <v>0</v>
      </c>
      <c r="U111" s="25">
        <v>19.95</v>
      </c>
      <c r="V111" s="25">
        <v>0</v>
      </c>
      <c r="W111" s="26">
        <v>13</v>
      </c>
      <c r="X111" s="67">
        <f>M111*ETF!$G$3+ETF!$G$4</f>
        <v>0.20492884844225578</v>
      </c>
      <c r="Y111" s="67">
        <f>O111*ETF!$G$7+ETF!$G$8</f>
        <v>0.10167954333423168</v>
      </c>
    </row>
    <row r="112" spans="1:25">
      <c r="A112" s="23" t="s">
        <v>294</v>
      </c>
      <c r="B112" s="23" t="s">
        <v>377</v>
      </c>
      <c r="C112" s="24">
        <v>-5.6139999999999999</v>
      </c>
      <c r="D112" s="24">
        <v>3.0000000000000001E-3</v>
      </c>
      <c r="E112" s="24">
        <v>-5.0890000000000004</v>
      </c>
      <c r="F112" s="24">
        <v>3.0000000000000001E-3</v>
      </c>
      <c r="G112" s="24">
        <v>-11.439</v>
      </c>
      <c r="H112" s="24">
        <v>2.4E-2</v>
      </c>
      <c r="I112" s="24">
        <v>-10.332000000000001</v>
      </c>
      <c r="J112" s="24">
        <v>8.4000000000000005E-2</v>
      </c>
      <c r="K112" s="24">
        <v>-8.7390000000000008</v>
      </c>
      <c r="L112" s="24">
        <v>1.901</v>
      </c>
      <c r="M112" s="24">
        <v>-0.68100000000000005</v>
      </c>
      <c r="N112" s="24">
        <v>2.4E-2</v>
      </c>
      <c r="O112" s="24">
        <v>-0.183</v>
      </c>
      <c r="P112" s="24">
        <v>8.5999999999999993E-2</v>
      </c>
      <c r="Q112" s="24">
        <v>7.274</v>
      </c>
      <c r="R112" s="24">
        <v>1.929</v>
      </c>
      <c r="S112" s="25">
        <v>-9.99</v>
      </c>
      <c r="T112" s="25">
        <v>0</v>
      </c>
      <c r="U112" s="25">
        <v>20.05</v>
      </c>
      <c r="V112" s="25">
        <v>0</v>
      </c>
      <c r="W112" s="26">
        <v>13</v>
      </c>
      <c r="X112" s="67">
        <f>M112*ETF!$G$3+ETF!$G$4</f>
        <v>0.21611850648484754</v>
      </c>
      <c r="Y112" s="67">
        <f>O112*ETF!$G$7+ETF!$G$8</f>
        <v>0.1653335513378264</v>
      </c>
    </row>
    <row r="113" spans="1:25">
      <c r="A113" s="23" t="s">
        <v>298</v>
      </c>
      <c r="B113" s="23" t="s">
        <v>377</v>
      </c>
      <c r="C113" s="24">
        <v>-5.6029999999999998</v>
      </c>
      <c r="D113" s="24">
        <v>3.0000000000000001E-3</v>
      </c>
      <c r="E113" s="24">
        <v>-5.1829999999999998</v>
      </c>
      <c r="F113" s="24">
        <v>4.0000000000000001E-3</v>
      </c>
      <c r="G113" s="24">
        <v>-11.522</v>
      </c>
      <c r="H113" s="24">
        <v>1.4999999999999999E-2</v>
      </c>
      <c r="I113" s="24">
        <v>-10.518000000000001</v>
      </c>
      <c r="J113" s="24">
        <v>7.9000000000000001E-2</v>
      </c>
      <c r="K113" s="24">
        <v>-8.31</v>
      </c>
      <c r="L113" s="24">
        <v>2.4729999999999999</v>
      </c>
      <c r="M113" s="24">
        <v>-0.68300000000000005</v>
      </c>
      <c r="N113" s="24">
        <v>1.6E-2</v>
      </c>
      <c r="O113" s="24">
        <v>-0.18099999999999999</v>
      </c>
      <c r="P113" s="24">
        <v>8.4000000000000005E-2</v>
      </c>
      <c r="Q113" s="24">
        <v>7.8860000000000001</v>
      </c>
      <c r="R113" s="24">
        <v>2.512</v>
      </c>
      <c r="S113" s="25">
        <v>-9.98</v>
      </c>
      <c r="T113" s="25">
        <v>0</v>
      </c>
      <c r="U113" s="25">
        <v>19.95</v>
      </c>
      <c r="V113" s="25">
        <v>0</v>
      </c>
      <c r="W113" s="26">
        <v>13</v>
      </c>
      <c r="X113" s="67">
        <f>M113*ETF!$G$3+ETF!$G$4</f>
        <v>0.21408402320437636</v>
      </c>
      <c r="Y113" s="67">
        <f>O113*ETF!$G$7+ETF!$G$8</f>
        <v>0.16735431349667068</v>
      </c>
    </row>
    <row r="114" spans="1:25">
      <c r="A114" s="23" t="s">
        <v>131</v>
      </c>
      <c r="B114" s="23" t="s">
        <v>378</v>
      </c>
      <c r="C114" s="24">
        <v>6.1440000000000001</v>
      </c>
      <c r="D114" s="24">
        <v>2E-3</v>
      </c>
      <c r="E114" s="24">
        <v>11.856</v>
      </c>
      <c r="F114" s="24">
        <v>4.0000000000000001E-3</v>
      </c>
      <c r="G114" s="24">
        <v>17.786000000000001</v>
      </c>
      <c r="H114" s="24">
        <v>1.7999999999999999E-2</v>
      </c>
      <c r="I114" s="24">
        <v>23.713000000000001</v>
      </c>
      <c r="J114" s="24">
        <v>0.105</v>
      </c>
      <c r="K114" s="24">
        <v>33.066000000000003</v>
      </c>
      <c r="L114" s="24">
        <v>4.5129999999999999</v>
      </c>
      <c r="M114" s="24">
        <v>-0.27800000000000002</v>
      </c>
      <c r="N114" s="24">
        <v>0.02</v>
      </c>
      <c r="O114" s="24">
        <v>-0.13600000000000001</v>
      </c>
      <c r="P114" s="24">
        <v>9.9000000000000005E-2</v>
      </c>
      <c r="Q114" s="24">
        <v>2.847</v>
      </c>
      <c r="R114" s="24">
        <v>4.383</v>
      </c>
      <c r="S114" s="25">
        <v>1.91</v>
      </c>
      <c r="T114" s="25">
        <v>0</v>
      </c>
      <c r="U114" s="25">
        <v>37.409999999999997</v>
      </c>
      <c r="V114" s="25">
        <v>0</v>
      </c>
      <c r="W114" s="26">
        <v>13</v>
      </c>
      <c r="X114" s="67">
        <f>M114*ETF!$G$3+ETF!$G$4</f>
        <v>0.62606688749980466</v>
      </c>
      <c r="Y114" s="67">
        <f>O114*ETF!$G$7+ETF!$G$8</f>
        <v>0.21282146207066688</v>
      </c>
    </row>
    <row r="115" spans="1:25">
      <c r="A115" s="23" t="s">
        <v>134</v>
      </c>
      <c r="B115" s="23" t="s">
        <v>378</v>
      </c>
      <c r="C115" s="24">
        <v>6.1269999999999998</v>
      </c>
      <c r="D115" s="24">
        <v>2E-3</v>
      </c>
      <c r="E115" s="24">
        <v>11.757999999999999</v>
      </c>
      <c r="F115" s="24">
        <v>4.0000000000000001E-3</v>
      </c>
      <c r="G115" s="24">
        <v>17.677</v>
      </c>
      <c r="H115" s="24">
        <v>1.4999999999999999E-2</v>
      </c>
      <c r="I115" s="24">
        <v>23.548999999999999</v>
      </c>
      <c r="J115" s="24">
        <v>4.9000000000000002E-2</v>
      </c>
      <c r="K115" s="24">
        <v>33.231000000000002</v>
      </c>
      <c r="L115" s="24">
        <v>3.9420000000000002</v>
      </c>
      <c r="M115" s="24">
        <v>-0.27100000000000002</v>
      </c>
      <c r="N115" s="24">
        <v>1.7999999999999999E-2</v>
      </c>
      <c r="O115" s="24">
        <v>-0.10199999999999999</v>
      </c>
      <c r="P115" s="24">
        <v>0.05</v>
      </c>
      <c r="Q115" s="24">
        <v>3.2170000000000001</v>
      </c>
      <c r="R115" s="24">
        <v>3.8239999999999998</v>
      </c>
      <c r="S115" s="25">
        <v>1.9</v>
      </c>
      <c r="T115" s="25">
        <v>0</v>
      </c>
      <c r="U115" s="25">
        <v>37.31</v>
      </c>
      <c r="V115" s="25">
        <v>0</v>
      </c>
      <c r="W115" s="26">
        <v>13</v>
      </c>
      <c r="X115" s="67">
        <f>M115*ETF!$G$3+ETF!$G$4</f>
        <v>0.63318757898145406</v>
      </c>
      <c r="Y115" s="67">
        <f>O115*ETF!$G$7+ETF!$G$8</f>
        <v>0.24717441877101962</v>
      </c>
    </row>
    <row r="116" spans="1:25">
      <c r="A116" s="23" t="s">
        <v>137</v>
      </c>
      <c r="B116" s="23" t="s">
        <v>378</v>
      </c>
      <c r="C116" s="24">
        <v>6.0880000000000001</v>
      </c>
      <c r="D116" s="24">
        <v>1E-3</v>
      </c>
      <c r="E116" s="24">
        <v>11.795999999999999</v>
      </c>
      <c r="F116" s="24">
        <v>5.0000000000000001E-3</v>
      </c>
      <c r="G116" s="24">
        <v>17.663</v>
      </c>
      <c r="H116" s="24">
        <v>2.1999999999999999E-2</v>
      </c>
      <c r="I116" s="24">
        <v>23.623000000000001</v>
      </c>
      <c r="J116" s="24">
        <v>0.112</v>
      </c>
      <c r="K116" s="24">
        <v>33.966000000000001</v>
      </c>
      <c r="L116" s="24">
        <v>4.3689999999999998</v>
      </c>
      <c r="M116" s="24">
        <v>-0.28199999999999997</v>
      </c>
      <c r="N116" s="24">
        <v>2.3E-2</v>
      </c>
      <c r="O116" s="24">
        <v>-0.105</v>
      </c>
      <c r="P116" s="24">
        <v>0.114</v>
      </c>
      <c r="Q116" s="24">
        <v>3.8980000000000001</v>
      </c>
      <c r="R116" s="24">
        <v>4.242</v>
      </c>
      <c r="S116" s="25">
        <v>1.85</v>
      </c>
      <c r="T116" s="25">
        <v>0</v>
      </c>
      <c r="U116" s="25">
        <v>37.35</v>
      </c>
      <c r="V116" s="25">
        <v>0.01</v>
      </c>
      <c r="W116" s="26">
        <v>13</v>
      </c>
      <c r="X116" s="67">
        <f>M116*ETF!$G$3+ETF!$G$4</f>
        <v>0.62199792093886219</v>
      </c>
      <c r="Y116" s="67">
        <f>O116*ETF!$G$7+ETF!$G$8</f>
        <v>0.2441432755327532</v>
      </c>
    </row>
    <row r="117" spans="1:25">
      <c r="A117" s="23" t="s">
        <v>140</v>
      </c>
      <c r="B117" s="23" t="s">
        <v>378</v>
      </c>
      <c r="C117" s="24">
        <v>6.0640000000000001</v>
      </c>
      <c r="D117" s="24">
        <v>2E-3</v>
      </c>
      <c r="E117" s="24">
        <v>11.815</v>
      </c>
      <c r="F117" s="24">
        <v>3.0000000000000001E-3</v>
      </c>
      <c r="G117" s="24">
        <v>17.652999999999999</v>
      </c>
      <c r="H117" s="24">
        <v>3.1E-2</v>
      </c>
      <c r="I117" s="24">
        <v>23.713000000000001</v>
      </c>
      <c r="J117" s="24">
        <v>8.2000000000000003E-2</v>
      </c>
      <c r="K117" s="24">
        <v>33.481000000000002</v>
      </c>
      <c r="L117" s="24">
        <v>3.2829999999999999</v>
      </c>
      <c r="M117" s="24">
        <v>-0.28599999999999998</v>
      </c>
      <c r="N117" s="24">
        <v>0.03</v>
      </c>
      <c r="O117" s="24">
        <v>-5.6000000000000001E-2</v>
      </c>
      <c r="P117" s="24">
        <v>7.8E-2</v>
      </c>
      <c r="Q117" s="24">
        <v>3.4140000000000001</v>
      </c>
      <c r="R117" s="24">
        <v>3.1850000000000001</v>
      </c>
      <c r="S117" s="25">
        <v>1.83</v>
      </c>
      <c r="T117" s="25">
        <v>0</v>
      </c>
      <c r="U117" s="25">
        <v>37.369999999999997</v>
      </c>
      <c r="V117" s="25">
        <v>0</v>
      </c>
      <c r="W117" s="26">
        <v>13</v>
      </c>
      <c r="X117" s="67">
        <f>M117*ETF!$G$3+ETF!$G$4</f>
        <v>0.61792895437791973</v>
      </c>
      <c r="Y117" s="67">
        <f>O117*ETF!$G$7+ETF!$G$8</f>
        <v>0.29365194842443798</v>
      </c>
    </row>
    <row r="118" spans="1:25">
      <c r="A118" s="23" t="s">
        <v>142</v>
      </c>
      <c r="B118" s="23" t="s">
        <v>378</v>
      </c>
      <c r="C118" s="24">
        <v>6.125</v>
      </c>
      <c r="D118" s="24">
        <v>2E-3</v>
      </c>
      <c r="E118" s="24">
        <v>11.81</v>
      </c>
      <c r="F118" s="24">
        <v>2E-3</v>
      </c>
      <c r="G118" s="24">
        <v>17.712</v>
      </c>
      <c r="H118" s="24">
        <v>2.9000000000000001E-2</v>
      </c>
      <c r="I118" s="24">
        <v>23.657</v>
      </c>
      <c r="J118" s="24">
        <v>7.2999999999999995E-2</v>
      </c>
      <c r="K118" s="24">
        <v>33.950000000000003</v>
      </c>
      <c r="L118" s="24">
        <v>3.0219999999999998</v>
      </c>
      <c r="M118" s="24">
        <v>-0.28499999999999998</v>
      </c>
      <c r="N118" s="24">
        <v>2.9000000000000001E-2</v>
      </c>
      <c r="O118" s="24">
        <v>-9.9000000000000005E-2</v>
      </c>
      <c r="P118" s="24">
        <v>7.2999999999999995E-2</v>
      </c>
      <c r="Q118" s="24">
        <v>3.8149999999999999</v>
      </c>
      <c r="R118" s="24">
        <v>2.931</v>
      </c>
      <c r="S118" s="25">
        <v>1.89</v>
      </c>
      <c r="T118" s="25">
        <v>0</v>
      </c>
      <c r="U118" s="25">
        <v>37.369999999999997</v>
      </c>
      <c r="V118" s="25">
        <v>0</v>
      </c>
      <c r="W118" s="26">
        <v>13</v>
      </c>
      <c r="X118" s="67">
        <f>M118*ETF!$G$3+ETF!$G$4</f>
        <v>0.61894619601815526</v>
      </c>
      <c r="Y118" s="67">
        <f>O118*ETF!$G$7+ETF!$G$8</f>
        <v>0.25020556200928601</v>
      </c>
    </row>
    <row r="119" spans="1:25">
      <c r="A119" s="23" t="s">
        <v>146</v>
      </c>
      <c r="B119" s="23" t="s">
        <v>378</v>
      </c>
      <c r="C119" s="24">
        <v>6.1159999999999997</v>
      </c>
      <c r="D119" s="24">
        <v>2E-3</v>
      </c>
      <c r="E119" s="24">
        <v>11.85</v>
      </c>
      <c r="F119" s="24">
        <v>3.0000000000000001E-3</v>
      </c>
      <c r="G119" s="24">
        <v>17.75</v>
      </c>
      <c r="H119" s="24">
        <v>3.1E-2</v>
      </c>
      <c r="I119" s="24">
        <v>23.766999999999999</v>
      </c>
      <c r="J119" s="24">
        <v>0.127</v>
      </c>
      <c r="K119" s="24">
        <v>37.466999999999999</v>
      </c>
      <c r="L119" s="24">
        <v>3.133</v>
      </c>
      <c r="M119" s="24">
        <v>-0.27900000000000003</v>
      </c>
      <c r="N119" s="24">
        <v>2.9000000000000001E-2</v>
      </c>
      <c r="O119" s="24">
        <v>-7.0999999999999994E-2</v>
      </c>
      <c r="P119" s="24">
        <v>0.127</v>
      </c>
      <c r="Q119" s="24">
        <v>7.16</v>
      </c>
      <c r="R119" s="24">
        <v>3.0390000000000001</v>
      </c>
      <c r="S119" s="25">
        <v>1.88</v>
      </c>
      <c r="T119" s="25">
        <v>0</v>
      </c>
      <c r="U119" s="25">
        <v>37.409999999999997</v>
      </c>
      <c r="V119" s="25">
        <v>0</v>
      </c>
      <c r="W119" s="26">
        <v>13</v>
      </c>
      <c r="X119" s="67">
        <f>M119*ETF!$G$3+ETF!$G$4</f>
        <v>0.62504964585956901</v>
      </c>
      <c r="Y119" s="67">
        <f>O119*ETF!$G$7+ETF!$G$8</f>
        <v>0.27849623223310593</v>
      </c>
    </row>
    <row r="120" spans="1:25">
      <c r="A120" s="23" t="s">
        <v>149</v>
      </c>
      <c r="B120" s="23" t="s">
        <v>378</v>
      </c>
      <c r="C120" s="24">
        <v>6.1360000000000001</v>
      </c>
      <c r="D120" s="24">
        <v>2E-3</v>
      </c>
      <c r="E120" s="24">
        <v>11.846</v>
      </c>
      <c r="F120" s="24">
        <v>2E-3</v>
      </c>
      <c r="G120" s="24">
        <v>17.766999999999999</v>
      </c>
      <c r="H120" s="24">
        <v>2.5999999999999999E-2</v>
      </c>
      <c r="I120" s="24">
        <v>23.742999999999999</v>
      </c>
      <c r="J120" s="24">
        <v>0.151</v>
      </c>
      <c r="K120" s="24">
        <v>31.45</v>
      </c>
      <c r="L120" s="24">
        <v>2.4870000000000001</v>
      </c>
      <c r="M120" s="24">
        <v>-0.27900000000000003</v>
      </c>
      <c r="N120" s="24">
        <v>2.7E-2</v>
      </c>
      <c r="O120" s="24">
        <v>-8.5999999999999993E-2</v>
      </c>
      <c r="P120" s="24">
        <v>0.14799999999999999</v>
      </c>
      <c r="Q120" s="24">
        <v>1.306</v>
      </c>
      <c r="R120" s="24">
        <v>2.4140000000000001</v>
      </c>
      <c r="S120" s="25">
        <v>1.9</v>
      </c>
      <c r="T120" s="25">
        <v>0</v>
      </c>
      <c r="U120" s="25">
        <v>37.4</v>
      </c>
      <c r="V120" s="25">
        <v>0</v>
      </c>
      <c r="W120" s="26">
        <v>13</v>
      </c>
      <c r="X120" s="67">
        <f>M120*ETF!$G$3+ETF!$G$4</f>
        <v>0.62504964585956901</v>
      </c>
      <c r="Y120" s="67">
        <f>O120*ETF!$G$7+ETF!$G$8</f>
        <v>0.26334051604177383</v>
      </c>
    </row>
    <row r="121" spans="1:25">
      <c r="A121" s="23" t="s">
        <v>153</v>
      </c>
      <c r="B121" s="23" t="s">
        <v>378</v>
      </c>
      <c r="C121" s="24">
        <v>6.14</v>
      </c>
      <c r="D121" s="24">
        <v>3.0000000000000001E-3</v>
      </c>
      <c r="E121" s="24">
        <v>11.835000000000001</v>
      </c>
      <c r="F121" s="24">
        <v>3.0000000000000001E-3</v>
      </c>
      <c r="G121" s="24">
        <v>17.757999999999999</v>
      </c>
      <c r="H121" s="24">
        <v>3.1E-2</v>
      </c>
      <c r="I121" s="24">
        <v>23.73</v>
      </c>
      <c r="J121" s="24">
        <v>0.104</v>
      </c>
      <c r="K121" s="24">
        <v>33.936</v>
      </c>
      <c r="L121" s="24">
        <v>2.867</v>
      </c>
      <c r="M121" s="24">
        <v>-0.28000000000000003</v>
      </c>
      <c r="N121" s="24">
        <v>3.2000000000000001E-2</v>
      </c>
      <c r="O121" s="24">
        <v>-7.8E-2</v>
      </c>
      <c r="P121" s="24">
        <v>0.10299999999999999</v>
      </c>
      <c r="Q121" s="24">
        <v>3.7370000000000001</v>
      </c>
      <c r="R121" s="24">
        <v>2.7829999999999999</v>
      </c>
      <c r="S121" s="25">
        <v>1.91</v>
      </c>
      <c r="T121" s="25">
        <v>0</v>
      </c>
      <c r="U121" s="25">
        <v>37.39</v>
      </c>
      <c r="V121" s="25">
        <v>0</v>
      </c>
      <c r="W121" s="26">
        <v>13</v>
      </c>
      <c r="X121" s="67">
        <f>M121*ETF!$G$3+ETF!$G$4</f>
        <v>0.62403240421933348</v>
      </c>
      <c r="Y121" s="67">
        <f>O121*ETF!$G$7+ETF!$G$8</f>
        <v>0.2714235646771509</v>
      </c>
    </row>
    <row r="122" spans="1:25">
      <c r="A122" s="23" t="s">
        <v>156</v>
      </c>
      <c r="B122" s="23" t="s">
        <v>378</v>
      </c>
      <c r="C122" s="24">
        <v>6.1289999999999996</v>
      </c>
      <c r="D122" s="24">
        <v>1E-3</v>
      </c>
      <c r="E122" s="24">
        <v>11.83</v>
      </c>
      <c r="F122" s="24">
        <v>4.0000000000000001E-3</v>
      </c>
      <c r="G122" s="24">
        <v>17.739000000000001</v>
      </c>
      <c r="H122" s="24">
        <v>3.5000000000000003E-2</v>
      </c>
      <c r="I122" s="24">
        <v>23.677</v>
      </c>
      <c r="J122" s="24">
        <v>9.4E-2</v>
      </c>
      <c r="K122" s="24">
        <v>33.158999999999999</v>
      </c>
      <c r="L122" s="24">
        <v>2.8319999999999999</v>
      </c>
      <c r="M122" s="24">
        <v>-0.28399999999999997</v>
      </c>
      <c r="N122" s="24">
        <v>3.5000000000000003E-2</v>
      </c>
      <c r="O122" s="24">
        <v>-0.121</v>
      </c>
      <c r="P122" s="24">
        <v>9.2999999999999999E-2</v>
      </c>
      <c r="Q122" s="24">
        <v>3.0019999999999998</v>
      </c>
      <c r="R122" s="24">
        <v>2.7490000000000001</v>
      </c>
      <c r="S122" s="25">
        <v>1.9</v>
      </c>
      <c r="T122" s="25">
        <v>0</v>
      </c>
      <c r="U122" s="25">
        <v>37.39</v>
      </c>
      <c r="V122" s="25">
        <v>0</v>
      </c>
      <c r="W122" s="26">
        <v>13</v>
      </c>
      <c r="X122" s="67">
        <f>M122*ETF!$G$3+ETF!$G$4</f>
        <v>0.6199634376583909</v>
      </c>
      <c r="Y122" s="67">
        <f>O122*ETF!$G$7+ETF!$G$8</f>
        <v>0.22797717826199898</v>
      </c>
    </row>
    <row r="123" spans="1:25">
      <c r="A123" s="23" t="s">
        <v>159</v>
      </c>
      <c r="B123" s="23" t="s">
        <v>378</v>
      </c>
      <c r="C123" s="24">
        <v>6.1319999999999997</v>
      </c>
      <c r="D123" s="24">
        <v>2E-3</v>
      </c>
      <c r="E123" s="24">
        <v>11.856</v>
      </c>
      <c r="F123" s="24">
        <v>4.0000000000000001E-3</v>
      </c>
      <c r="G123" s="24">
        <v>17.773</v>
      </c>
      <c r="H123" s="24">
        <v>1.7000000000000001E-2</v>
      </c>
      <c r="I123" s="24">
        <v>23.81</v>
      </c>
      <c r="J123" s="24">
        <v>9.9000000000000005E-2</v>
      </c>
      <c r="K123" s="24">
        <v>32.509</v>
      </c>
      <c r="L123" s="24">
        <v>2.367</v>
      </c>
      <c r="M123" s="24">
        <v>-0.27800000000000002</v>
      </c>
      <c r="N123" s="24">
        <v>1.7999999999999999E-2</v>
      </c>
      <c r="O123" s="24">
        <v>-4.2000000000000003E-2</v>
      </c>
      <c r="P123" s="24">
        <v>9.9000000000000005E-2</v>
      </c>
      <c r="Q123" s="24">
        <v>2.3180000000000001</v>
      </c>
      <c r="R123" s="24">
        <v>2.3029999999999999</v>
      </c>
      <c r="S123" s="25">
        <v>1.9</v>
      </c>
      <c r="T123" s="25">
        <v>0</v>
      </c>
      <c r="U123" s="25">
        <v>37.409999999999997</v>
      </c>
      <c r="V123" s="25">
        <v>0</v>
      </c>
      <c r="W123" s="26">
        <v>13</v>
      </c>
      <c r="X123" s="67">
        <f>M123*ETF!$G$3+ETF!$G$4</f>
        <v>0.62606688749980466</v>
      </c>
      <c r="Y123" s="67">
        <f>O123*ETF!$G$7+ETF!$G$8</f>
        <v>0.30779728353634789</v>
      </c>
    </row>
    <row r="124" spans="1:25">
      <c r="A124" s="23" t="s">
        <v>163</v>
      </c>
      <c r="B124" s="23" t="s">
        <v>378</v>
      </c>
      <c r="C124" s="24">
        <v>6.0830000000000002</v>
      </c>
      <c r="D124" s="24">
        <v>2E-3</v>
      </c>
      <c r="E124" s="24">
        <v>11.786</v>
      </c>
      <c r="F124" s="24">
        <v>4.0000000000000001E-3</v>
      </c>
      <c r="G124" s="24">
        <v>17.649999999999999</v>
      </c>
      <c r="H124" s="24">
        <v>2.5999999999999999E-2</v>
      </c>
      <c r="I124" s="24">
        <v>23.681999999999999</v>
      </c>
      <c r="J124" s="24">
        <v>7.4999999999999997E-2</v>
      </c>
      <c r="K124" s="24">
        <v>35.246000000000002</v>
      </c>
      <c r="L124" s="24">
        <v>3.9079999999999999</v>
      </c>
      <c r="M124" s="24">
        <v>-0.28000000000000003</v>
      </c>
      <c r="N124" s="24">
        <v>2.4E-2</v>
      </c>
      <c r="O124" s="24">
        <v>-2.7E-2</v>
      </c>
      <c r="P124" s="24">
        <v>7.5999999999999998E-2</v>
      </c>
      <c r="Q124" s="24">
        <v>5.165</v>
      </c>
      <c r="R124" s="24">
        <v>3.7959999999999998</v>
      </c>
      <c r="S124" s="25">
        <v>1.85</v>
      </c>
      <c r="T124" s="25">
        <v>0</v>
      </c>
      <c r="U124" s="25">
        <v>37.340000000000003</v>
      </c>
      <c r="V124" s="25">
        <v>0</v>
      </c>
      <c r="W124" s="26">
        <v>13</v>
      </c>
      <c r="X124" s="67">
        <f>M124*ETF!$G$3+ETF!$G$4</f>
        <v>0.62403240421933348</v>
      </c>
      <c r="Y124" s="67">
        <f>O124*ETF!$G$7+ETF!$G$8</f>
        <v>0.32295299972767999</v>
      </c>
    </row>
    <row r="125" spans="1:25">
      <c r="A125" s="23" t="s">
        <v>165</v>
      </c>
      <c r="B125" s="23" t="s">
        <v>378</v>
      </c>
      <c r="C125" s="24">
        <v>6.1109999999999998</v>
      </c>
      <c r="D125" s="24">
        <v>2E-3</v>
      </c>
      <c r="E125" s="24">
        <v>11.723000000000001</v>
      </c>
      <c r="F125" s="24">
        <v>3.0000000000000001E-3</v>
      </c>
      <c r="G125" s="24">
        <v>17.602</v>
      </c>
      <c r="H125" s="24">
        <v>1.7000000000000001E-2</v>
      </c>
      <c r="I125" s="24">
        <v>23.494</v>
      </c>
      <c r="J125" s="24">
        <v>6.4000000000000001E-2</v>
      </c>
      <c r="K125" s="24">
        <v>33.131</v>
      </c>
      <c r="L125" s="24">
        <v>2.6629999999999998</v>
      </c>
      <c r="M125" s="24">
        <v>-0.29499999999999998</v>
      </c>
      <c r="N125" s="24">
        <v>1.6E-2</v>
      </c>
      <c r="O125" s="24">
        <v>-8.6999999999999994E-2</v>
      </c>
      <c r="P125" s="24">
        <v>6.6000000000000003E-2</v>
      </c>
      <c r="Q125" s="24">
        <v>3.2050000000000001</v>
      </c>
      <c r="R125" s="24">
        <v>2.589</v>
      </c>
      <c r="S125" s="25">
        <v>1.88</v>
      </c>
      <c r="T125" s="25">
        <v>0</v>
      </c>
      <c r="U125" s="25">
        <v>37.28</v>
      </c>
      <c r="V125" s="25">
        <v>0</v>
      </c>
      <c r="W125" s="26">
        <v>13</v>
      </c>
      <c r="X125" s="67">
        <f>M125*ETF!$G$3+ETF!$G$4</f>
        <v>0.60877377961579904</v>
      </c>
      <c r="Y125" s="67">
        <f>O125*ETF!$G$7+ETF!$G$8</f>
        <v>0.26233013496235169</v>
      </c>
    </row>
    <row r="126" spans="1:25">
      <c r="A126" s="23" t="s">
        <v>168</v>
      </c>
      <c r="B126" s="23" t="s">
        <v>378</v>
      </c>
      <c r="C126" s="24">
        <v>6.109</v>
      </c>
      <c r="D126" s="24">
        <v>2E-3</v>
      </c>
      <c r="E126" s="24">
        <v>11.736000000000001</v>
      </c>
      <c r="F126" s="24">
        <v>3.0000000000000001E-3</v>
      </c>
      <c r="G126" s="24">
        <v>17.617999999999999</v>
      </c>
      <c r="H126" s="24">
        <v>2.5999999999999999E-2</v>
      </c>
      <c r="I126" s="24">
        <v>23.494</v>
      </c>
      <c r="J126" s="24">
        <v>0.10299999999999999</v>
      </c>
      <c r="K126" s="24">
        <v>32.878</v>
      </c>
      <c r="L126" s="24">
        <v>3.468</v>
      </c>
      <c r="M126" s="24">
        <v>-0.28999999999999998</v>
      </c>
      <c r="N126" s="24">
        <v>2.5000000000000001E-2</v>
      </c>
      <c r="O126" s="24">
        <v>-0.113</v>
      </c>
      <c r="P126" s="24">
        <v>0.10199999999999999</v>
      </c>
      <c r="Q126" s="24">
        <v>2.9350000000000001</v>
      </c>
      <c r="R126" s="24">
        <v>3.367</v>
      </c>
      <c r="S126" s="25">
        <v>1.88</v>
      </c>
      <c r="T126" s="25">
        <v>0</v>
      </c>
      <c r="U126" s="25">
        <v>37.29</v>
      </c>
      <c r="V126" s="25">
        <v>0</v>
      </c>
      <c r="W126" s="26">
        <v>13</v>
      </c>
      <c r="X126" s="67">
        <f>M126*ETF!$G$3+ETF!$G$4</f>
        <v>0.61385998781697726</v>
      </c>
      <c r="Y126" s="67">
        <f>O126*ETF!$G$7+ETF!$G$8</f>
        <v>0.23606022689737607</v>
      </c>
    </row>
    <row r="127" spans="1:25">
      <c r="A127" s="23" t="s">
        <v>171</v>
      </c>
      <c r="B127" s="23" t="s">
        <v>378</v>
      </c>
      <c r="C127" s="24">
        <v>6.0640000000000001</v>
      </c>
      <c r="D127" s="24">
        <v>2E-3</v>
      </c>
      <c r="E127" s="24">
        <v>11.826000000000001</v>
      </c>
      <c r="F127" s="24">
        <v>3.0000000000000001E-3</v>
      </c>
      <c r="G127" s="24">
        <v>17.673999999999999</v>
      </c>
      <c r="H127" s="24">
        <v>2.9000000000000001E-2</v>
      </c>
      <c r="I127" s="24">
        <v>23.747</v>
      </c>
      <c r="J127" s="24">
        <v>6.9000000000000006E-2</v>
      </c>
      <c r="K127" s="24">
        <v>33.014000000000003</v>
      </c>
      <c r="L127" s="24">
        <v>3.6030000000000002</v>
      </c>
      <c r="M127" s="24">
        <v>-0.27700000000000002</v>
      </c>
      <c r="N127" s="24">
        <v>2.8000000000000001E-2</v>
      </c>
      <c r="O127" s="24">
        <v>-4.3999999999999997E-2</v>
      </c>
      <c r="P127" s="24">
        <v>6.9000000000000006E-2</v>
      </c>
      <c r="Q127" s="24">
        <v>2.9390000000000001</v>
      </c>
      <c r="R127" s="24">
        <v>3.4929999999999999</v>
      </c>
      <c r="S127" s="25">
        <v>1.83</v>
      </c>
      <c r="T127" s="25">
        <v>0</v>
      </c>
      <c r="U127" s="25">
        <v>37.380000000000003</v>
      </c>
      <c r="V127" s="25">
        <v>0</v>
      </c>
      <c r="W127" s="26">
        <v>13</v>
      </c>
      <c r="X127" s="67">
        <f>M127*ETF!$G$3+ETF!$G$4</f>
        <v>0.6270841291400403</v>
      </c>
      <c r="Y127" s="67">
        <f>O127*ETF!$G$7+ETF!$G$8</f>
        <v>0.30577652137750366</v>
      </c>
    </row>
    <row r="128" spans="1:25">
      <c r="A128" s="23" t="s">
        <v>174</v>
      </c>
      <c r="B128" s="23" t="s">
        <v>378</v>
      </c>
      <c r="C128" s="24">
        <v>6.1130000000000004</v>
      </c>
      <c r="D128" s="24">
        <v>3.0000000000000001E-3</v>
      </c>
      <c r="E128" s="24">
        <v>11.819000000000001</v>
      </c>
      <c r="F128" s="24">
        <v>3.0000000000000001E-3</v>
      </c>
      <c r="G128" s="24">
        <v>17.709</v>
      </c>
      <c r="H128" s="24">
        <v>0.02</v>
      </c>
      <c r="I128" s="24">
        <v>23.748000000000001</v>
      </c>
      <c r="J128" s="24">
        <v>9.0999999999999998E-2</v>
      </c>
      <c r="K128" s="24">
        <v>32.299999999999997</v>
      </c>
      <c r="L128" s="24">
        <v>2.802</v>
      </c>
      <c r="M128" s="24">
        <v>-0.28599999999999998</v>
      </c>
      <c r="N128" s="24">
        <v>0.02</v>
      </c>
      <c r="O128" s="24">
        <v>-2.9000000000000001E-2</v>
      </c>
      <c r="P128" s="24">
        <v>0.09</v>
      </c>
      <c r="Q128" s="24">
        <v>2.2069999999999999</v>
      </c>
      <c r="R128" s="24">
        <v>2.718</v>
      </c>
      <c r="S128" s="25">
        <v>1.88</v>
      </c>
      <c r="T128" s="25">
        <v>0</v>
      </c>
      <c r="U128" s="25">
        <v>37.380000000000003</v>
      </c>
      <c r="V128" s="25">
        <v>0</v>
      </c>
      <c r="W128" s="26">
        <v>13</v>
      </c>
      <c r="X128" s="67">
        <f>M128*ETF!$G$3+ETF!$G$4</f>
        <v>0.61792895437791973</v>
      </c>
      <c r="Y128" s="67">
        <f>O128*ETF!$G$7+ETF!$G$8</f>
        <v>0.32093223756883571</v>
      </c>
    </row>
    <row r="129" spans="1:25">
      <c r="A129" s="23" t="s">
        <v>177</v>
      </c>
      <c r="B129" s="23" t="s">
        <v>378</v>
      </c>
      <c r="C129" s="24">
        <v>6.15</v>
      </c>
      <c r="D129" s="24">
        <v>3.0000000000000001E-3</v>
      </c>
      <c r="E129" s="24">
        <v>11.818</v>
      </c>
      <c r="F129" s="24">
        <v>4.0000000000000001E-3</v>
      </c>
      <c r="G129" s="24">
        <v>17.756</v>
      </c>
      <c r="H129" s="24">
        <v>2.4E-2</v>
      </c>
      <c r="I129" s="24">
        <v>23.701000000000001</v>
      </c>
      <c r="J129" s="24">
        <v>0.108</v>
      </c>
      <c r="K129" s="24">
        <v>33.034999999999997</v>
      </c>
      <c r="L129" s="24">
        <v>3.9049999999999998</v>
      </c>
      <c r="M129" s="24">
        <v>-0.27600000000000002</v>
      </c>
      <c r="N129" s="24">
        <v>2.5999999999999999E-2</v>
      </c>
      <c r="O129" s="24">
        <v>-7.2999999999999995E-2</v>
      </c>
      <c r="P129" s="24">
        <v>0.11</v>
      </c>
      <c r="Q129" s="24">
        <v>2.883</v>
      </c>
      <c r="R129" s="24">
        <v>3.7869999999999999</v>
      </c>
      <c r="S129" s="25">
        <v>1.92</v>
      </c>
      <c r="T129" s="25">
        <v>0</v>
      </c>
      <c r="U129" s="25">
        <v>37.380000000000003</v>
      </c>
      <c r="V129" s="25">
        <v>0</v>
      </c>
      <c r="W129" s="26">
        <v>13</v>
      </c>
      <c r="X129" s="67">
        <f>M129*ETF!$G$3+ETF!$G$4</f>
        <v>0.62810137078027584</v>
      </c>
      <c r="Y129" s="67">
        <f>O129*ETF!$G$7+ETF!$G$8</f>
        <v>0.27647547007426165</v>
      </c>
    </row>
    <row r="130" spans="1:25">
      <c r="A130" s="23" t="s">
        <v>182</v>
      </c>
      <c r="B130" s="23" t="s">
        <v>378</v>
      </c>
      <c r="C130" s="24">
        <v>6.0609999999999999</v>
      </c>
      <c r="D130" s="24">
        <v>2E-3</v>
      </c>
      <c r="E130" s="24">
        <v>11.928000000000001</v>
      </c>
      <c r="F130" s="24">
        <v>3.0000000000000001E-3</v>
      </c>
      <c r="G130" s="24">
        <v>17.745000000000001</v>
      </c>
      <c r="H130" s="24">
        <v>2.4E-2</v>
      </c>
      <c r="I130" s="24">
        <v>24.007000000000001</v>
      </c>
      <c r="J130" s="24">
        <v>0.114</v>
      </c>
      <c r="K130" s="24">
        <v>38.406999999999996</v>
      </c>
      <c r="L130" s="24">
        <v>2.9860000000000002</v>
      </c>
      <c r="M130" s="24">
        <v>-0.30299999999999999</v>
      </c>
      <c r="N130" s="24">
        <v>2.4E-2</v>
      </c>
      <c r="O130" s="24">
        <v>7.0000000000000001E-3</v>
      </c>
      <c r="P130" s="24">
        <v>0.112</v>
      </c>
      <c r="Q130" s="24">
        <v>7.9779999999999998</v>
      </c>
      <c r="R130" s="24">
        <v>2.9</v>
      </c>
      <c r="S130" s="25">
        <v>1.82</v>
      </c>
      <c r="T130" s="25">
        <v>0</v>
      </c>
      <c r="U130" s="25">
        <v>37.49</v>
      </c>
      <c r="V130" s="25">
        <v>0</v>
      </c>
      <c r="W130" s="26">
        <v>13</v>
      </c>
      <c r="X130" s="67">
        <f>M130*ETF!$G$3+ETF!$G$4</f>
        <v>0.60063584649391411</v>
      </c>
      <c r="Y130" s="67">
        <f>O130*ETF!$G$7+ETF!$G$8</f>
        <v>0.3573059564280327</v>
      </c>
    </row>
    <row r="131" spans="1:25">
      <c r="A131" s="23" t="s">
        <v>185</v>
      </c>
      <c r="B131" s="23" t="s">
        <v>378</v>
      </c>
      <c r="C131" s="24">
        <v>6.0620000000000003</v>
      </c>
      <c r="D131" s="24">
        <v>2E-3</v>
      </c>
      <c r="E131" s="24">
        <v>11.981</v>
      </c>
      <c r="F131" s="24">
        <v>2E-3</v>
      </c>
      <c r="G131" s="24">
        <v>17.808</v>
      </c>
      <c r="H131" s="24">
        <v>2.7E-2</v>
      </c>
      <c r="I131" s="24">
        <v>24.065999999999999</v>
      </c>
      <c r="J131" s="24">
        <v>7.6999999999999999E-2</v>
      </c>
      <c r="K131" s="24">
        <v>38.125999999999998</v>
      </c>
      <c r="L131" s="24">
        <v>3.2519999999999998</v>
      </c>
      <c r="M131" s="24">
        <v>-0.29299999999999998</v>
      </c>
      <c r="N131" s="24">
        <v>2.5999999999999999E-2</v>
      </c>
      <c r="O131" s="24">
        <v>-3.9E-2</v>
      </c>
      <c r="P131" s="24">
        <v>7.4999999999999997E-2</v>
      </c>
      <c r="Q131" s="24">
        <v>7.601</v>
      </c>
      <c r="R131" s="24">
        <v>3.1560000000000001</v>
      </c>
      <c r="S131" s="25">
        <v>1.82</v>
      </c>
      <c r="T131" s="25">
        <v>0</v>
      </c>
      <c r="U131" s="25">
        <v>37.54</v>
      </c>
      <c r="V131" s="25">
        <v>0</v>
      </c>
      <c r="W131" s="26">
        <v>13</v>
      </c>
      <c r="X131" s="67">
        <f>M131*ETF!$G$3+ETF!$G$4</f>
        <v>0.61080826289627033</v>
      </c>
      <c r="Y131" s="67">
        <f>O131*ETF!$G$7+ETF!$G$8</f>
        <v>0.31082842677461431</v>
      </c>
    </row>
    <row r="132" spans="1:25">
      <c r="A132" s="23" t="s">
        <v>188</v>
      </c>
      <c r="B132" s="23" t="s">
        <v>378</v>
      </c>
      <c r="C132" s="24">
        <v>6.0789999999999997</v>
      </c>
      <c r="D132" s="24">
        <v>2E-3</v>
      </c>
      <c r="E132" s="24">
        <v>11.933</v>
      </c>
      <c r="F132" s="24">
        <v>3.0000000000000001E-3</v>
      </c>
      <c r="G132" s="24">
        <v>17.783000000000001</v>
      </c>
      <c r="H132" s="24">
        <v>1.7999999999999999E-2</v>
      </c>
      <c r="I132" s="24">
        <v>23.96</v>
      </c>
      <c r="J132" s="24">
        <v>7.0000000000000007E-2</v>
      </c>
      <c r="K132" s="24">
        <v>37.893000000000001</v>
      </c>
      <c r="L132" s="24">
        <v>3.1019999999999999</v>
      </c>
      <c r="M132" s="24">
        <v>-0.28799999999999998</v>
      </c>
      <c r="N132" s="24">
        <v>1.7999999999999999E-2</v>
      </c>
      <c r="O132" s="24">
        <v>-4.8000000000000001E-2</v>
      </c>
      <c r="P132" s="24">
        <v>7.0000000000000007E-2</v>
      </c>
      <c r="Q132" s="24">
        <v>7.4509999999999996</v>
      </c>
      <c r="R132" s="24">
        <v>3.0139999999999998</v>
      </c>
      <c r="S132" s="25">
        <v>1.84</v>
      </c>
      <c r="T132" s="25">
        <v>0</v>
      </c>
      <c r="U132" s="25">
        <v>37.49</v>
      </c>
      <c r="V132" s="25">
        <v>0</v>
      </c>
      <c r="W132" s="26">
        <v>13</v>
      </c>
      <c r="X132" s="67">
        <f>M132*ETF!$G$3+ETF!$G$4</f>
        <v>0.61589447109744844</v>
      </c>
      <c r="Y132" s="67">
        <f>O132*ETF!$G$7+ETF!$G$8</f>
        <v>0.3017349970598151</v>
      </c>
    </row>
    <row r="133" spans="1:25">
      <c r="A133" s="23" t="s">
        <v>191</v>
      </c>
      <c r="B133" s="23" t="s">
        <v>378</v>
      </c>
      <c r="C133" s="24">
        <v>6.0529999999999999</v>
      </c>
      <c r="D133" s="24">
        <v>2E-3</v>
      </c>
      <c r="E133" s="24">
        <v>11.926</v>
      </c>
      <c r="F133" s="24">
        <v>2E-3</v>
      </c>
      <c r="G133" s="24">
        <v>17.739000000000001</v>
      </c>
      <c r="H133" s="24">
        <v>2.5000000000000001E-2</v>
      </c>
      <c r="I133" s="24">
        <v>23.956</v>
      </c>
      <c r="J133" s="24">
        <v>0.113</v>
      </c>
      <c r="K133" s="24">
        <v>37.54</v>
      </c>
      <c r="L133" s="24">
        <v>3.4729999999999999</v>
      </c>
      <c r="M133" s="24">
        <v>-0.29799999999999999</v>
      </c>
      <c r="N133" s="24">
        <v>2.5000000000000001E-2</v>
      </c>
      <c r="O133" s="24">
        <v>-3.7999999999999999E-2</v>
      </c>
      <c r="P133" s="24">
        <v>0.108</v>
      </c>
      <c r="Q133" s="24">
        <v>7.15</v>
      </c>
      <c r="R133" s="24">
        <v>3.3719999999999999</v>
      </c>
      <c r="S133" s="25">
        <v>1.81</v>
      </c>
      <c r="T133" s="25">
        <v>0</v>
      </c>
      <c r="U133" s="25">
        <v>37.49</v>
      </c>
      <c r="V133" s="25">
        <v>0</v>
      </c>
      <c r="W133" s="26">
        <v>13</v>
      </c>
      <c r="X133" s="67">
        <f>M133*ETF!$G$3+ETF!$G$4</f>
        <v>0.60572205469509222</v>
      </c>
      <c r="Y133" s="67">
        <f>O133*ETF!$G$7+ETF!$G$8</f>
        <v>0.31183880785403645</v>
      </c>
    </row>
    <row r="134" spans="1:25">
      <c r="A134" s="23" t="s">
        <v>193</v>
      </c>
      <c r="B134" s="23" t="s">
        <v>378</v>
      </c>
      <c r="C134" s="24">
        <v>6.1180000000000003</v>
      </c>
      <c r="D134" s="24">
        <v>2E-3</v>
      </c>
      <c r="E134" s="24">
        <v>11.98</v>
      </c>
      <c r="F134" s="24">
        <v>3.0000000000000001E-3</v>
      </c>
      <c r="G134" s="24">
        <v>17.864000000000001</v>
      </c>
      <c r="H134" s="24">
        <v>3.4000000000000002E-2</v>
      </c>
      <c r="I134" s="24">
        <v>24.045000000000002</v>
      </c>
      <c r="J134" s="24">
        <v>7.8E-2</v>
      </c>
      <c r="K134" s="24">
        <v>38.159999999999997</v>
      </c>
      <c r="L134" s="24">
        <v>3.391</v>
      </c>
      <c r="M134" s="24">
        <v>-0.29399999999999998</v>
      </c>
      <c r="N134" s="24">
        <v>3.3000000000000002E-2</v>
      </c>
      <c r="O134" s="24">
        <v>-5.7000000000000002E-2</v>
      </c>
      <c r="P134" s="24">
        <v>7.5999999999999998E-2</v>
      </c>
      <c r="Q134" s="24">
        <v>7.577</v>
      </c>
      <c r="R134" s="24">
        <v>3.29</v>
      </c>
      <c r="S134" s="25">
        <v>1.88</v>
      </c>
      <c r="T134" s="25">
        <v>0</v>
      </c>
      <c r="U134" s="25">
        <v>37.54</v>
      </c>
      <c r="V134" s="25">
        <v>0</v>
      </c>
      <c r="W134" s="26">
        <v>13</v>
      </c>
      <c r="X134" s="67">
        <f>M134*ETF!$G$3+ETF!$G$4</f>
        <v>0.60979102125603468</v>
      </c>
      <c r="Y134" s="67">
        <f>O134*ETF!$G$7+ETF!$G$8</f>
        <v>0.29264156734501584</v>
      </c>
    </row>
    <row r="135" spans="1:25">
      <c r="A135" s="23" t="s">
        <v>196</v>
      </c>
      <c r="B135" s="23" t="s">
        <v>378</v>
      </c>
      <c r="C135" s="24">
        <v>6.06</v>
      </c>
      <c r="D135" s="24">
        <v>2E-3</v>
      </c>
      <c r="E135" s="24">
        <v>11.874000000000001</v>
      </c>
      <c r="F135" s="24">
        <v>3.0000000000000001E-3</v>
      </c>
      <c r="G135" s="24">
        <v>17.678000000000001</v>
      </c>
      <c r="H135" s="24">
        <v>1.7999999999999999E-2</v>
      </c>
      <c r="I135" s="24">
        <v>23.881</v>
      </c>
      <c r="J135" s="24">
        <v>8.2000000000000003E-2</v>
      </c>
      <c r="K135" s="24">
        <v>39.676000000000002</v>
      </c>
      <c r="L135" s="24">
        <v>4.101</v>
      </c>
      <c r="M135" s="24">
        <v>-0.315</v>
      </c>
      <c r="N135" s="24">
        <v>1.9E-2</v>
      </c>
      <c r="O135" s="24">
        <v>-8.9999999999999993E-3</v>
      </c>
      <c r="P135" s="24">
        <v>0.08</v>
      </c>
      <c r="Q135" s="24">
        <v>9.3179999999999996</v>
      </c>
      <c r="R135" s="24">
        <v>3.98</v>
      </c>
      <c r="S135" s="25">
        <v>1.82</v>
      </c>
      <c r="T135" s="25">
        <v>0</v>
      </c>
      <c r="U135" s="25">
        <v>37.43</v>
      </c>
      <c r="V135" s="25">
        <v>0</v>
      </c>
      <c r="W135" s="26">
        <v>13</v>
      </c>
      <c r="X135" s="67">
        <f>M135*ETF!$G$3+ETF!$G$4</f>
        <v>0.5884289468110866</v>
      </c>
      <c r="Y135" s="67">
        <f>O135*ETF!$G$7+ETF!$G$8</f>
        <v>0.34113985915727846</v>
      </c>
    </row>
    <row r="136" spans="1:25">
      <c r="A136" s="23" t="s">
        <v>199</v>
      </c>
      <c r="B136" s="23" t="s">
        <v>378</v>
      </c>
      <c r="C136" s="24">
        <v>5.992</v>
      </c>
      <c r="D136" s="24">
        <v>2E-3</v>
      </c>
      <c r="E136" s="24">
        <v>11.837</v>
      </c>
      <c r="F136" s="24">
        <v>2E-3</v>
      </c>
      <c r="G136" s="24">
        <v>17.579999999999998</v>
      </c>
      <c r="H136" s="24">
        <v>2.3E-2</v>
      </c>
      <c r="I136" s="24">
        <v>23.83</v>
      </c>
      <c r="J136" s="24">
        <v>7.3999999999999996E-2</v>
      </c>
      <c r="K136" s="24">
        <v>36.877000000000002</v>
      </c>
      <c r="L136" s="24">
        <v>3.78</v>
      </c>
      <c r="M136" s="24">
        <v>-0.30499999999999999</v>
      </c>
      <c r="N136" s="24">
        <v>2.3E-2</v>
      </c>
      <c r="O136" s="24">
        <v>1.7000000000000001E-2</v>
      </c>
      <c r="P136" s="24">
        <v>7.4999999999999997E-2</v>
      </c>
      <c r="Q136" s="24">
        <v>6.7460000000000004</v>
      </c>
      <c r="R136" s="24">
        <v>3.67</v>
      </c>
      <c r="S136" s="25">
        <v>1.75</v>
      </c>
      <c r="T136" s="25">
        <v>0</v>
      </c>
      <c r="U136" s="25">
        <v>37.39</v>
      </c>
      <c r="V136" s="25">
        <v>0</v>
      </c>
      <c r="W136" s="26">
        <v>13</v>
      </c>
      <c r="X136" s="67">
        <f>M136*ETF!$G$3+ETF!$G$4</f>
        <v>0.59860136321344282</v>
      </c>
      <c r="Y136" s="67">
        <f>O136*ETF!$G$7+ETF!$G$8</f>
        <v>0.36740976722225405</v>
      </c>
    </row>
    <row r="137" spans="1:25">
      <c r="A137" s="23" t="s">
        <v>202</v>
      </c>
      <c r="B137" s="23" t="s">
        <v>378</v>
      </c>
      <c r="C137" s="24">
        <v>6.101</v>
      </c>
      <c r="D137" s="24">
        <v>2E-3</v>
      </c>
      <c r="E137" s="24">
        <v>11.926</v>
      </c>
      <c r="F137" s="24">
        <v>3.0000000000000001E-3</v>
      </c>
      <c r="G137" s="24">
        <v>17.788</v>
      </c>
      <c r="H137" s="24">
        <v>1.7999999999999999E-2</v>
      </c>
      <c r="I137" s="24">
        <v>23.93</v>
      </c>
      <c r="J137" s="24">
        <v>8.6999999999999994E-2</v>
      </c>
      <c r="K137" s="24">
        <v>37.658999999999999</v>
      </c>
      <c r="L137" s="24">
        <v>2.5939999999999999</v>
      </c>
      <c r="M137" s="24">
        <v>-0.3</v>
      </c>
      <c r="N137" s="24">
        <v>1.7000000000000001E-2</v>
      </c>
      <c r="O137" s="24">
        <v>-6.3E-2</v>
      </c>
      <c r="P137" s="24">
        <v>8.5999999999999993E-2</v>
      </c>
      <c r="Q137" s="24">
        <v>7.2130000000000001</v>
      </c>
      <c r="R137" s="24">
        <v>2.52</v>
      </c>
      <c r="S137" s="25">
        <v>1.86</v>
      </c>
      <c r="T137" s="25">
        <v>0</v>
      </c>
      <c r="U137" s="25">
        <v>37.49</v>
      </c>
      <c r="V137" s="25">
        <v>0</v>
      </c>
      <c r="W137" s="26">
        <v>13</v>
      </c>
      <c r="X137" s="67">
        <f>M137*ETF!$G$3+ETF!$G$4</f>
        <v>0.60368757141462093</v>
      </c>
      <c r="Y137" s="67">
        <f>O137*ETF!$G$7+ETF!$G$8</f>
        <v>0.286579280868483</v>
      </c>
    </row>
    <row r="138" spans="1:25">
      <c r="A138" s="23" t="s">
        <v>204</v>
      </c>
      <c r="B138" s="23" t="s">
        <v>378</v>
      </c>
      <c r="C138" s="24">
        <v>6.1120000000000001</v>
      </c>
      <c r="D138" s="24">
        <v>2E-3</v>
      </c>
      <c r="E138" s="24">
        <v>11.96</v>
      </c>
      <c r="F138" s="24">
        <v>3.0000000000000001E-3</v>
      </c>
      <c r="G138" s="24">
        <v>17.844000000000001</v>
      </c>
      <c r="H138" s="24">
        <v>1.9E-2</v>
      </c>
      <c r="I138" s="24">
        <v>24.010999999999999</v>
      </c>
      <c r="J138" s="24">
        <v>9.1999999999999998E-2</v>
      </c>
      <c r="K138" s="24">
        <v>34.755000000000003</v>
      </c>
      <c r="L138" s="24">
        <v>2.8690000000000002</v>
      </c>
      <c r="M138" s="24">
        <v>-0.28799999999999998</v>
      </c>
      <c r="N138" s="24">
        <v>0.02</v>
      </c>
      <c r="O138" s="24">
        <v>-5.0999999999999997E-2</v>
      </c>
      <c r="P138" s="24">
        <v>9.0999999999999998E-2</v>
      </c>
      <c r="Q138" s="24">
        <v>4.3179999999999996</v>
      </c>
      <c r="R138" s="24">
        <v>2.7839999999999998</v>
      </c>
      <c r="S138" s="25">
        <v>1.87</v>
      </c>
      <c r="T138" s="25">
        <v>0</v>
      </c>
      <c r="U138" s="25">
        <v>37.520000000000003</v>
      </c>
      <c r="V138" s="25">
        <v>0</v>
      </c>
      <c r="W138" s="26">
        <v>13</v>
      </c>
      <c r="X138" s="67">
        <f>M138*ETF!$G$3+ETF!$G$4</f>
        <v>0.61589447109744844</v>
      </c>
      <c r="Y138" s="67">
        <f>O138*ETF!$G$7+ETF!$G$8</f>
        <v>0.29870385382154868</v>
      </c>
    </row>
    <row r="139" spans="1:25">
      <c r="A139" s="23" t="s">
        <v>208</v>
      </c>
      <c r="B139" s="23" t="s">
        <v>378</v>
      </c>
      <c r="C139" s="24">
        <v>6.0949999999999998</v>
      </c>
      <c r="D139" s="24">
        <v>2E-3</v>
      </c>
      <c r="E139" s="24">
        <v>11.94</v>
      </c>
      <c r="F139" s="24">
        <v>2E-3</v>
      </c>
      <c r="G139" s="24">
        <v>17.805</v>
      </c>
      <c r="H139" s="24">
        <v>1.7999999999999999E-2</v>
      </c>
      <c r="I139" s="24">
        <v>23.902000000000001</v>
      </c>
      <c r="J139" s="24">
        <v>9.9000000000000005E-2</v>
      </c>
      <c r="K139" s="24">
        <v>28.684000000000001</v>
      </c>
      <c r="L139" s="24">
        <v>2.2610000000000001</v>
      </c>
      <c r="M139" s="24">
        <v>-0.28999999999999998</v>
      </c>
      <c r="N139" s="24">
        <v>1.7999999999999999E-2</v>
      </c>
      <c r="O139" s="24">
        <v>-0.11700000000000001</v>
      </c>
      <c r="P139" s="24">
        <v>9.5000000000000001E-2</v>
      </c>
      <c r="Q139" s="24">
        <v>-1.5189999999999999</v>
      </c>
      <c r="R139" s="24">
        <v>2.194</v>
      </c>
      <c r="S139" s="25">
        <v>1.86</v>
      </c>
      <c r="T139" s="25">
        <v>0</v>
      </c>
      <c r="U139" s="25">
        <v>37.5</v>
      </c>
      <c r="V139" s="25">
        <v>0</v>
      </c>
      <c r="W139" s="26">
        <v>13</v>
      </c>
      <c r="X139" s="67">
        <f>M139*ETF!$G$3+ETF!$G$4</f>
        <v>0.61385998781697726</v>
      </c>
      <c r="Y139" s="67">
        <f>O139*ETF!$G$7+ETF!$G$8</f>
        <v>0.23201870257968751</v>
      </c>
    </row>
    <row r="140" spans="1:25">
      <c r="A140" s="23" t="s">
        <v>211</v>
      </c>
      <c r="B140" s="23" t="s">
        <v>378</v>
      </c>
      <c r="C140" s="24">
        <v>6.1079999999999997</v>
      </c>
      <c r="D140" s="24">
        <v>3.0000000000000001E-3</v>
      </c>
      <c r="E140" s="24">
        <v>11.958</v>
      </c>
      <c r="F140" s="24">
        <v>3.0000000000000001E-3</v>
      </c>
      <c r="G140" s="24">
        <v>17.835999999999999</v>
      </c>
      <c r="H140" s="24">
        <v>3.4000000000000002E-2</v>
      </c>
      <c r="I140" s="24">
        <v>24.006</v>
      </c>
      <c r="J140" s="24">
        <v>7.1999999999999995E-2</v>
      </c>
      <c r="K140" s="24">
        <v>30.567</v>
      </c>
      <c r="L140" s="24">
        <v>3.077</v>
      </c>
      <c r="M140" s="24">
        <v>-0.29199999999999998</v>
      </c>
      <c r="N140" s="24">
        <v>3.4000000000000002E-2</v>
      </c>
      <c r="O140" s="24">
        <v>-5.1999999999999998E-2</v>
      </c>
      <c r="P140" s="24">
        <v>7.0999999999999994E-2</v>
      </c>
      <c r="Q140" s="24">
        <v>0.25900000000000001</v>
      </c>
      <c r="R140" s="24">
        <v>2.984</v>
      </c>
      <c r="S140" s="25">
        <v>1.87</v>
      </c>
      <c r="T140" s="25">
        <v>0</v>
      </c>
      <c r="U140" s="25">
        <v>37.520000000000003</v>
      </c>
      <c r="V140" s="25">
        <v>0</v>
      </c>
      <c r="W140" s="26">
        <v>13</v>
      </c>
      <c r="X140" s="67">
        <f>M140*ETF!$G$3+ETF!$G$4</f>
        <v>0.61182550453650597</v>
      </c>
      <c r="Y140" s="67">
        <f>O140*ETF!$G$7+ETF!$G$8</f>
        <v>0.29769347274212654</v>
      </c>
    </row>
    <row r="141" spans="1:25">
      <c r="A141" s="23" t="s">
        <v>214</v>
      </c>
      <c r="B141" s="23" t="s">
        <v>378</v>
      </c>
      <c r="C141" s="24">
        <v>6.1130000000000004</v>
      </c>
      <c r="D141" s="24">
        <v>2E-3</v>
      </c>
      <c r="E141" s="24">
        <v>12.007</v>
      </c>
      <c r="F141" s="24">
        <v>3.0000000000000001E-3</v>
      </c>
      <c r="G141" s="24">
        <v>17.876000000000001</v>
      </c>
      <c r="H141" s="24">
        <v>2.4E-2</v>
      </c>
      <c r="I141" s="24">
        <v>24.125</v>
      </c>
      <c r="J141" s="24">
        <v>0.106</v>
      </c>
      <c r="K141" s="24">
        <v>34.139000000000003</v>
      </c>
      <c r="L141" s="24">
        <v>3.157</v>
      </c>
      <c r="M141" s="24">
        <v>-0.30399999999999999</v>
      </c>
      <c r="N141" s="24">
        <v>2.3E-2</v>
      </c>
      <c r="O141" s="24">
        <v>-3.3000000000000002E-2</v>
      </c>
      <c r="P141" s="24">
        <v>0.107</v>
      </c>
      <c r="Q141" s="24">
        <v>3.6259999999999999</v>
      </c>
      <c r="R141" s="24">
        <v>3.06</v>
      </c>
      <c r="S141" s="25">
        <v>1.87</v>
      </c>
      <c r="T141" s="25">
        <v>0</v>
      </c>
      <c r="U141" s="25">
        <v>37.57</v>
      </c>
      <c r="V141" s="25">
        <v>0</v>
      </c>
      <c r="W141" s="26">
        <v>13</v>
      </c>
      <c r="X141" s="67">
        <f>M141*ETF!$G$3+ETF!$G$4</f>
        <v>0.59961860485367846</v>
      </c>
      <c r="Y141" s="67">
        <f>O141*ETF!$G$7+ETF!$G$8</f>
        <v>0.31689071325114715</v>
      </c>
    </row>
    <row r="142" spans="1:25">
      <c r="A142" s="23" t="s">
        <v>217</v>
      </c>
      <c r="B142" s="23" t="s">
        <v>378</v>
      </c>
      <c r="C142" s="24">
        <v>6.1079999999999997</v>
      </c>
      <c r="D142" s="24">
        <v>2E-3</v>
      </c>
      <c r="E142" s="24">
        <v>11.997</v>
      </c>
      <c r="F142" s="24">
        <v>4.0000000000000001E-3</v>
      </c>
      <c r="G142" s="24">
        <v>17.875</v>
      </c>
      <c r="H142" s="24">
        <v>2.5999999999999999E-2</v>
      </c>
      <c r="I142" s="24">
        <v>24.087</v>
      </c>
      <c r="J142" s="24">
        <v>9.2999999999999999E-2</v>
      </c>
      <c r="K142" s="24">
        <v>33.83</v>
      </c>
      <c r="L142" s="24">
        <v>3.262</v>
      </c>
      <c r="M142" s="24">
        <v>-0.28899999999999998</v>
      </c>
      <c r="N142" s="24">
        <v>2.5000000000000001E-2</v>
      </c>
      <c r="O142" s="24">
        <v>-4.9000000000000002E-2</v>
      </c>
      <c r="P142" s="24">
        <v>9.4E-2</v>
      </c>
      <c r="Q142" s="24">
        <v>3.3530000000000002</v>
      </c>
      <c r="R142" s="24">
        <v>3.165</v>
      </c>
      <c r="S142" s="25">
        <v>1.87</v>
      </c>
      <c r="T142" s="25">
        <v>0</v>
      </c>
      <c r="U142" s="25">
        <v>37.56</v>
      </c>
      <c r="V142" s="25">
        <v>0</v>
      </c>
      <c r="W142" s="26">
        <v>13</v>
      </c>
      <c r="X142" s="67">
        <f>M142*ETF!$G$3+ETF!$G$4</f>
        <v>0.6148772294572129</v>
      </c>
      <c r="Y142" s="67">
        <f>O142*ETF!$G$7+ETF!$G$8</f>
        <v>0.30072461598039291</v>
      </c>
    </row>
    <row r="143" spans="1:25">
      <c r="A143" s="23" t="s">
        <v>220</v>
      </c>
      <c r="B143" s="23" t="s">
        <v>378</v>
      </c>
      <c r="C143" s="24">
        <v>6.1139999999999999</v>
      </c>
      <c r="D143" s="24">
        <v>2E-3</v>
      </c>
      <c r="E143" s="24">
        <v>11.984999999999999</v>
      </c>
      <c r="F143" s="24">
        <v>3.0000000000000001E-3</v>
      </c>
      <c r="G143" s="24">
        <v>17.858000000000001</v>
      </c>
      <c r="H143" s="24">
        <v>0.02</v>
      </c>
      <c r="I143" s="24">
        <v>24.071999999999999</v>
      </c>
      <c r="J143" s="24">
        <v>0.10199999999999999</v>
      </c>
      <c r="K143" s="24">
        <v>31.401</v>
      </c>
      <c r="L143" s="24">
        <v>3.7440000000000002</v>
      </c>
      <c r="M143" s="24">
        <v>-0.30099999999999999</v>
      </c>
      <c r="N143" s="24">
        <v>2.1000000000000001E-2</v>
      </c>
      <c r="O143" s="24">
        <v>-4.1000000000000002E-2</v>
      </c>
      <c r="P143" s="24">
        <v>0.10299999999999999</v>
      </c>
      <c r="Q143" s="24">
        <v>1.0109999999999999</v>
      </c>
      <c r="R143" s="24">
        <v>3.6349999999999998</v>
      </c>
      <c r="S143" s="25">
        <v>1.87</v>
      </c>
      <c r="T143" s="25">
        <v>0</v>
      </c>
      <c r="U143" s="25">
        <v>37.549999999999997</v>
      </c>
      <c r="V143" s="25">
        <v>0</v>
      </c>
      <c r="W143" s="26">
        <v>13</v>
      </c>
      <c r="X143" s="67">
        <f>M143*ETF!$G$3+ETF!$G$4</f>
        <v>0.60267032977438539</v>
      </c>
      <c r="Y143" s="67">
        <f>O143*ETF!$G$7+ETF!$G$8</f>
        <v>0.30880766461577003</v>
      </c>
    </row>
    <row r="144" spans="1:25">
      <c r="A144" s="23" t="s">
        <v>223</v>
      </c>
      <c r="B144" s="23" t="s">
        <v>378</v>
      </c>
      <c r="C144" s="24">
        <v>6.117</v>
      </c>
      <c r="D144" s="24">
        <v>2E-3</v>
      </c>
      <c r="E144" s="24">
        <v>12.026999999999999</v>
      </c>
      <c r="F144" s="24">
        <v>3.0000000000000001E-3</v>
      </c>
      <c r="G144" s="24">
        <v>17.899000000000001</v>
      </c>
      <c r="H144" s="24">
        <v>2.4E-2</v>
      </c>
      <c r="I144" s="24">
        <v>24.158999999999999</v>
      </c>
      <c r="J144" s="24">
        <v>8.5999999999999993E-2</v>
      </c>
      <c r="K144" s="24">
        <v>29.452999999999999</v>
      </c>
      <c r="L144" s="24">
        <v>3.3010000000000002</v>
      </c>
      <c r="M144" s="24">
        <v>-0.30499999999999999</v>
      </c>
      <c r="N144" s="24">
        <v>2.4E-2</v>
      </c>
      <c r="O144" s="24">
        <v>-3.9E-2</v>
      </c>
      <c r="P144" s="24">
        <v>8.5999999999999993E-2</v>
      </c>
      <c r="Q144" s="24">
        <v>-0.96399999999999997</v>
      </c>
      <c r="R144" s="24">
        <v>3.2029999999999998</v>
      </c>
      <c r="S144" s="25">
        <v>1.88</v>
      </c>
      <c r="T144" s="25">
        <v>0</v>
      </c>
      <c r="U144" s="25">
        <v>37.590000000000003</v>
      </c>
      <c r="V144" s="25">
        <v>0</v>
      </c>
      <c r="W144" s="26">
        <v>13</v>
      </c>
      <c r="X144" s="67">
        <f>M144*ETF!$G$3+ETF!$G$4</f>
        <v>0.59860136321344282</v>
      </c>
      <c r="Y144" s="67">
        <f>O144*ETF!$G$7+ETF!$G$8</f>
        <v>0.31082842677461431</v>
      </c>
    </row>
    <row r="145" spans="1:25">
      <c r="A145" s="23" t="s">
        <v>227</v>
      </c>
      <c r="B145" s="23" t="s">
        <v>378</v>
      </c>
      <c r="C145" s="24">
        <v>6.11</v>
      </c>
      <c r="D145" s="24">
        <v>2E-3</v>
      </c>
      <c r="E145" s="24">
        <v>11.981</v>
      </c>
      <c r="F145" s="24">
        <v>3.0000000000000001E-3</v>
      </c>
      <c r="G145" s="24">
        <v>17.847999999999999</v>
      </c>
      <c r="H145" s="24">
        <v>2.3E-2</v>
      </c>
      <c r="I145" s="24">
        <v>24.068999999999999</v>
      </c>
      <c r="J145" s="24">
        <v>8.6999999999999994E-2</v>
      </c>
      <c r="K145" s="24">
        <v>30.297999999999998</v>
      </c>
      <c r="L145" s="24">
        <v>3.2130000000000001</v>
      </c>
      <c r="M145" s="24">
        <v>-0.30299999999999999</v>
      </c>
      <c r="N145" s="24">
        <v>2.1999999999999999E-2</v>
      </c>
      <c r="O145" s="24">
        <v>-3.5999999999999997E-2</v>
      </c>
      <c r="P145" s="24">
        <v>8.5999999999999993E-2</v>
      </c>
      <c r="Q145" s="24">
        <v>-4.8000000000000001E-2</v>
      </c>
      <c r="R145" s="24">
        <v>3.1150000000000002</v>
      </c>
      <c r="S145" s="25">
        <v>1.87</v>
      </c>
      <c r="T145" s="25">
        <v>0</v>
      </c>
      <c r="U145" s="25">
        <v>37.54</v>
      </c>
      <c r="V145" s="25">
        <v>0</v>
      </c>
      <c r="W145" s="26">
        <v>13</v>
      </c>
      <c r="X145" s="67">
        <f>M145*ETF!$G$3+ETF!$G$4</f>
        <v>0.60063584649391411</v>
      </c>
      <c r="Y145" s="67">
        <f>O145*ETF!$G$7+ETF!$G$8</f>
        <v>0.31385957001288073</v>
      </c>
    </row>
    <row r="146" spans="1:25">
      <c r="A146" s="23" t="s">
        <v>229</v>
      </c>
      <c r="B146" s="23" t="s">
        <v>378</v>
      </c>
      <c r="C146" s="24">
        <v>6.0910000000000002</v>
      </c>
      <c r="D146" s="24">
        <v>3.0000000000000001E-3</v>
      </c>
      <c r="E146" s="24">
        <v>11.978</v>
      </c>
      <c r="F146" s="24">
        <v>4.0000000000000001E-3</v>
      </c>
      <c r="G146" s="24">
        <v>17.835000000000001</v>
      </c>
      <c r="H146" s="24">
        <v>3.1E-2</v>
      </c>
      <c r="I146" s="24">
        <v>24.058</v>
      </c>
      <c r="J146" s="24">
        <v>0.106</v>
      </c>
      <c r="K146" s="24">
        <v>27.832999999999998</v>
      </c>
      <c r="L146" s="24">
        <v>1.5860000000000001</v>
      </c>
      <c r="M146" s="24">
        <v>-0.29299999999999998</v>
      </c>
      <c r="N146" s="24">
        <v>3.2000000000000001E-2</v>
      </c>
      <c r="O146" s="24">
        <v>-4.1000000000000002E-2</v>
      </c>
      <c r="P146" s="24">
        <v>0.107</v>
      </c>
      <c r="Q146" s="24">
        <v>-2.4140000000000001</v>
      </c>
      <c r="R146" s="24">
        <v>1.54</v>
      </c>
      <c r="S146" s="25">
        <v>1.85</v>
      </c>
      <c r="T146" s="25">
        <v>0</v>
      </c>
      <c r="U146" s="25">
        <v>37.54</v>
      </c>
      <c r="V146" s="25">
        <v>0</v>
      </c>
      <c r="W146" s="26">
        <v>13</v>
      </c>
      <c r="X146" s="67">
        <f>M146*ETF!$G$3+ETF!$G$4</f>
        <v>0.61080826289627033</v>
      </c>
      <c r="Y146" s="67">
        <f>O146*ETF!$G$7+ETF!$G$8</f>
        <v>0.30880766461577003</v>
      </c>
    </row>
    <row r="147" spans="1:25">
      <c r="A147" s="23" t="s">
        <v>232</v>
      </c>
      <c r="B147" s="23" t="s">
        <v>378</v>
      </c>
      <c r="C147" s="24">
        <v>6.08</v>
      </c>
      <c r="D147" s="24">
        <v>2E-3</v>
      </c>
      <c r="E147" s="24">
        <v>12.004</v>
      </c>
      <c r="F147" s="24">
        <v>4.0000000000000001E-3</v>
      </c>
      <c r="G147" s="24">
        <v>17.856999999999999</v>
      </c>
      <c r="H147" s="24">
        <v>2.9000000000000001E-2</v>
      </c>
      <c r="I147" s="24">
        <v>24.105</v>
      </c>
      <c r="J147" s="24">
        <v>7.9000000000000001E-2</v>
      </c>
      <c r="K147" s="24">
        <v>29.442</v>
      </c>
      <c r="L147" s="24">
        <v>2.8530000000000002</v>
      </c>
      <c r="M147" s="24">
        <v>-0.28599999999999998</v>
      </c>
      <c r="N147" s="24">
        <v>0.03</v>
      </c>
      <c r="O147" s="24">
        <v>-4.4999999999999998E-2</v>
      </c>
      <c r="P147" s="24">
        <v>8.1000000000000003E-2</v>
      </c>
      <c r="Q147" s="24">
        <v>-0.89</v>
      </c>
      <c r="R147" s="24">
        <v>2.7730000000000001</v>
      </c>
      <c r="S147" s="25">
        <v>1.84</v>
      </c>
      <c r="T147" s="25">
        <v>0</v>
      </c>
      <c r="U147" s="25">
        <v>37.57</v>
      </c>
      <c r="V147" s="25">
        <v>0</v>
      </c>
      <c r="W147" s="26">
        <v>13</v>
      </c>
      <c r="X147" s="67">
        <f>M147*ETF!$G$3+ETF!$G$4</f>
        <v>0.61792895437791973</v>
      </c>
      <c r="Y147" s="67">
        <f>O147*ETF!$G$7+ETF!$G$8</f>
        <v>0.30476614029808147</v>
      </c>
    </row>
    <row r="148" spans="1:25">
      <c r="A148" s="23" t="s">
        <v>235</v>
      </c>
      <c r="B148" s="23" t="s">
        <v>378</v>
      </c>
      <c r="C148" s="24">
        <v>6.0919999999999996</v>
      </c>
      <c r="D148" s="24">
        <v>3.0000000000000001E-3</v>
      </c>
      <c r="E148" s="24">
        <v>11.97</v>
      </c>
      <c r="F148" s="24">
        <v>3.0000000000000001E-3</v>
      </c>
      <c r="G148" s="24">
        <v>17.827000000000002</v>
      </c>
      <c r="H148" s="24">
        <v>2.5999999999999999E-2</v>
      </c>
      <c r="I148" s="24">
        <v>24.016999999999999</v>
      </c>
      <c r="J148" s="24">
        <v>9.4E-2</v>
      </c>
      <c r="K148" s="24">
        <v>28.126000000000001</v>
      </c>
      <c r="L148" s="24">
        <v>2.6509999999999998</v>
      </c>
      <c r="M148" s="24">
        <v>-0.29499999999999998</v>
      </c>
      <c r="N148" s="24">
        <v>2.5000000000000001E-2</v>
      </c>
      <c r="O148" s="24">
        <v>-6.5000000000000002E-2</v>
      </c>
      <c r="P148" s="24">
        <v>9.1999999999999998E-2</v>
      </c>
      <c r="Q148" s="24">
        <v>-2.1160000000000001</v>
      </c>
      <c r="R148" s="24">
        <v>2.573</v>
      </c>
      <c r="S148" s="25">
        <v>1.85</v>
      </c>
      <c r="T148" s="25">
        <v>0</v>
      </c>
      <c r="U148" s="25">
        <v>37.53</v>
      </c>
      <c r="V148" s="25">
        <v>0</v>
      </c>
      <c r="W148" s="26">
        <v>13</v>
      </c>
      <c r="X148" s="67">
        <f>M148*ETF!$G$3+ETF!$G$4</f>
        <v>0.60877377961579904</v>
      </c>
      <c r="Y148" s="67">
        <f>O148*ETF!$G$7+ETF!$G$8</f>
        <v>0.28455851870963872</v>
      </c>
    </row>
    <row r="149" spans="1:25">
      <c r="A149" s="23" t="s">
        <v>238</v>
      </c>
      <c r="B149" s="23" t="s">
        <v>378</v>
      </c>
      <c r="C149" s="24">
        <v>6.1029999999999998</v>
      </c>
      <c r="D149" s="24">
        <v>2E-3</v>
      </c>
      <c r="E149" s="24">
        <v>11.991</v>
      </c>
      <c r="F149" s="24">
        <v>2E-3</v>
      </c>
      <c r="G149" s="24">
        <v>17.852</v>
      </c>
      <c r="H149" s="24">
        <v>2.5999999999999999E-2</v>
      </c>
      <c r="I149" s="24">
        <v>24.058</v>
      </c>
      <c r="J149" s="24">
        <v>0.09</v>
      </c>
      <c r="K149" s="24">
        <v>30.882000000000001</v>
      </c>
      <c r="L149" s="24">
        <v>3.335</v>
      </c>
      <c r="M149" s="24">
        <v>-0.30199999999999999</v>
      </c>
      <c r="N149" s="24">
        <v>2.7E-2</v>
      </c>
      <c r="O149" s="24">
        <v>-6.6000000000000003E-2</v>
      </c>
      <c r="P149" s="24">
        <v>0.09</v>
      </c>
      <c r="Q149" s="24">
        <v>0.50700000000000001</v>
      </c>
      <c r="R149" s="24">
        <v>3.2389999999999999</v>
      </c>
      <c r="S149" s="25">
        <v>1.86</v>
      </c>
      <c r="T149" s="25">
        <v>0</v>
      </c>
      <c r="U149" s="25">
        <v>37.549999999999997</v>
      </c>
      <c r="V149" s="25">
        <v>0</v>
      </c>
      <c r="W149" s="26">
        <v>13</v>
      </c>
      <c r="X149" s="67">
        <f>M149*ETF!$G$3+ETF!$G$4</f>
        <v>0.60165308813414975</v>
      </c>
      <c r="Y149" s="67">
        <f>O149*ETF!$G$7+ETF!$G$8</f>
        <v>0.28354813763021658</v>
      </c>
    </row>
    <row r="150" spans="1:25">
      <c r="A150" s="23" t="s">
        <v>241</v>
      </c>
      <c r="B150" s="23" t="s">
        <v>378</v>
      </c>
      <c r="C150" s="24">
        <v>6.1079999999999997</v>
      </c>
      <c r="D150" s="24">
        <v>2E-3</v>
      </c>
      <c r="E150" s="24">
        <v>11.993</v>
      </c>
      <c r="F150" s="24">
        <v>3.0000000000000001E-3</v>
      </c>
      <c r="G150" s="24">
        <v>17.858000000000001</v>
      </c>
      <c r="H150" s="24">
        <v>2.7E-2</v>
      </c>
      <c r="I150" s="24">
        <v>23.988</v>
      </c>
      <c r="J150" s="24">
        <v>8.5999999999999993E-2</v>
      </c>
      <c r="K150" s="24">
        <v>23.638999999999999</v>
      </c>
      <c r="L150" s="24">
        <v>1.786</v>
      </c>
      <c r="M150" s="24">
        <v>-0.30199999999999999</v>
      </c>
      <c r="N150" s="24">
        <v>2.5000000000000001E-2</v>
      </c>
      <c r="O150" s="24">
        <v>-0.13700000000000001</v>
      </c>
      <c r="P150" s="24">
        <v>8.5999999999999993E-2</v>
      </c>
      <c r="Q150" s="24">
        <v>-6.53</v>
      </c>
      <c r="R150" s="24">
        <v>1.736</v>
      </c>
      <c r="S150" s="25">
        <v>1.87</v>
      </c>
      <c r="T150" s="25">
        <v>0</v>
      </c>
      <c r="U150" s="25">
        <v>37.549999999999997</v>
      </c>
      <c r="V150" s="25">
        <v>0</v>
      </c>
      <c r="W150" s="26">
        <v>13</v>
      </c>
      <c r="X150" s="67">
        <f>M150*ETF!$G$3+ETF!$G$4</f>
        <v>0.60165308813414975</v>
      </c>
      <c r="Y150" s="67">
        <f>O150*ETF!$G$7+ETF!$G$8</f>
        <v>0.21181108099124474</v>
      </c>
    </row>
    <row r="151" spans="1:25">
      <c r="A151" s="23" t="s">
        <v>245</v>
      </c>
      <c r="B151" s="23" t="s">
        <v>378</v>
      </c>
      <c r="C151" s="24">
        <v>6.09</v>
      </c>
      <c r="D151" s="24">
        <v>2E-3</v>
      </c>
      <c r="E151" s="24">
        <v>11.952999999999999</v>
      </c>
      <c r="F151" s="24">
        <v>4.0000000000000001E-3</v>
      </c>
      <c r="G151" s="24">
        <v>17.82</v>
      </c>
      <c r="H151" s="24">
        <v>2.3E-2</v>
      </c>
      <c r="I151" s="24">
        <v>23.994</v>
      </c>
      <c r="J151" s="24">
        <v>9.5000000000000001E-2</v>
      </c>
      <c r="K151" s="24">
        <v>32.375999999999998</v>
      </c>
      <c r="L151" s="24">
        <v>1.9430000000000001</v>
      </c>
      <c r="M151" s="24">
        <v>-0.28299999999999997</v>
      </c>
      <c r="N151" s="24">
        <v>2.1999999999999999E-2</v>
      </c>
      <c r="O151" s="24">
        <v>-5.2999999999999999E-2</v>
      </c>
      <c r="P151" s="24">
        <v>9.1999999999999998E-2</v>
      </c>
      <c r="Q151" s="24">
        <v>2.0449999999999999</v>
      </c>
      <c r="R151" s="24">
        <v>1.8879999999999999</v>
      </c>
      <c r="S151" s="25">
        <v>1.85</v>
      </c>
      <c r="T151" s="25">
        <v>0</v>
      </c>
      <c r="U151" s="25">
        <v>37.51</v>
      </c>
      <c r="V151" s="25">
        <v>0</v>
      </c>
      <c r="W151" s="26">
        <v>13</v>
      </c>
      <c r="X151" s="67">
        <f>M151*ETF!$G$3+ETF!$G$4</f>
        <v>0.62098067929862655</v>
      </c>
      <c r="Y151" s="67">
        <f>O151*ETF!$G$7+ETF!$G$8</f>
        <v>0.2966830916627044</v>
      </c>
    </row>
    <row r="152" spans="1:25">
      <c r="A152" s="23" t="s">
        <v>248</v>
      </c>
      <c r="B152" s="23" t="s">
        <v>378</v>
      </c>
      <c r="C152" s="24">
        <v>6.0940000000000003</v>
      </c>
      <c r="D152" s="24">
        <v>3.0000000000000001E-3</v>
      </c>
      <c r="E152" s="24">
        <v>12.005000000000001</v>
      </c>
      <c r="F152" s="24">
        <v>4.0000000000000001E-3</v>
      </c>
      <c r="G152" s="24">
        <v>17.891999999999999</v>
      </c>
      <c r="H152" s="24">
        <v>2.4E-2</v>
      </c>
      <c r="I152" s="24">
        <v>24.084</v>
      </c>
      <c r="J152" s="24">
        <v>9.9000000000000005E-2</v>
      </c>
      <c r="K152" s="24">
        <v>34.646000000000001</v>
      </c>
      <c r="L152" s="24">
        <v>1.9870000000000001</v>
      </c>
      <c r="M152" s="24">
        <v>-0.26700000000000002</v>
      </c>
      <c r="N152" s="24">
        <v>2.1999999999999999E-2</v>
      </c>
      <c r="O152" s="24">
        <v>-6.8000000000000005E-2</v>
      </c>
      <c r="P152" s="24">
        <v>0.10199999999999999</v>
      </c>
      <c r="Q152" s="24">
        <v>4.1420000000000003</v>
      </c>
      <c r="R152" s="24">
        <v>1.931</v>
      </c>
      <c r="S152" s="25">
        <v>1.85</v>
      </c>
      <c r="T152" s="25">
        <v>0</v>
      </c>
      <c r="U152" s="25">
        <v>37.57</v>
      </c>
      <c r="V152" s="25">
        <v>0</v>
      </c>
      <c r="W152" s="26">
        <v>13</v>
      </c>
      <c r="X152" s="67">
        <f>M152*ETF!$G$3+ETF!$G$4</f>
        <v>0.63725654554239664</v>
      </c>
      <c r="Y152" s="67">
        <f>O152*ETF!$G$7+ETF!$G$8</f>
        <v>0.2815273754713723</v>
      </c>
    </row>
    <row r="153" spans="1:25">
      <c r="A153" s="23" t="s">
        <v>251</v>
      </c>
      <c r="B153" s="23" t="s">
        <v>378</v>
      </c>
      <c r="C153" s="24">
        <v>6.101</v>
      </c>
      <c r="D153" s="24">
        <v>2E-3</v>
      </c>
      <c r="E153" s="24">
        <v>11.958</v>
      </c>
      <c r="F153" s="24">
        <v>4.0000000000000001E-3</v>
      </c>
      <c r="G153" s="24">
        <v>17.827999999999999</v>
      </c>
      <c r="H153" s="24">
        <v>2.8000000000000001E-2</v>
      </c>
      <c r="I153" s="24">
        <v>24.062999999999999</v>
      </c>
      <c r="J153" s="24">
        <v>9.4E-2</v>
      </c>
      <c r="K153" s="24">
        <v>31.968</v>
      </c>
      <c r="L153" s="24">
        <v>2.3170000000000002</v>
      </c>
      <c r="M153" s="24">
        <v>-0.29199999999999998</v>
      </c>
      <c r="N153" s="24">
        <v>2.5000000000000001E-2</v>
      </c>
      <c r="O153" s="24">
        <v>3.0000000000000001E-3</v>
      </c>
      <c r="P153" s="24">
        <v>9.1999999999999998E-2</v>
      </c>
      <c r="Q153" s="24">
        <v>1.6279999999999999</v>
      </c>
      <c r="R153" s="24">
        <v>2.2469999999999999</v>
      </c>
      <c r="S153" s="25">
        <v>1.86</v>
      </c>
      <c r="T153" s="25">
        <v>0</v>
      </c>
      <c r="U153" s="25">
        <v>37.520000000000003</v>
      </c>
      <c r="V153" s="25">
        <v>0</v>
      </c>
      <c r="W153" s="26">
        <v>13</v>
      </c>
      <c r="X153" s="67">
        <f>M153*ETF!$G$3+ETF!$G$4</f>
        <v>0.61182550453650597</v>
      </c>
      <c r="Y153" s="67">
        <f>O153*ETF!$G$7+ETF!$G$8</f>
        <v>0.35326443211034414</v>
      </c>
    </row>
    <row r="154" spans="1:25">
      <c r="A154" s="23" t="s">
        <v>254</v>
      </c>
      <c r="B154" s="23" t="s">
        <v>378</v>
      </c>
      <c r="C154" s="24">
        <v>6.0750000000000002</v>
      </c>
      <c r="D154" s="24">
        <v>2E-3</v>
      </c>
      <c r="E154" s="24">
        <v>11.964</v>
      </c>
      <c r="F154" s="24">
        <v>5.0000000000000001E-3</v>
      </c>
      <c r="G154" s="24">
        <v>17.814</v>
      </c>
      <c r="H154" s="24">
        <v>2.3E-2</v>
      </c>
      <c r="I154" s="24">
        <v>24.114999999999998</v>
      </c>
      <c r="J154" s="24">
        <v>8.5000000000000006E-2</v>
      </c>
      <c r="K154" s="24">
        <v>28.832999999999998</v>
      </c>
      <c r="L154" s="24">
        <v>3.1040000000000001</v>
      </c>
      <c r="M154" s="24">
        <v>-0.28299999999999997</v>
      </c>
      <c r="N154" s="24">
        <v>2.1000000000000001E-2</v>
      </c>
      <c r="O154" s="24">
        <v>4.2000000000000003E-2</v>
      </c>
      <c r="P154" s="24">
        <v>8.7999999999999995E-2</v>
      </c>
      <c r="Q154" s="24">
        <v>-1.399</v>
      </c>
      <c r="R154" s="24">
        <v>3.01</v>
      </c>
      <c r="S154" s="25">
        <v>1.83</v>
      </c>
      <c r="T154" s="25">
        <v>0</v>
      </c>
      <c r="U154" s="25">
        <v>37.53</v>
      </c>
      <c r="V154" s="25">
        <v>0.01</v>
      </c>
      <c r="W154" s="26">
        <v>13</v>
      </c>
      <c r="X154" s="67">
        <f>M154*ETF!$G$3+ETF!$G$4</f>
        <v>0.62098067929862655</v>
      </c>
      <c r="Y154" s="67">
        <f>O154*ETF!$G$7+ETF!$G$8</f>
        <v>0.39266929420780755</v>
      </c>
    </row>
    <row r="155" spans="1:25">
      <c r="A155" s="23" t="s">
        <v>257</v>
      </c>
      <c r="B155" s="23" t="s">
        <v>378</v>
      </c>
      <c r="C155" s="24">
        <v>6.0910000000000002</v>
      </c>
      <c r="D155" s="24">
        <v>3.0000000000000001E-3</v>
      </c>
      <c r="E155" s="24">
        <v>11.967000000000001</v>
      </c>
      <c r="F155" s="24">
        <v>5.0000000000000001E-3</v>
      </c>
      <c r="G155" s="24">
        <v>17.811</v>
      </c>
      <c r="H155" s="24">
        <v>2.3E-2</v>
      </c>
      <c r="I155" s="24">
        <v>24.068999999999999</v>
      </c>
      <c r="J155" s="24">
        <v>8.3000000000000004E-2</v>
      </c>
      <c r="K155" s="24">
        <v>33.326000000000001</v>
      </c>
      <c r="L155" s="24">
        <v>1.931</v>
      </c>
      <c r="M155" s="24">
        <v>-0.30599999999999999</v>
      </c>
      <c r="N155" s="24">
        <v>2.1999999999999999E-2</v>
      </c>
      <c r="O155" s="24">
        <v>-8.9999999999999993E-3</v>
      </c>
      <c r="P155" s="24">
        <v>8.5000000000000006E-2</v>
      </c>
      <c r="Q155" s="24">
        <v>2.9380000000000002</v>
      </c>
      <c r="R155" s="24">
        <v>1.8720000000000001</v>
      </c>
      <c r="S155" s="25">
        <v>1.85</v>
      </c>
      <c r="T155" s="25">
        <v>0</v>
      </c>
      <c r="U155" s="25">
        <v>37.53</v>
      </c>
      <c r="V155" s="25">
        <v>0</v>
      </c>
      <c r="W155" s="26">
        <v>13</v>
      </c>
      <c r="X155" s="67">
        <f>M155*ETF!$G$3+ETF!$G$4</f>
        <v>0.59758412157320717</v>
      </c>
      <c r="Y155" s="67">
        <f>O155*ETF!$G$7+ETF!$G$8</f>
        <v>0.34113985915727846</v>
      </c>
    </row>
    <row r="156" spans="1:25">
      <c r="A156" s="23" t="s">
        <v>260</v>
      </c>
      <c r="B156" s="23" t="s">
        <v>378</v>
      </c>
      <c r="C156" s="24">
        <v>6.1120000000000001</v>
      </c>
      <c r="D156" s="24">
        <v>3.0000000000000001E-3</v>
      </c>
      <c r="E156" s="24">
        <v>11.968999999999999</v>
      </c>
      <c r="F156" s="24">
        <v>4.0000000000000001E-3</v>
      </c>
      <c r="G156" s="24">
        <v>17.837</v>
      </c>
      <c r="H156" s="24">
        <v>3.5999999999999997E-2</v>
      </c>
      <c r="I156" s="24">
        <v>24.056000000000001</v>
      </c>
      <c r="J156" s="24">
        <v>9.2999999999999999E-2</v>
      </c>
      <c r="K156" s="24">
        <v>33.747</v>
      </c>
      <c r="L156" s="24">
        <v>3.76</v>
      </c>
      <c r="M156" s="24">
        <v>-0.30399999999999999</v>
      </c>
      <c r="N156" s="24">
        <v>3.5999999999999997E-2</v>
      </c>
      <c r="O156" s="24">
        <v>-2.5000000000000001E-2</v>
      </c>
      <c r="P156" s="24">
        <v>9.7000000000000003E-2</v>
      </c>
      <c r="Q156" s="24">
        <v>3.32</v>
      </c>
      <c r="R156" s="24">
        <v>3.645</v>
      </c>
      <c r="S156" s="25">
        <v>1.87</v>
      </c>
      <c r="T156" s="25">
        <v>0</v>
      </c>
      <c r="U156" s="25">
        <v>37.53</v>
      </c>
      <c r="V156" s="25">
        <v>0</v>
      </c>
      <c r="W156" s="26">
        <v>13</v>
      </c>
      <c r="X156" s="67">
        <f>M156*ETF!$G$3+ETF!$G$4</f>
        <v>0.59961860485367846</v>
      </c>
      <c r="Y156" s="67">
        <f>O156*ETF!$G$7+ETF!$G$8</f>
        <v>0.32497376188652427</v>
      </c>
    </row>
    <row r="157" spans="1:25">
      <c r="A157" s="23" t="s">
        <v>263</v>
      </c>
      <c r="B157" s="23" t="s">
        <v>378</v>
      </c>
      <c r="C157" s="24">
        <v>6.0940000000000003</v>
      </c>
      <c r="D157" s="24">
        <v>2E-3</v>
      </c>
      <c r="E157" s="24">
        <v>11.972</v>
      </c>
      <c r="F157" s="24">
        <v>3.0000000000000001E-3</v>
      </c>
      <c r="G157" s="24">
        <v>17.837</v>
      </c>
      <c r="H157" s="24">
        <v>2.4E-2</v>
      </c>
      <c r="I157" s="24">
        <v>24.073</v>
      </c>
      <c r="J157" s="24">
        <v>4.4999999999999998E-2</v>
      </c>
      <c r="K157" s="24">
        <v>33.558</v>
      </c>
      <c r="L157" s="24">
        <v>3.7610000000000001</v>
      </c>
      <c r="M157" s="24">
        <v>-0.28699999999999998</v>
      </c>
      <c r="N157" s="24">
        <v>2.3E-2</v>
      </c>
      <c r="O157" s="24">
        <v>-1.4E-2</v>
      </c>
      <c r="P157" s="24">
        <v>4.2999999999999997E-2</v>
      </c>
      <c r="Q157" s="24">
        <v>3.1520000000000001</v>
      </c>
      <c r="R157" s="24">
        <v>3.65</v>
      </c>
      <c r="S157" s="25">
        <v>1.85</v>
      </c>
      <c r="T157" s="25">
        <v>0</v>
      </c>
      <c r="U157" s="25">
        <v>37.53</v>
      </c>
      <c r="V157" s="25">
        <v>0</v>
      </c>
      <c r="W157" s="26">
        <v>13</v>
      </c>
      <c r="X157" s="67">
        <f>M157*ETF!$G$3+ETF!$G$4</f>
        <v>0.61691171273768408</v>
      </c>
      <c r="Y157" s="67">
        <f>O157*ETF!$G$7+ETF!$G$8</f>
        <v>0.33608795376016776</v>
      </c>
    </row>
    <row r="158" spans="1:25">
      <c r="A158" s="23" t="s">
        <v>266</v>
      </c>
      <c r="B158" s="23" t="s">
        <v>378</v>
      </c>
      <c r="C158" s="24">
        <v>6.0860000000000003</v>
      </c>
      <c r="D158" s="24">
        <v>3.0000000000000001E-3</v>
      </c>
      <c r="E158" s="24">
        <v>11.976000000000001</v>
      </c>
      <c r="F158" s="24">
        <v>4.0000000000000001E-3</v>
      </c>
      <c r="G158" s="24">
        <v>17.826000000000001</v>
      </c>
      <c r="H158" s="24">
        <v>0.02</v>
      </c>
      <c r="I158" s="24">
        <v>24.064</v>
      </c>
      <c r="J158" s="24">
        <v>5.8999999999999997E-2</v>
      </c>
      <c r="K158" s="24">
        <v>33.314999999999998</v>
      </c>
      <c r="L158" s="24">
        <v>2.419</v>
      </c>
      <c r="M158" s="24">
        <v>-0.29599999999999999</v>
      </c>
      <c r="N158" s="24">
        <v>1.7000000000000001E-2</v>
      </c>
      <c r="O158" s="24">
        <v>-0.03</v>
      </c>
      <c r="P158" s="24">
        <v>5.7000000000000002E-2</v>
      </c>
      <c r="Q158" s="24">
        <v>2.9159999999999999</v>
      </c>
      <c r="R158" s="24">
        <v>2.3460000000000001</v>
      </c>
      <c r="S158" s="25">
        <v>1.85</v>
      </c>
      <c r="T158" s="25">
        <v>0</v>
      </c>
      <c r="U158" s="25">
        <v>37.54</v>
      </c>
      <c r="V158" s="25">
        <v>0</v>
      </c>
      <c r="W158" s="26">
        <v>13</v>
      </c>
      <c r="X158" s="67">
        <f>M158*ETF!$G$3+ETF!$G$4</f>
        <v>0.60775653797556339</v>
      </c>
      <c r="Y158" s="67">
        <f>O158*ETF!$G$7+ETF!$G$8</f>
        <v>0.31992185648941357</v>
      </c>
    </row>
    <row r="159" spans="1:25">
      <c r="A159" s="23" t="s">
        <v>269</v>
      </c>
      <c r="B159" s="23" t="s">
        <v>378</v>
      </c>
      <c r="C159" s="24">
        <v>6.0670000000000002</v>
      </c>
      <c r="D159" s="24">
        <v>2E-3</v>
      </c>
      <c r="E159" s="24">
        <v>11.920999999999999</v>
      </c>
      <c r="F159" s="24">
        <v>4.0000000000000001E-3</v>
      </c>
      <c r="G159" s="24">
        <v>17.765999999999998</v>
      </c>
      <c r="H159" s="24">
        <v>0.02</v>
      </c>
      <c r="I159" s="24">
        <v>23.963999999999999</v>
      </c>
      <c r="J159" s="24">
        <v>9.4E-2</v>
      </c>
      <c r="K159" s="24">
        <v>32.838999999999999</v>
      </c>
      <c r="L159" s="24">
        <v>2.617</v>
      </c>
      <c r="M159" s="24">
        <v>-0.28100000000000003</v>
      </c>
      <c r="N159" s="24">
        <v>0.02</v>
      </c>
      <c r="O159" s="24">
        <v>-1.9E-2</v>
      </c>
      <c r="P159" s="24">
        <v>9.4E-2</v>
      </c>
      <c r="Q159" s="24">
        <v>2.5819999999999999</v>
      </c>
      <c r="R159" s="24">
        <v>2.5419999999999998</v>
      </c>
      <c r="S159" s="25">
        <v>1.83</v>
      </c>
      <c r="T159" s="25">
        <v>0</v>
      </c>
      <c r="U159" s="25">
        <v>37.479999999999997</v>
      </c>
      <c r="V159" s="25">
        <v>0</v>
      </c>
      <c r="W159" s="26">
        <v>13</v>
      </c>
      <c r="X159" s="67">
        <f>M159*ETF!$G$3+ETF!$G$4</f>
        <v>0.62301516257909784</v>
      </c>
      <c r="Y159" s="67">
        <f>O159*ETF!$G$7+ETF!$G$8</f>
        <v>0.33103604836305711</v>
      </c>
    </row>
    <row r="160" spans="1:25">
      <c r="A160" s="23" t="s">
        <v>272</v>
      </c>
      <c r="B160" s="23" t="s">
        <v>378</v>
      </c>
      <c r="C160" s="24">
        <v>6.0659999999999998</v>
      </c>
      <c r="D160" s="24">
        <v>3.0000000000000001E-3</v>
      </c>
      <c r="E160" s="24">
        <v>11.936</v>
      </c>
      <c r="F160" s="24">
        <v>2E-3</v>
      </c>
      <c r="G160" s="24">
        <v>17.776</v>
      </c>
      <c r="H160" s="24">
        <v>2.9000000000000001E-2</v>
      </c>
      <c r="I160" s="24">
        <v>23.962</v>
      </c>
      <c r="J160" s="24">
        <v>0.11899999999999999</v>
      </c>
      <c r="K160" s="24">
        <v>36.627000000000002</v>
      </c>
      <c r="L160" s="24">
        <v>3.89</v>
      </c>
      <c r="M160" s="24">
        <v>-0.28499999999999998</v>
      </c>
      <c r="N160" s="24">
        <v>2.9000000000000001E-2</v>
      </c>
      <c r="O160" s="24">
        <v>-5.1999999999999998E-2</v>
      </c>
      <c r="P160" s="24">
        <v>0.11700000000000001</v>
      </c>
      <c r="Q160" s="24">
        <v>6.2290000000000001</v>
      </c>
      <c r="R160" s="24">
        <v>3.7770000000000001</v>
      </c>
      <c r="S160" s="25">
        <v>1.83</v>
      </c>
      <c r="T160" s="25">
        <v>0</v>
      </c>
      <c r="U160" s="25">
        <v>37.5</v>
      </c>
      <c r="V160" s="25">
        <v>0</v>
      </c>
      <c r="W160" s="26">
        <v>13</v>
      </c>
      <c r="X160" s="67">
        <f>M160*ETF!$G$3+ETF!$G$4</f>
        <v>0.61894619601815526</v>
      </c>
      <c r="Y160" s="67">
        <f>O160*ETF!$G$7+ETF!$G$8</f>
        <v>0.29769347274212654</v>
      </c>
    </row>
    <row r="161" spans="1:25">
      <c r="A161" s="23" t="s">
        <v>274</v>
      </c>
      <c r="B161" s="23" t="s">
        <v>378</v>
      </c>
      <c r="C161" s="24">
        <v>6.0679999999999996</v>
      </c>
      <c r="D161" s="24">
        <v>3.0000000000000001E-3</v>
      </c>
      <c r="E161" s="24">
        <v>11.878</v>
      </c>
      <c r="F161" s="24">
        <v>3.0000000000000001E-3</v>
      </c>
      <c r="G161" s="24">
        <v>17.728000000000002</v>
      </c>
      <c r="H161" s="24">
        <v>3.4000000000000002E-2</v>
      </c>
      <c r="I161" s="24">
        <v>23.849</v>
      </c>
      <c r="J161" s="24">
        <v>0.13400000000000001</v>
      </c>
      <c r="K161" s="24">
        <v>31.61</v>
      </c>
      <c r="L161" s="24">
        <v>3.6520000000000001</v>
      </c>
      <c r="M161" s="24">
        <v>-0.27800000000000002</v>
      </c>
      <c r="N161" s="24">
        <v>3.3000000000000002E-2</v>
      </c>
      <c r="O161" s="24">
        <v>-4.5999999999999999E-2</v>
      </c>
      <c r="P161" s="24">
        <v>0.13400000000000001</v>
      </c>
      <c r="Q161" s="24">
        <v>1.4710000000000001</v>
      </c>
      <c r="R161" s="24">
        <v>3.5430000000000001</v>
      </c>
      <c r="S161" s="25">
        <v>1.83</v>
      </c>
      <c r="T161" s="25">
        <v>0</v>
      </c>
      <c r="U161" s="25">
        <v>37.44</v>
      </c>
      <c r="V161" s="25">
        <v>0</v>
      </c>
      <c r="W161" s="26">
        <v>13</v>
      </c>
      <c r="X161" s="67">
        <f>M161*ETF!$G$3+ETF!$G$4</f>
        <v>0.62606688749980466</v>
      </c>
      <c r="Y161" s="67">
        <f>O161*ETF!$G$7+ETF!$G$8</f>
        <v>0.30375575921865938</v>
      </c>
    </row>
    <row r="162" spans="1:25">
      <c r="A162" s="23" t="s">
        <v>277</v>
      </c>
      <c r="B162" s="23" t="s">
        <v>378</v>
      </c>
      <c r="C162" s="24">
        <v>6.06</v>
      </c>
      <c r="D162" s="24">
        <v>2E-3</v>
      </c>
      <c r="E162" s="24">
        <v>11.901</v>
      </c>
      <c r="F162" s="24">
        <v>5.0000000000000001E-3</v>
      </c>
      <c r="G162" s="24">
        <v>17.721</v>
      </c>
      <c r="H162" s="24">
        <v>2.1000000000000001E-2</v>
      </c>
      <c r="I162" s="24">
        <v>23.887</v>
      </c>
      <c r="J162" s="24">
        <v>0.1</v>
      </c>
      <c r="K162" s="24">
        <v>28.071000000000002</v>
      </c>
      <c r="L162" s="24">
        <v>2.0339999999999998</v>
      </c>
      <c r="M162" s="24">
        <v>-0.29799999999999999</v>
      </c>
      <c r="N162" s="24">
        <v>0.02</v>
      </c>
      <c r="O162" s="24">
        <v>-5.6000000000000001E-2</v>
      </c>
      <c r="P162" s="24">
        <v>0.10100000000000001</v>
      </c>
      <c r="Q162" s="24">
        <v>-2</v>
      </c>
      <c r="R162" s="24">
        <v>1.97</v>
      </c>
      <c r="S162" s="25">
        <v>1.82</v>
      </c>
      <c r="T162" s="25">
        <v>0</v>
      </c>
      <c r="U162" s="25">
        <v>37.46</v>
      </c>
      <c r="V162" s="25">
        <v>0</v>
      </c>
      <c r="W162" s="26">
        <v>13</v>
      </c>
      <c r="X162" s="67">
        <f>M162*ETF!$G$3+ETF!$G$4</f>
        <v>0.60572205469509222</v>
      </c>
      <c r="Y162" s="67">
        <f>O162*ETF!$G$7+ETF!$G$8</f>
        <v>0.29365194842443798</v>
      </c>
    </row>
    <row r="163" spans="1:25">
      <c r="A163" s="23" t="s">
        <v>279</v>
      </c>
      <c r="B163" s="23" t="s">
        <v>378</v>
      </c>
      <c r="C163" s="24">
        <v>6.13</v>
      </c>
      <c r="D163" s="24">
        <v>2E-3</v>
      </c>
      <c r="E163" s="24">
        <v>11.996</v>
      </c>
      <c r="F163" s="24">
        <v>4.0000000000000001E-3</v>
      </c>
      <c r="G163" s="24">
        <v>17.902999999999999</v>
      </c>
      <c r="H163" s="24">
        <v>0.03</v>
      </c>
      <c r="I163" s="24">
        <v>24.091000000000001</v>
      </c>
      <c r="J163" s="24">
        <v>8.6999999999999994E-2</v>
      </c>
      <c r="K163" s="24">
        <v>31.497</v>
      </c>
      <c r="L163" s="24">
        <v>3.4239999999999999</v>
      </c>
      <c r="M163" s="24">
        <v>-0.28399999999999997</v>
      </c>
      <c r="N163" s="24">
        <v>3.2000000000000001E-2</v>
      </c>
      <c r="O163" s="24">
        <v>-4.3999999999999997E-2</v>
      </c>
      <c r="P163" s="24">
        <v>8.5999999999999993E-2</v>
      </c>
      <c r="Q163" s="24">
        <v>1.0660000000000001</v>
      </c>
      <c r="R163" s="24">
        <v>3.3239999999999998</v>
      </c>
      <c r="S163" s="25">
        <v>1.89</v>
      </c>
      <c r="T163" s="25">
        <v>0</v>
      </c>
      <c r="U163" s="25">
        <v>37.56</v>
      </c>
      <c r="V163" s="25">
        <v>0</v>
      </c>
      <c r="W163" s="26">
        <v>13</v>
      </c>
      <c r="X163" s="67">
        <f>M163*ETF!$G$3+ETF!$G$4</f>
        <v>0.6199634376583909</v>
      </c>
      <c r="Y163" s="67">
        <f>O163*ETF!$G$7+ETF!$G$8</f>
        <v>0.30577652137750366</v>
      </c>
    </row>
    <row r="164" spans="1:25">
      <c r="A164" s="23" t="s">
        <v>281</v>
      </c>
      <c r="B164" s="23" t="s">
        <v>378</v>
      </c>
      <c r="C164" s="24">
        <v>6.0990000000000002</v>
      </c>
      <c r="D164" s="24">
        <v>2E-3</v>
      </c>
      <c r="E164" s="24">
        <v>11.951000000000001</v>
      </c>
      <c r="F164" s="24">
        <v>4.0000000000000001E-3</v>
      </c>
      <c r="G164" s="24">
        <v>17.826000000000001</v>
      </c>
      <c r="H164" s="24">
        <v>1.2999999999999999E-2</v>
      </c>
      <c r="I164" s="24">
        <v>23.936</v>
      </c>
      <c r="J164" s="24">
        <v>0.124</v>
      </c>
      <c r="K164" s="24">
        <v>24.356999999999999</v>
      </c>
      <c r="L164" s="24">
        <v>2.42</v>
      </c>
      <c r="M164" s="24">
        <v>-0.28499999999999998</v>
      </c>
      <c r="N164" s="24">
        <v>1.4999999999999999E-2</v>
      </c>
      <c r="O164" s="24">
        <v>-0.107</v>
      </c>
      <c r="P164" s="24">
        <v>0.126</v>
      </c>
      <c r="Q164" s="24">
        <v>-5.7439999999999998</v>
      </c>
      <c r="R164" s="24">
        <v>2.3460000000000001</v>
      </c>
      <c r="S164" s="25">
        <v>1.86</v>
      </c>
      <c r="T164" s="25">
        <v>0</v>
      </c>
      <c r="U164" s="25">
        <v>37.51</v>
      </c>
      <c r="V164" s="25">
        <v>0</v>
      </c>
      <c r="W164" s="26">
        <v>13</v>
      </c>
      <c r="X164" s="67">
        <f>M164*ETF!$G$3+ETF!$G$4</f>
        <v>0.61894619601815526</v>
      </c>
      <c r="Y164" s="67">
        <f>O164*ETF!$G$7+ETF!$G$8</f>
        <v>0.24212251337390892</v>
      </c>
    </row>
    <row r="165" spans="1:25">
      <c r="A165" s="23" t="s">
        <v>284</v>
      </c>
      <c r="B165" s="23" t="s">
        <v>378</v>
      </c>
      <c r="C165" s="24">
        <v>6.0910000000000002</v>
      </c>
      <c r="D165" s="24">
        <v>2E-3</v>
      </c>
      <c r="E165" s="24">
        <v>11.938000000000001</v>
      </c>
      <c r="F165" s="24">
        <v>4.0000000000000001E-3</v>
      </c>
      <c r="G165" s="24">
        <v>17.806000000000001</v>
      </c>
      <c r="H165" s="24">
        <v>2.9000000000000001E-2</v>
      </c>
      <c r="I165" s="24">
        <v>23.936</v>
      </c>
      <c r="J165" s="24">
        <v>0.111</v>
      </c>
      <c r="K165" s="24">
        <v>25.186</v>
      </c>
      <c r="L165" s="24">
        <v>3.101</v>
      </c>
      <c r="M165" s="24">
        <v>-0.28299999999999997</v>
      </c>
      <c r="N165" s="24">
        <v>2.8000000000000001E-2</v>
      </c>
      <c r="O165" s="24">
        <v>-8.1000000000000003E-2</v>
      </c>
      <c r="P165" s="24">
        <v>0.112</v>
      </c>
      <c r="Q165" s="24">
        <v>-4.9059999999999997</v>
      </c>
      <c r="R165" s="24">
        <v>3.008</v>
      </c>
      <c r="S165" s="25">
        <v>1.85</v>
      </c>
      <c r="T165" s="25">
        <v>0</v>
      </c>
      <c r="U165" s="25">
        <v>37.5</v>
      </c>
      <c r="V165" s="25">
        <v>0</v>
      </c>
      <c r="W165" s="26">
        <v>13</v>
      </c>
      <c r="X165" s="67">
        <f>M165*ETF!$G$3+ETF!$G$4</f>
        <v>0.62098067929862655</v>
      </c>
      <c r="Y165" s="67">
        <f>O165*ETF!$G$7+ETF!$G$8</f>
        <v>0.26839242143888453</v>
      </c>
    </row>
    <row r="166" spans="1:25">
      <c r="A166" s="23" t="s">
        <v>286</v>
      </c>
      <c r="B166" s="23" t="s">
        <v>378</v>
      </c>
      <c r="C166" s="24">
        <v>6.0830000000000002</v>
      </c>
      <c r="D166" s="24">
        <v>2E-3</v>
      </c>
      <c r="E166" s="24">
        <v>11.946999999999999</v>
      </c>
      <c r="F166" s="24">
        <v>3.0000000000000001E-3</v>
      </c>
      <c r="G166" s="24">
        <v>17.812999999999999</v>
      </c>
      <c r="H166" s="24">
        <v>1.9E-2</v>
      </c>
      <c r="I166" s="24">
        <v>23.98</v>
      </c>
      <c r="J166" s="24">
        <v>9.4E-2</v>
      </c>
      <c r="K166" s="24">
        <v>26.457999999999998</v>
      </c>
      <c r="L166" s="24">
        <v>2.6520000000000001</v>
      </c>
      <c r="M166" s="24">
        <v>-0.27600000000000002</v>
      </c>
      <c r="N166" s="24">
        <v>1.9E-2</v>
      </c>
      <c r="O166" s="24">
        <v>-5.5E-2</v>
      </c>
      <c r="P166" s="24">
        <v>9.5000000000000001E-2</v>
      </c>
      <c r="Q166" s="24">
        <v>-3.68</v>
      </c>
      <c r="R166" s="24">
        <v>2.5750000000000002</v>
      </c>
      <c r="S166" s="25">
        <v>1.84</v>
      </c>
      <c r="T166" s="25">
        <v>0</v>
      </c>
      <c r="U166" s="25">
        <v>37.51</v>
      </c>
      <c r="V166" s="25">
        <v>0</v>
      </c>
      <c r="W166" s="26">
        <v>13</v>
      </c>
      <c r="X166" s="67">
        <f>M166*ETF!$G$3+ETF!$G$4</f>
        <v>0.62810137078027584</v>
      </c>
      <c r="Y166" s="67">
        <f>O166*ETF!$G$7+ETF!$G$8</f>
        <v>0.29466232950386012</v>
      </c>
    </row>
    <row r="167" spans="1:25">
      <c r="A167" s="23" t="s">
        <v>289</v>
      </c>
      <c r="B167" s="23" t="s">
        <v>378</v>
      </c>
      <c r="C167" s="24">
        <v>6.0970000000000004</v>
      </c>
      <c r="D167" s="24">
        <v>2E-3</v>
      </c>
      <c r="E167" s="24">
        <v>11.962999999999999</v>
      </c>
      <c r="F167" s="24">
        <v>5.0000000000000001E-3</v>
      </c>
      <c r="G167" s="24">
        <v>17.849</v>
      </c>
      <c r="H167" s="24">
        <v>2.1999999999999999E-2</v>
      </c>
      <c r="I167" s="24">
        <v>24.018000000000001</v>
      </c>
      <c r="J167" s="24">
        <v>9.9000000000000005E-2</v>
      </c>
      <c r="K167" s="24">
        <v>30.827999999999999</v>
      </c>
      <c r="L167" s="24">
        <v>3.214</v>
      </c>
      <c r="M167" s="24">
        <v>-0.27</v>
      </c>
      <c r="N167" s="24">
        <v>2.4E-2</v>
      </c>
      <c r="O167" s="24">
        <v>-4.9000000000000002E-2</v>
      </c>
      <c r="P167" s="24">
        <v>0.10199999999999999</v>
      </c>
      <c r="Q167" s="24">
        <v>0.51700000000000002</v>
      </c>
      <c r="R167" s="24">
        <v>3.1219999999999999</v>
      </c>
      <c r="S167" s="25">
        <v>1.86</v>
      </c>
      <c r="T167" s="25">
        <v>0</v>
      </c>
      <c r="U167" s="25">
        <v>37.520000000000003</v>
      </c>
      <c r="V167" s="25">
        <v>0.01</v>
      </c>
      <c r="W167" s="26">
        <v>13</v>
      </c>
      <c r="X167" s="67">
        <f>M167*ETF!$G$3+ETF!$G$4</f>
        <v>0.6342048206216897</v>
      </c>
      <c r="Y167" s="67">
        <f>O167*ETF!$G$7+ETF!$G$8</f>
        <v>0.30072461598039291</v>
      </c>
    </row>
    <row r="168" spans="1:25">
      <c r="A168" s="23" t="s">
        <v>292</v>
      </c>
      <c r="B168" s="23" t="s">
        <v>378</v>
      </c>
      <c r="C168" s="24">
        <v>6.0949999999999998</v>
      </c>
      <c r="D168" s="24">
        <v>3.0000000000000001E-3</v>
      </c>
      <c r="E168" s="24">
        <v>11.939</v>
      </c>
      <c r="F168" s="24">
        <v>4.0000000000000001E-3</v>
      </c>
      <c r="G168" s="24">
        <v>17.815000000000001</v>
      </c>
      <c r="H168" s="24">
        <v>2.8000000000000001E-2</v>
      </c>
      <c r="I168" s="24">
        <v>24.044</v>
      </c>
      <c r="J168" s="24">
        <v>9.2999999999999999E-2</v>
      </c>
      <c r="K168" s="24">
        <v>30.263999999999999</v>
      </c>
      <c r="L168" s="24">
        <v>3.4129999999999998</v>
      </c>
      <c r="M168" s="24">
        <v>-0.27900000000000003</v>
      </c>
      <c r="N168" s="24">
        <v>2.5999999999999999E-2</v>
      </c>
      <c r="O168" s="24">
        <v>2.4E-2</v>
      </c>
      <c r="P168" s="24">
        <v>9.1999999999999998E-2</v>
      </c>
      <c r="Q168" s="24">
        <v>1.7999999999999999E-2</v>
      </c>
      <c r="R168" s="24">
        <v>3.3170000000000002</v>
      </c>
      <c r="S168" s="25">
        <v>1.86</v>
      </c>
      <c r="T168" s="25">
        <v>0</v>
      </c>
      <c r="U168" s="25">
        <v>37.5</v>
      </c>
      <c r="V168" s="25">
        <v>0</v>
      </c>
      <c r="W168" s="26">
        <v>13</v>
      </c>
      <c r="X168" s="67">
        <f>M168*ETF!$G$3+ETF!$G$4</f>
        <v>0.62504964585956901</v>
      </c>
      <c r="Y168" s="67">
        <f>O168*ETF!$G$7+ETF!$G$8</f>
        <v>0.37448243477820903</v>
      </c>
    </row>
    <row r="169" spans="1:25">
      <c r="A169" s="23" t="s">
        <v>295</v>
      </c>
      <c r="B169" s="23" t="s">
        <v>378</v>
      </c>
      <c r="C169" s="24">
        <v>6.0990000000000002</v>
      </c>
      <c r="D169" s="24">
        <v>3.0000000000000001E-3</v>
      </c>
      <c r="E169" s="24">
        <v>11.958</v>
      </c>
      <c r="F169" s="24">
        <v>4.0000000000000001E-3</v>
      </c>
      <c r="G169" s="24">
        <v>17.821000000000002</v>
      </c>
      <c r="H169" s="24">
        <v>2.4E-2</v>
      </c>
      <c r="I169" s="24">
        <v>24.047000000000001</v>
      </c>
      <c r="J169" s="24">
        <v>7.9000000000000001E-2</v>
      </c>
      <c r="K169" s="24">
        <v>30.349</v>
      </c>
      <c r="L169" s="24">
        <v>3.1949999999999998</v>
      </c>
      <c r="M169" s="24">
        <v>-0.29599999999999999</v>
      </c>
      <c r="N169" s="24">
        <v>2.1999999999999999E-2</v>
      </c>
      <c r="O169" s="24">
        <v>-1.0999999999999999E-2</v>
      </c>
      <c r="P169" s="24">
        <v>7.5999999999999998E-2</v>
      </c>
      <c r="Q169" s="24">
        <v>5.8999999999999997E-2</v>
      </c>
      <c r="R169" s="24">
        <v>3.0960000000000001</v>
      </c>
      <c r="S169" s="25">
        <v>1.86</v>
      </c>
      <c r="T169" s="25">
        <v>0</v>
      </c>
      <c r="U169" s="25">
        <v>37.520000000000003</v>
      </c>
      <c r="V169" s="25">
        <v>0</v>
      </c>
      <c r="W169" s="26">
        <v>13</v>
      </c>
      <c r="X169" s="67">
        <f>M169*ETF!$G$3+ETF!$G$4</f>
        <v>0.60775653797556339</v>
      </c>
      <c r="Y169" s="67">
        <f>O169*ETF!$G$7+ETF!$G$8</f>
        <v>0.33911909699843418</v>
      </c>
    </row>
    <row r="170" spans="1:25">
      <c r="A170" s="23" t="s">
        <v>296</v>
      </c>
      <c r="B170" s="23" t="s">
        <v>378</v>
      </c>
      <c r="C170" s="24">
        <v>6.1219999999999999</v>
      </c>
      <c r="D170" s="24">
        <v>2E-3</v>
      </c>
      <c r="E170" s="24">
        <v>11.994999999999999</v>
      </c>
      <c r="F170" s="24">
        <v>4.0000000000000001E-3</v>
      </c>
      <c r="G170" s="24">
        <v>17.896999999999998</v>
      </c>
      <c r="H170" s="24">
        <v>2.1999999999999999E-2</v>
      </c>
      <c r="I170" s="24">
        <v>24.146999999999998</v>
      </c>
      <c r="J170" s="24">
        <v>8.8999999999999996E-2</v>
      </c>
      <c r="K170" s="24">
        <v>31.193999999999999</v>
      </c>
      <c r="L170" s="24">
        <v>2.3210000000000002</v>
      </c>
      <c r="M170" s="24">
        <v>-0.28000000000000003</v>
      </c>
      <c r="N170" s="24">
        <v>2.1000000000000001E-2</v>
      </c>
      <c r="O170" s="24">
        <v>1.2999999999999999E-2</v>
      </c>
      <c r="P170" s="24">
        <v>8.8999999999999996E-2</v>
      </c>
      <c r="Q170" s="24">
        <v>0.78400000000000003</v>
      </c>
      <c r="R170" s="24">
        <v>2.2559999999999998</v>
      </c>
      <c r="S170" s="25">
        <v>1.88</v>
      </c>
      <c r="T170" s="25">
        <v>0</v>
      </c>
      <c r="U170" s="25">
        <v>37.56</v>
      </c>
      <c r="V170" s="25">
        <v>0</v>
      </c>
      <c r="W170" s="26">
        <v>13</v>
      </c>
      <c r="X170" s="67">
        <f>M170*ETF!$G$3+ETF!$G$4</f>
        <v>0.62403240421933348</v>
      </c>
      <c r="Y170" s="67">
        <f>O170*ETF!$G$7+ETF!$G$8</f>
        <v>0.36336824290456554</v>
      </c>
    </row>
    <row r="171" spans="1:25">
      <c r="A171" s="23" t="s">
        <v>299</v>
      </c>
      <c r="B171" s="23" t="s">
        <v>378</v>
      </c>
      <c r="C171" s="24">
        <v>6.0869999999999997</v>
      </c>
      <c r="D171" s="24">
        <v>2E-3</v>
      </c>
      <c r="E171" s="24">
        <v>11.993</v>
      </c>
      <c r="F171" s="24">
        <v>4.0000000000000001E-3</v>
      </c>
      <c r="G171" s="24">
        <v>17.849</v>
      </c>
      <c r="H171" s="24">
        <v>2.4E-2</v>
      </c>
      <c r="I171" s="24">
        <v>24.096</v>
      </c>
      <c r="J171" s="24">
        <v>9.4E-2</v>
      </c>
      <c r="K171" s="24">
        <v>30.684000000000001</v>
      </c>
      <c r="L171" s="24">
        <v>2.9209999999999998</v>
      </c>
      <c r="M171" s="24">
        <v>-0.28999999999999998</v>
      </c>
      <c r="N171" s="24">
        <v>2.1000000000000001E-2</v>
      </c>
      <c r="O171" s="24">
        <v>-3.3000000000000002E-2</v>
      </c>
      <c r="P171" s="24">
        <v>9.4E-2</v>
      </c>
      <c r="Q171" s="24">
        <v>0.32900000000000001</v>
      </c>
      <c r="R171" s="24">
        <v>2.8370000000000002</v>
      </c>
      <c r="S171" s="25">
        <v>1.85</v>
      </c>
      <c r="T171" s="25">
        <v>0</v>
      </c>
      <c r="U171" s="25">
        <v>37.56</v>
      </c>
      <c r="V171" s="25">
        <v>0</v>
      </c>
      <c r="W171" s="26">
        <v>13</v>
      </c>
      <c r="X171" s="67">
        <f>M171*ETF!$G$3+ETF!$G$4</f>
        <v>0.61385998781697726</v>
      </c>
      <c r="Y171" s="67">
        <f>O171*ETF!$G$7+ETF!$G$8</f>
        <v>0.31689071325114715</v>
      </c>
    </row>
  </sheetData>
  <sortState xmlns:xlrd2="http://schemas.microsoft.com/office/spreadsheetml/2017/richdata2" ref="A2:W207">
    <sortCondition ref="B2:B207"/>
    <sortCondition ref="A2:A207"/>
  </sortState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B960-9187-E948-89BE-727815E49872}">
  <sheetPr codeName="Sheet3"/>
  <dimension ref="A1:P203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20.1640625" style="88" bestFit="1" customWidth="1"/>
    <col min="2" max="14" width="14" style="88" customWidth="1"/>
    <col min="15" max="15" width="21" style="88" bestFit="1" customWidth="1"/>
    <col min="16" max="16" width="18.5" style="88" bestFit="1" customWidth="1"/>
    <col min="17" max="16384" width="11" style="88"/>
  </cols>
  <sheetData>
    <row r="1" spans="1:16" ht="17" thickBot="1">
      <c r="A1" s="83" t="s">
        <v>0</v>
      </c>
      <c r="B1" s="83" t="s">
        <v>1</v>
      </c>
      <c r="C1" s="84" t="s">
        <v>6</v>
      </c>
      <c r="D1" s="84" t="s">
        <v>12</v>
      </c>
      <c r="E1" s="85"/>
      <c r="F1" s="86" t="s">
        <v>8</v>
      </c>
      <c r="G1" s="86" t="s">
        <v>14</v>
      </c>
      <c r="H1" s="68" t="s">
        <v>381</v>
      </c>
      <c r="I1" s="87"/>
      <c r="J1" s="87"/>
      <c r="K1" s="87"/>
      <c r="L1" s="87"/>
      <c r="M1" s="87"/>
      <c r="N1" s="87"/>
    </row>
    <row r="2" spans="1:16">
      <c r="A2" s="89" t="s">
        <v>23</v>
      </c>
      <c r="B2" s="147" t="s">
        <v>24</v>
      </c>
      <c r="C2" s="90">
        <v>-26.015999999999998</v>
      </c>
      <c r="D2" s="91">
        <v>-0.85499999999999998</v>
      </c>
      <c r="E2" s="90"/>
      <c r="F2" s="91">
        <v>-15.154</v>
      </c>
      <c r="G2" s="91">
        <v>-0.30199999999999999</v>
      </c>
      <c r="H2" s="69">
        <f>G2+($K$9-$K$8)</f>
        <v>3.1931109575007777E-2</v>
      </c>
      <c r="I2" s="87"/>
      <c r="J2" s="70" t="s">
        <v>122</v>
      </c>
      <c r="K2" s="73" t="s">
        <v>123</v>
      </c>
      <c r="L2" s="73" t="s">
        <v>382</v>
      </c>
      <c r="M2" s="71" t="s">
        <v>383</v>
      </c>
      <c r="N2" s="73" t="s">
        <v>382</v>
      </c>
      <c r="O2" s="72" t="s">
        <v>395</v>
      </c>
    </row>
    <row r="3" spans="1:16">
      <c r="A3" s="89" t="s">
        <v>25</v>
      </c>
      <c r="B3" s="147" t="s">
        <v>24</v>
      </c>
      <c r="C3" s="90">
        <v>-1.675</v>
      </c>
      <c r="D3" s="91">
        <v>-0.86599999999999999</v>
      </c>
      <c r="E3" s="90"/>
      <c r="F3" s="91">
        <v>-1.9359999999999999</v>
      </c>
      <c r="G3" s="91">
        <v>-0.31900000000000001</v>
      </c>
      <c r="H3" s="69">
        <f t="shared" ref="H3:H55" si="0">G3+($K$9-$K$8)</f>
        <v>1.4931109575007762E-2</v>
      </c>
      <c r="I3" s="87"/>
      <c r="J3" s="74" t="s">
        <v>24</v>
      </c>
      <c r="K3" s="92">
        <f>INDEX(LINEST(D2:D55,C2:C55,TRUE,TRUE),1,2)</f>
        <v>-0.8666629418658045</v>
      </c>
      <c r="L3" s="92">
        <f>INDEX(LINEST(D2:D55,C2:C55,TRUE,TRUE),2,2)</f>
        <v>1.4200029366820551E-3</v>
      </c>
      <c r="M3" s="75">
        <f>INDEX(LINEST(D2:D55,C2:C55,TRUE,TRUE),1,1)</f>
        <v>3.5952492597285625E-5</v>
      </c>
      <c r="N3" s="92">
        <f>INDEX(LINEST(D2:D55,C2:C55,TRUE,TRUE),2,1)</f>
        <v>8.5404967682443207E-5</v>
      </c>
      <c r="O3" s="150" t="str">
        <f>IF((ABS(M3)-N3)&lt;0.0001,"no","yes")</f>
        <v>no</v>
      </c>
    </row>
    <row r="4" spans="1:16">
      <c r="A4" s="89" t="s">
        <v>26</v>
      </c>
      <c r="B4" s="147" t="s">
        <v>24</v>
      </c>
      <c r="C4" s="90">
        <v>17.024000000000001</v>
      </c>
      <c r="D4" s="91">
        <v>-0.84899999999999998</v>
      </c>
      <c r="E4" s="90"/>
      <c r="F4" s="91">
        <v>22.506</v>
      </c>
      <c r="G4" s="91">
        <v>-0.36399999999999999</v>
      </c>
      <c r="H4" s="69">
        <f t="shared" si="0"/>
        <v>-3.0068890424992223E-2</v>
      </c>
      <c r="I4" s="87"/>
      <c r="J4" s="74" t="s">
        <v>79</v>
      </c>
      <c r="K4" s="92">
        <f>INDEX(LINEST(D56:D91,C56:C91,TRUE,TRUE),1,2)</f>
        <v>1.619205191312445E-2</v>
      </c>
      <c r="L4" s="92">
        <f>INDEX(LINEST(D56:D91,C56:C91,TRUE,TRUE),2,2)</f>
        <v>1.6125447759591364E-3</v>
      </c>
      <c r="M4" s="75">
        <f>INDEX(LINEST(D56:D91,C56:C91,TRUE,TRUE),1,1)</f>
        <v>6.5557844466255884E-5</v>
      </c>
      <c r="N4" s="92">
        <f>INDEX(LINEST(D56:D91,C56:C91,TRUE,TRUE),2,1)</f>
        <v>6.3442801918699352E-5</v>
      </c>
      <c r="O4" s="150" t="str">
        <f t="shared" ref="O4:O5" si="1">IF((ABS(M4)-N4)&lt;0.0001,"no","yes")</f>
        <v>no</v>
      </c>
    </row>
    <row r="5" spans="1:16" ht="17" thickBot="1">
      <c r="A5" s="89" t="s">
        <v>27</v>
      </c>
      <c r="B5" s="147" t="s">
        <v>24</v>
      </c>
      <c r="C5" s="90">
        <v>-25.064</v>
      </c>
      <c r="D5" s="91">
        <v>-0.87</v>
      </c>
      <c r="E5" s="90"/>
      <c r="F5" s="91">
        <v>-14.535</v>
      </c>
      <c r="G5" s="91">
        <v>-0.31900000000000001</v>
      </c>
      <c r="H5" s="69">
        <f t="shared" si="0"/>
        <v>1.4931109575007762E-2</v>
      </c>
      <c r="I5" s="87"/>
      <c r="J5" s="76" t="s">
        <v>379</v>
      </c>
      <c r="K5" s="79">
        <f>INDEX(LINEST(D92:D203,C92:C203,TRUE,TRUE),1,2)</f>
        <v>-0.68504870025168618</v>
      </c>
      <c r="L5" s="79">
        <f>INDEX(LINEST(D92:D203,C92:C203,TRUE,TRUE),2,2)</f>
        <v>9.880798781011686E-4</v>
      </c>
      <c r="M5" s="77">
        <f>INDEX(LINEST(D92:D203,C92:C203,TRUE,TRUE),1,1)</f>
        <v>1.3137533904189537E-5</v>
      </c>
      <c r="N5" s="79">
        <f>INDEX(LINEST(D92:D203,C92:C203,TRUE,TRUE),2,1)</f>
        <v>6.6736893020470674E-5</v>
      </c>
      <c r="O5" s="151" t="str">
        <f t="shared" si="1"/>
        <v>no</v>
      </c>
    </row>
    <row r="6" spans="1:16" ht="17" thickBot="1">
      <c r="A6" s="89" t="s">
        <v>28</v>
      </c>
      <c r="B6" s="147" t="s">
        <v>24</v>
      </c>
      <c r="C6" s="90">
        <v>-2.4289999999999998</v>
      </c>
      <c r="D6" s="91">
        <v>-0.85799999999999998</v>
      </c>
      <c r="E6" s="90"/>
      <c r="F6" s="91">
        <v>-3.2890000000000001</v>
      </c>
      <c r="G6" s="91">
        <v>-0.307</v>
      </c>
      <c r="H6" s="69">
        <f t="shared" si="0"/>
        <v>2.6931109575007772E-2</v>
      </c>
      <c r="I6" s="87"/>
    </row>
    <row r="7" spans="1:16">
      <c r="A7" s="89" t="s">
        <v>29</v>
      </c>
      <c r="B7" s="147" t="s">
        <v>24</v>
      </c>
      <c r="C7" s="90">
        <v>18.786000000000001</v>
      </c>
      <c r="D7" s="91">
        <v>-0.84899999999999998</v>
      </c>
      <c r="E7" s="90"/>
      <c r="F7" s="91">
        <v>26.106000000000002</v>
      </c>
      <c r="G7" s="91">
        <v>-0.34599999999999997</v>
      </c>
      <c r="H7" s="69">
        <f t="shared" si="0"/>
        <v>-1.2068890424992207E-2</v>
      </c>
      <c r="I7" s="87"/>
      <c r="J7" s="78" t="s">
        <v>127</v>
      </c>
      <c r="K7" s="73" t="s">
        <v>123</v>
      </c>
      <c r="L7" s="73" t="s">
        <v>382</v>
      </c>
      <c r="M7" s="71" t="s">
        <v>383</v>
      </c>
      <c r="N7" s="73" t="s">
        <v>382</v>
      </c>
      <c r="O7" s="72" t="s">
        <v>395</v>
      </c>
    </row>
    <row r="8" spans="1:16">
      <c r="A8" s="89" t="s">
        <v>30</v>
      </c>
      <c r="B8" s="147" t="s">
        <v>24</v>
      </c>
      <c r="C8" s="90">
        <v>-26.806000000000001</v>
      </c>
      <c r="D8" s="91">
        <v>-0.86099999999999999</v>
      </c>
      <c r="E8" s="90"/>
      <c r="F8" s="91">
        <v>-15.539</v>
      </c>
      <c r="G8" s="91">
        <v>-0.29499999999999998</v>
      </c>
      <c r="H8" s="69">
        <f t="shared" si="0"/>
        <v>3.8931109575007783E-2</v>
      </c>
      <c r="I8" s="87"/>
      <c r="J8" s="74" t="s">
        <v>24</v>
      </c>
      <c r="K8" s="92">
        <f>INDEX(LINEST(G2:G55,F2:F55,TRUE,TRUE),1,2)</f>
        <v>-0.34222559824336263</v>
      </c>
      <c r="L8" s="92">
        <f>INDEX(LINEST(G2:G55,F2:F55,TRUE,TRUE),2,2)</f>
        <v>3.9749570647139828E-3</v>
      </c>
      <c r="M8" s="75">
        <f>INDEX(LINEST(G2:G55,F2:F55,TRUE,TRUE),1,1)</f>
        <v>-6.2780557758971406E-4</v>
      </c>
      <c r="N8" s="92">
        <f>INDEX(LINEST(G2:G55,F2:F55,TRUE,TRUE),2,1)</f>
        <v>2.5092523108169814E-4</v>
      </c>
      <c r="O8" s="150" t="str">
        <f>IF((ABS(M8)-N8)&lt;0.0001,"no","yes")</f>
        <v>yes</v>
      </c>
    </row>
    <row r="9" spans="1:16">
      <c r="A9" s="89" t="s">
        <v>31</v>
      </c>
      <c r="B9" s="147" t="s">
        <v>24</v>
      </c>
      <c r="C9" s="90">
        <v>-1.3680000000000001</v>
      </c>
      <c r="D9" s="91">
        <v>-0.86599999999999999</v>
      </c>
      <c r="E9" s="90"/>
      <c r="F9" s="91">
        <v>-1.3520000000000001</v>
      </c>
      <c r="G9" s="91">
        <v>-0.35899999999999999</v>
      </c>
      <c r="H9" s="69">
        <f t="shared" si="0"/>
        <v>-2.5068890424992218E-2</v>
      </c>
      <c r="I9" s="87"/>
      <c r="J9" s="74" t="s">
        <v>79</v>
      </c>
      <c r="K9" s="92">
        <f>INDEX(LINEST(G56:G91,F56:F91,TRUE,TRUE),1,2)</f>
        <v>-8.294488668354855E-3</v>
      </c>
      <c r="L9" s="92">
        <f>INDEX(LINEST(G56:G91,F56:F91,TRUE,TRUE),2,2)</f>
        <v>1.0040125476716804E-2</v>
      </c>
      <c r="M9" s="75">
        <f>INDEX(LINEST(G56:G91,F56:F91,TRUE,TRUE),1,1)</f>
        <v>-2.4347614680458204E-4</v>
      </c>
      <c r="N9" s="92">
        <f>INDEX(LINEST(G56:G91,F56:F91,TRUE,TRUE),2,1)</f>
        <v>2.6340958575555364E-4</v>
      </c>
      <c r="O9" s="150" t="str">
        <f t="shared" ref="O9:O11" si="2">IF((ABS(M9)-N9)&lt;0.0001,"no","yes")</f>
        <v>no</v>
      </c>
    </row>
    <row r="10" spans="1:16">
      <c r="A10" s="89" t="s">
        <v>32</v>
      </c>
      <c r="B10" s="147" t="s">
        <v>24</v>
      </c>
      <c r="C10" s="90">
        <v>18.481000000000002</v>
      </c>
      <c r="D10" s="91">
        <v>-0.85599999999999998</v>
      </c>
      <c r="E10" s="90"/>
      <c r="F10" s="91">
        <v>25.361000000000001</v>
      </c>
      <c r="G10" s="91">
        <v>-0.36399999999999999</v>
      </c>
      <c r="H10" s="69">
        <f t="shared" si="0"/>
        <v>-3.0068890424992223E-2</v>
      </c>
      <c r="I10" s="87"/>
      <c r="J10" s="96" t="s">
        <v>396</v>
      </c>
      <c r="K10" s="88" t="s">
        <v>384</v>
      </c>
      <c r="L10" s="88" t="s">
        <v>384</v>
      </c>
      <c r="M10" s="153">
        <f>INDEX(LINEST(H2:H91,F2:F91,TRUE,TRUE),1,1)</f>
        <v>-3.2824176064531914E-4</v>
      </c>
      <c r="N10" s="154">
        <f>INDEX(LINEST(H2:H91,F2:F91,TRUE,TRUE),2,1)</f>
        <v>1.5712797906675564E-4</v>
      </c>
      <c r="O10" s="150" t="str">
        <f t="shared" si="2"/>
        <v>yes</v>
      </c>
    </row>
    <row r="11" spans="1:16" ht="17" thickBot="1">
      <c r="A11" s="89" t="s">
        <v>33</v>
      </c>
      <c r="B11" s="147" t="s">
        <v>24</v>
      </c>
      <c r="C11" s="90">
        <v>-25.76</v>
      </c>
      <c r="D11" s="91">
        <v>-0.85</v>
      </c>
      <c r="E11" s="90"/>
      <c r="F11" s="91">
        <v>-14.895</v>
      </c>
      <c r="G11" s="91">
        <v>-0.33</v>
      </c>
      <c r="H11" s="69">
        <f t="shared" si="0"/>
        <v>3.9311095750077518E-3</v>
      </c>
      <c r="I11" s="87"/>
      <c r="J11" s="76" t="s">
        <v>379</v>
      </c>
      <c r="K11" s="79">
        <f>INDEX(LINEST(G92:G203,F92:F203,TRUE,TRUE),1,2)</f>
        <v>-0.20807326379499824</v>
      </c>
      <c r="L11" s="79">
        <f>INDEX(LINEST(G92:G203,F92:F203,TRUE,TRUE),2,2)</f>
        <v>3.3670269659527752E-3</v>
      </c>
      <c r="M11" s="77">
        <f>INDEX(LINEST(G92:G203,F92:F203,TRUE,TRUE),1,1)</f>
        <v>2.5554592142085643E-7</v>
      </c>
      <c r="N11" s="79">
        <f>INDEX(LINEST(G92:G203,F92:F203,TRUE,TRUE),2,1)</f>
        <v>1.856457323180301E-4</v>
      </c>
      <c r="O11" s="151" t="str">
        <f t="shared" si="2"/>
        <v>no</v>
      </c>
    </row>
    <row r="12" spans="1:16">
      <c r="A12" s="89" t="s">
        <v>34</v>
      </c>
      <c r="B12" s="147" t="s">
        <v>24</v>
      </c>
      <c r="C12" s="90">
        <v>-1.9730000000000001</v>
      </c>
      <c r="D12" s="91">
        <v>-0.86299999999999999</v>
      </c>
      <c r="E12" s="90"/>
      <c r="F12" s="91">
        <v>-2.5459999999999998</v>
      </c>
      <c r="G12" s="91">
        <v>-0.35799999999999998</v>
      </c>
      <c r="H12" s="69">
        <f t="shared" si="0"/>
        <v>-2.4068890424992218E-2</v>
      </c>
      <c r="I12" s="87"/>
      <c r="J12"/>
      <c r="K12"/>
      <c r="L12"/>
      <c r="M12"/>
      <c r="N12"/>
      <c r="O12"/>
      <c r="P12"/>
    </row>
    <row r="13" spans="1:16">
      <c r="A13" s="89" t="s">
        <v>35</v>
      </c>
      <c r="B13" s="147" t="s">
        <v>24</v>
      </c>
      <c r="C13" s="90">
        <v>17.053999999999998</v>
      </c>
      <c r="D13" s="91">
        <v>-0.86799999999999999</v>
      </c>
      <c r="E13" s="90"/>
      <c r="F13" s="91">
        <v>22.545000000000002</v>
      </c>
      <c r="G13" s="91">
        <v>-0.38100000000000001</v>
      </c>
      <c r="H13" s="69">
        <f t="shared" si="0"/>
        <v>-4.7068890424992238E-2</v>
      </c>
      <c r="I13" s="87"/>
      <c r="J13" s="152" t="s">
        <v>397</v>
      </c>
      <c r="K13"/>
      <c r="L13"/>
      <c r="M13"/>
      <c r="N13"/>
      <c r="O13"/>
      <c r="P13"/>
    </row>
    <row r="14" spans="1:16">
      <c r="A14" s="89" t="s">
        <v>36</v>
      </c>
      <c r="B14" s="147" t="s">
        <v>24</v>
      </c>
      <c r="C14" s="90">
        <v>-21.661000000000001</v>
      </c>
      <c r="D14" s="91">
        <v>-0.88100000000000001</v>
      </c>
      <c r="E14" s="90"/>
      <c r="F14" s="91">
        <v>-12.634</v>
      </c>
      <c r="G14" s="91">
        <v>-0.28999999999999998</v>
      </c>
      <c r="H14" s="69">
        <f t="shared" si="0"/>
        <v>4.3931109575007787E-2</v>
      </c>
      <c r="I14" s="87"/>
      <c r="J14"/>
      <c r="K14"/>
      <c r="L14"/>
      <c r="M14"/>
      <c r="N14"/>
      <c r="O14"/>
      <c r="P14"/>
    </row>
    <row r="15" spans="1:16">
      <c r="A15" s="89" t="s">
        <v>37</v>
      </c>
      <c r="B15" s="147" t="s">
        <v>24</v>
      </c>
      <c r="C15" s="90">
        <v>-1.206</v>
      </c>
      <c r="D15" s="91">
        <v>-0.86599999999999999</v>
      </c>
      <c r="E15" s="90"/>
      <c r="F15" s="91">
        <v>-1.18</v>
      </c>
      <c r="G15" s="91">
        <v>-0.34</v>
      </c>
      <c r="H15" s="69">
        <f t="shared" si="0"/>
        <v>-6.0688904249922571E-3</v>
      </c>
      <c r="I15" s="87"/>
      <c r="J15"/>
      <c r="K15"/>
      <c r="L15"/>
      <c r="M15"/>
      <c r="N15"/>
      <c r="O15"/>
      <c r="P15"/>
    </row>
    <row r="16" spans="1:16">
      <c r="A16" s="89" t="s">
        <v>38</v>
      </c>
      <c r="B16" s="147" t="s">
        <v>24</v>
      </c>
      <c r="C16" s="90">
        <v>18.782</v>
      </c>
      <c r="D16" s="91">
        <v>-0.85599999999999998</v>
      </c>
      <c r="E16" s="90"/>
      <c r="F16" s="91">
        <v>26.123999999999999</v>
      </c>
      <c r="G16" s="91">
        <v>-0.31900000000000001</v>
      </c>
      <c r="H16" s="69">
        <f t="shared" si="0"/>
        <v>1.4931109575007762E-2</v>
      </c>
      <c r="I16" s="87"/>
      <c r="J16"/>
      <c r="K16"/>
      <c r="L16"/>
      <c r="M16"/>
      <c r="N16"/>
      <c r="O16"/>
      <c r="P16"/>
    </row>
    <row r="17" spans="1:16">
      <c r="A17" s="89" t="s">
        <v>39</v>
      </c>
      <c r="B17" s="147" t="s">
        <v>24</v>
      </c>
      <c r="C17" s="90">
        <v>-21.599</v>
      </c>
      <c r="D17" s="91">
        <v>-0.84399999999999997</v>
      </c>
      <c r="E17" s="90"/>
      <c r="F17" s="91">
        <v>-13.153</v>
      </c>
      <c r="G17" s="91">
        <v>-0.314</v>
      </c>
      <c r="H17" s="69">
        <f t="shared" si="0"/>
        <v>1.9931109575007766E-2</v>
      </c>
      <c r="I17" s="87"/>
      <c r="J17"/>
      <c r="K17"/>
      <c r="L17"/>
      <c r="M17"/>
      <c r="N17"/>
      <c r="O17"/>
      <c r="P17"/>
    </row>
    <row r="18" spans="1:16">
      <c r="A18" s="89" t="s">
        <v>40</v>
      </c>
      <c r="B18" s="147" t="s">
        <v>24</v>
      </c>
      <c r="C18" s="90">
        <v>-1.4119999999999999</v>
      </c>
      <c r="D18" s="91">
        <v>-0.86099999999999999</v>
      </c>
      <c r="E18" s="90"/>
      <c r="F18" s="91">
        <v>-1.4570000000000001</v>
      </c>
      <c r="G18" s="91">
        <v>-0.372</v>
      </c>
      <c r="H18" s="69">
        <f t="shared" si="0"/>
        <v>-3.806889042499223E-2</v>
      </c>
      <c r="I18" s="87"/>
      <c r="J18"/>
      <c r="K18"/>
      <c r="L18"/>
      <c r="M18"/>
      <c r="N18"/>
      <c r="O18"/>
      <c r="P18"/>
    </row>
    <row r="19" spans="1:16">
      <c r="A19" s="89" t="s">
        <v>41</v>
      </c>
      <c r="B19" s="147" t="s">
        <v>24</v>
      </c>
      <c r="C19" s="90">
        <v>18.968</v>
      </c>
      <c r="D19" s="91">
        <v>-0.85599999999999998</v>
      </c>
      <c r="E19" s="90"/>
      <c r="F19" s="91">
        <v>26.338999999999999</v>
      </c>
      <c r="G19" s="91">
        <v>-0.374</v>
      </c>
      <c r="H19" s="69">
        <f t="shared" si="0"/>
        <v>-4.0068890424992232E-2</v>
      </c>
      <c r="I19" s="87"/>
      <c r="J19"/>
      <c r="K19"/>
      <c r="L19"/>
      <c r="M19"/>
      <c r="N19"/>
      <c r="O19"/>
      <c r="P19"/>
    </row>
    <row r="20" spans="1:16">
      <c r="A20" s="89" t="s">
        <v>42</v>
      </c>
      <c r="B20" s="147" t="s">
        <v>24</v>
      </c>
      <c r="C20" s="90">
        <v>-21.707000000000001</v>
      </c>
      <c r="D20" s="91">
        <v>-0.879</v>
      </c>
      <c r="E20" s="90"/>
      <c r="F20" s="91">
        <v>-12.952</v>
      </c>
      <c r="G20" s="91">
        <v>-0.34599999999999997</v>
      </c>
      <c r="H20" s="69">
        <f t="shared" si="0"/>
        <v>-1.2068890424992207E-2</v>
      </c>
      <c r="I20" s="87"/>
      <c r="J20"/>
      <c r="K20"/>
      <c r="L20"/>
      <c r="M20"/>
      <c r="N20"/>
      <c r="O20"/>
      <c r="P20"/>
    </row>
    <row r="21" spans="1:16">
      <c r="A21" s="89" t="s">
        <v>43</v>
      </c>
      <c r="B21" s="147" t="s">
        <v>24</v>
      </c>
      <c r="C21" s="90">
        <v>-2.02</v>
      </c>
      <c r="D21" s="91">
        <v>-0.874</v>
      </c>
      <c r="E21" s="90"/>
      <c r="F21" s="91">
        <v>-2.5249999999999999</v>
      </c>
      <c r="G21" s="91">
        <v>-0.33</v>
      </c>
      <c r="H21" s="69">
        <f t="shared" si="0"/>
        <v>3.9311095750077518E-3</v>
      </c>
      <c r="I21" s="87"/>
      <c r="J21" s="87"/>
      <c r="K21" s="87"/>
      <c r="L21" s="87"/>
      <c r="M21" s="87"/>
      <c r="N21" s="87"/>
    </row>
    <row r="22" spans="1:16">
      <c r="A22" s="89" t="s">
        <v>44</v>
      </c>
      <c r="B22" s="147" t="s">
        <v>24</v>
      </c>
      <c r="C22" s="90">
        <v>17.257999999999999</v>
      </c>
      <c r="D22" s="91">
        <v>-0.88500000000000001</v>
      </c>
      <c r="E22" s="90"/>
      <c r="F22" s="91">
        <v>23.3</v>
      </c>
      <c r="G22" s="91">
        <v>-0.33700000000000002</v>
      </c>
      <c r="H22" s="69">
        <f t="shared" si="0"/>
        <v>-3.0688904249922544E-3</v>
      </c>
      <c r="I22" s="87"/>
      <c r="J22" s="87"/>
      <c r="K22" s="87"/>
      <c r="L22" s="87"/>
      <c r="M22" s="87"/>
      <c r="N22" s="87"/>
    </row>
    <row r="23" spans="1:16">
      <c r="A23" s="89" t="s">
        <v>45</v>
      </c>
      <c r="B23" s="147" t="s">
        <v>24</v>
      </c>
      <c r="C23" s="90">
        <v>-25.434999999999999</v>
      </c>
      <c r="D23" s="91">
        <v>-0.876</v>
      </c>
      <c r="E23" s="90"/>
      <c r="F23" s="91">
        <v>-14.648</v>
      </c>
      <c r="G23" s="91">
        <v>-0.33600000000000002</v>
      </c>
      <c r="H23" s="69">
        <f t="shared" si="0"/>
        <v>-2.0688904249922535E-3</v>
      </c>
      <c r="I23" s="87"/>
      <c r="J23" s="87"/>
      <c r="K23" s="87"/>
      <c r="L23" s="87"/>
      <c r="M23" s="87"/>
      <c r="N23" s="87"/>
    </row>
    <row r="24" spans="1:16">
      <c r="A24" s="89" t="s">
        <v>46</v>
      </c>
      <c r="B24" s="147" t="s">
        <v>24</v>
      </c>
      <c r="C24" s="90">
        <v>-1.3740000000000001</v>
      </c>
      <c r="D24" s="91">
        <v>-0.87</v>
      </c>
      <c r="E24" s="90"/>
      <c r="F24" s="91">
        <v>-1.2330000000000001</v>
      </c>
      <c r="G24" s="91">
        <v>-0.32500000000000001</v>
      </c>
      <c r="H24" s="69">
        <f t="shared" si="0"/>
        <v>8.9311095750077563E-3</v>
      </c>
      <c r="I24" s="87"/>
      <c r="J24" s="87"/>
      <c r="K24" s="87"/>
      <c r="L24" s="87"/>
      <c r="M24" s="87"/>
      <c r="N24" s="87"/>
    </row>
    <row r="25" spans="1:16">
      <c r="A25" s="89" t="s">
        <v>47</v>
      </c>
      <c r="B25" s="147" t="s">
        <v>24</v>
      </c>
      <c r="C25" s="90">
        <v>18.47</v>
      </c>
      <c r="D25" s="91">
        <v>-0.88100000000000001</v>
      </c>
      <c r="E25" s="90"/>
      <c r="F25" s="91">
        <v>25.533000000000001</v>
      </c>
      <c r="G25" s="91">
        <v>-0.34300000000000003</v>
      </c>
      <c r="H25" s="69">
        <f t="shared" si="0"/>
        <v>-9.0688904249922597E-3</v>
      </c>
      <c r="I25" s="87"/>
      <c r="J25" s="87"/>
      <c r="K25" s="87"/>
      <c r="L25" s="87"/>
      <c r="M25" s="87"/>
      <c r="N25" s="87"/>
    </row>
    <row r="26" spans="1:16">
      <c r="A26" s="89" t="s">
        <v>48</v>
      </c>
      <c r="B26" s="147" t="s">
        <v>24</v>
      </c>
      <c r="C26" s="90">
        <v>-16.053000000000001</v>
      </c>
      <c r="D26" s="91">
        <v>-0.85499999999999998</v>
      </c>
      <c r="E26" s="90"/>
      <c r="F26" s="91">
        <v>-9.8209999999999997</v>
      </c>
      <c r="G26" s="91">
        <v>-0.38400000000000001</v>
      </c>
      <c r="H26" s="69">
        <f t="shared" si="0"/>
        <v>-5.0068890424992241E-2</v>
      </c>
      <c r="I26" s="87"/>
      <c r="J26" s="87"/>
      <c r="K26" s="87"/>
      <c r="L26" s="87"/>
      <c r="M26" s="87"/>
      <c r="N26" s="87"/>
    </row>
    <row r="27" spans="1:16">
      <c r="A27" s="89" t="s">
        <v>49</v>
      </c>
      <c r="B27" s="147" t="s">
        <v>24</v>
      </c>
      <c r="C27" s="90">
        <v>-2.15</v>
      </c>
      <c r="D27" s="91">
        <v>-0.86399999999999999</v>
      </c>
      <c r="E27" s="90"/>
      <c r="F27" s="91">
        <v>-2.7109999999999999</v>
      </c>
      <c r="G27" s="91">
        <v>-0.28199999999999997</v>
      </c>
      <c r="H27" s="69">
        <f t="shared" si="0"/>
        <v>5.1931109575007794E-2</v>
      </c>
      <c r="I27" s="87"/>
      <c r="J27" s="87"/>
      <c r="K27" s="87"/>
      <c r="L27" s="87"/>
      <c r="M27" s="87"/>
      <c r="N27" s="87"/>
    </row>
    <row r="28" spans="1:16">
      <c r="A28" s="89" t="s">
        <v>50</v>
      </c>
      <c r="B28" s="147" t="s">
        <v>24</v>
      </c>
      <c r="C28" s="90">
        <v>18.733000000000001</v>
      </c>
      <c r="D28" s="91">
        <v>-0.88200000000000001</v>
      </c>
      <c r="E28" s="90"/>
      <c r="F28" s="91">
        <v>26.129000000000001</v>
      </c>
      <c r="G28" s="91">
        <v>-0.42099999999999999</v>
      </c>
      <c r="H28" s="69">
        <f t="shared" si="0"/>
        <v>-8.7068890424992218E-2</v>
      </c>
      <c r="I28" s="87"/>
      <c r="J28" s="87"/>
      <c r="K28" s="87"/>
      <c r="L28" s="87"/>
      <c r="M28" s="87"/>
      <c r="N28" s="87"/>
    </row>
    <row r="29" spans="1:16">
      <c r="A29" s="89" t="s">
        <v>51</v>
      </c>
      <c r="B29" s="147" t="s">
        <v>24</v>
      </c>
      <c r="C29" s="90">
        <v>-15.912000000000001</v>
      </c>
      <c r="D29" s="91">
        <v>-0.86899999999999999</v>
      </c>
      <c r="E29" s="90"/>
      <c r="F29" s="91">
        <v>-9.4120000000000008</v>
      </c>
      <c r="G29" s="91">
        <v>-0.29399999999999998</v>
      </c>
      <c r="H29" s="69">
        <f t="shared" si="0"/>
        <v>3.9931109575007784E-2</v>
      </c>
      <c r="I29" s="87"/>
      <c r="J29" s="87"/>
      <c r="K29" s="87"/>
      <c r="L29" s="87"/>
      <c r="M29" s="87"/>
      <c r="N29" s="87"/>
    </row>
    <row r="30" spans="1:16">
      <c r="A30" s="89" t="s">
        <v>52</v>
      </c>
      <c r="B30" s="147" t="s">
        <v>24</v>
      </c>
      <c r="C30" s="90">
        <v>-2.2490000000000001</v>
      </c>
      <c r="D30" s="91">
        <v>-0.86399999999999999</v>
      </c>
      <c r="E30" s="90"/>
      <c r="F30" s="91">
        <v>-2.9889999999999999</v>
      </c>
      <c r="G30" s="91">
        <v>-0.32900000000000001</v>
      </c>
      <c r="H30" s="69">
        <f t="shared" si="0"/>
        <v>4.9311095750077527E-3</v>
      </c>
      <c r="I30" s="87"/>
      <c r="J30" s="87"/>
      <c r="K30" s="87"/>
      <c r="L30" s="87"/>
      <c r="M30" s="87"/>
      <c r="N30" s="87"/>
    </row>
    <row r="31" spans="1:16">
      <c r="A31" s="89" t="s">
        <v>53</v>
      </c>
      <c r="B31" s="147" t="s">
        <v>24</v>
      </c>
      <c r="C31" s="90">
        <v>17.597000000000001</v>
      </c>
      <c r="D31" s="91">
        <v>-0.875</v>
      </c>
      <c r="E31" s="90"/>
      <c r="F31" s="91">
        <v>23.765000000000001</v>
      </c>
      <c r="G31" s="91">
        <v>-0.36099999999999999</v>
      </c>
      <c r="H31" s="69">
        <f t="shared" si="0"/>
        <v>-2.706889042499222E-2</v>
      </c>
      <c r="I31" s="87"/>
      <c r="J31" s="87"/>
      <c r="K31" s="87"/>
      <c r="L31" s="87"/>
      <c r="M31" s="87"/>
      <c r="N31" s="87"/>
    </row>
    <row r="32" spans="1:16">
      <c r="A32" s="89" t="s">
        <v>54</v>
      </c>
      <c r="B32" s="147" t="s">
        <v>24</v>
      </c>
      <c r="C32" s="90">
        <v>-18.332000000000001</v>
      </c>
      <c r="D32" s="91">
        <v>-0.85099999999999998</v>
      </c>
      <c r="E32" s="90"/>
      <c r="F32" s="91">
        <v>-11.606</v>
      </c>
      <c r="G32" s="91">
        <v>-0.36399999999999999</v>
      </c>
      <c r="H32" s="69">
        <f t="shared" si="0"/>
        <v>-3.0068890424992223E-2</v>
      </c>
      <c r="I32" s="87"/>
      <c r="J32" s="87"/>
      <c r="K32" s="87"/>
      <c r="L32" s="87"/>
      <c r="M32" s="87"/>
      <c r="N32" s="87"/>
    </row>
    <row r="33" spans="1:14">
      <c r="A33" s="89" t="s">
        <v>55</v>
      </c>
      <c r="B33" s="147" t="s">
        <v>24</v>
      </c>
      <c r="C33" s="90">
        <v>-1.431</v>
      </c>
      <c r="D33" s="91">
        <v>-0.873</v>
      </c>
      <c r="E33" s="90"/>
      <c r="F33" s="91">
        <v>-1.3109999999999999</v>
      </c>
      <c r="G33" s="91">
        <v>-0.317</v>
      </c>
      <c r="H33" s="69">
        <f t="shared" si="0"/>
        <v>1.6931109575007763E-2</v>
      </c>
      <c r="I33" s="87"/>
      <c r="J33" s="87"/>
      <c r="K33" s="87"/>
      <c r="L33" s="87"/>
      <c r="M33" s="87"/>
      <c r="N33" s="87"/>
    </row>
    <row r="34" spans="1:14">
      <c r="A34" s="89" t="s">
        <v>56</v>
      </c>
      <c r="B34" s="147" t="s">
        <v>24</v>
      </c>
      <c r="C34" s="90">
        <v>-25.132000000000001</v>
      </c>
      <c r="D34" s="91">
        <v>-0.879</v>
      </c>
      <c r="E34" s="90"/>
      <c r="F34" s="91">
        <v>-14.134</v>
      </c>
      <c r="G34" s="91">
        <v>-0.30399999999999999</v>
      </c>
      <c r="H34" s="69">
        <f t="shared" si="0"/>
        <v>2.9931109575007775E-2</v>
      </c>
      <c r="I34" s="87"/>
      <c r="J34" s="87"/>
      <c r="K34" s="87"/>
      <c r="L34" s="87"/>
      <c r="M34" s="87"/>
      <c r="N34" s="87"/>
    </row>
    <row r="35" spans="1:14">
      <c r="A35" s="89" t="s">
        <v>57</v>
      </c>
      <c r="B35" s="147" t="s">
        <v>24</v>
      </c>
      <c r="C35" s="90">
        <v>17.141999999999999</v>
      </c>
      <c r="D35" s="91">
        <v>-0.879</v>
      </c>
      <c r="E35" s="90"/>
      <c r="F35" s="91">
        <v>23.032</v>
      </c>
      <c r="G35" s="91">
        <v>-0.34799999999999998</v>
      </c>
      <c r="H35" s="69">
        <f t="shared" si="0"/>
        <v>-1.4068890424992209E-2</v>
      </c>
      <c r="I35" s="87"/>
      <c r="J35" s="87"/>
      <c r="K35" s="87"/>
      <c r="L35" s="87"/>
      <c r="M35" s="87"/>
      <c r="N35" s="87"/>
    </row>
    <row r="36" spans="1:14">
      <c r="A36" s="89" t="s">
        <v>58</v>
      </c>
      <c r="B36" s="147" t="s">
        <v>24</v>
      </c>
      <c r="C36" s="90">
        <v>-1.45</v>
      </c>
      <c r="D36" s="91">
        <v>-0.874</v>
      </c>
      <c r="E36" s="90"/>
      <c r="F36" s="91">
        <v>-1.369</v>
      </c>
      <c r="G36" s="91">
        <v>-0.33600000000000002</v>
      </c>
      <c r="H36" s="69">
        <f t="shared" si="0"/>
        <v>-2.0688904249922535E-3</v>
      </c>
      <c r="I36" s="87"/>
      <c r="J36" s="87"/>
      <c r="K36" s="87"/>
      <c r="L36" s="87"/>
      <c r="M36" s="87"/>
      <c r="N36" s="87"/>
    </row>
    <row r="37" spans="1:14">
      <c r="A37" s="89" t="s">
        <v>59</v>
      </c>
      <c r="B37" s="147" t="s">
        <v>24</v>
      </c>
      <c r="C37" s="90">
        <v>-18.004999999999999</v>
      </c>
      <c r="D37" s="91">
        <v>-0.86499999999999999</v>
      </c>
      <c r="E37" s="90"/>
      <c r="F37" s="91">
        <v>-10.672000000000001</v>
      </c>
      <c r="G37" s="91">
        <v>-0.36399999999999999</v>
      </c>
      <c r="H37" s="69">
        <f t="shared" si="0"/>
        <v>-3.0068890424992223E-2</v>
      </c>
      <c r="I37" s="87"/>
      <c r="J37" s="87"/>
      <c r="K37" s="87"/>
      <c r="L37" s="87"/>
      <c r="M37" s="87"/>
      <c r="N37" s="87"/>
    </row>
    <row r="38" spans="1:14">
      <c r="A38" s="89" t="s">
        <v>60</v>
      </c>
      <c r="B38" s="147" t="s">
        <v>24</v>
      </c>
      <c r="C38" s="90">
        <v>16.481999999999999</v>
      </c>
      <c r="D38" s="91">
        <v>-0.86599999999999999</v>
      </c>
      <c r="E38" s="90"/>
      <c r="F38" s="91">
        <v>22.042000000000002</v>
      </c>
      <c r="G38" s="91">
        <v>-0.374</v>
      </c>
      <c r="H38" s="69">
        <f t="shared" si="0"/>
        <v>-4.0068890424992232E-2</v>
      </c>
      <c r="I38" s="87"/>
      <c r="J38" s="87"/>
      <c r="K38" s="87"/>
      <c r="L38" s="87"/>
      <c r="M38" s="87"/>
      <c r="N38" s="87"/>
    </row>
    <row r="39" spans="1:14">
      <c r="A39" s="89" t="s">
        <v>61</v>
      </c>
      <c r="B39" s="147" t="s">
        <v>24</v>
      </c>
      <c r="C39" s="90">
        <v>-1.946</v>
      </c>
      <c r="D39" s="91">
        <v>-0.84899999999999998</v>
      </c>
      <c r="E39" s="90"/>
      <c r="F39" s="91">
        <v>-2.4670000000000001</v>
      </c>
      <c r="G39" s="91">
        <v>-0.36599999999999999</v>
      </c>
      <c r="H39" s="69">
        <f t="shared" si="0"/>
        <v>-3.2068890424992225E-2</v>
      </c>
      <c r="I39" s="87"/>
      <c r="J39" s="87"/>
      <c r="K39" s="87"/>
      <c r="L39" s="87"/>
      <c r="M39" s="87"/>
      <c r="N39" s="87"/>
    </row>
    <row r="40" spans="1:14">
      <c r="A40" s="89" t="s">
        <v>62</v>
      </c>
      <c r="B40" s="147" t="s">
        <v>24</v>
      </c>
      <c r="C40" s="90">
        <v>-21.981999999999999</v>
      </c>
      <c r="D40" s="91">
        <v>-0.872</v>
      </c>
      <c r="E40" s="90"/>
      <c r="F40" s="91">
        <v>-12.948</v>
      </c>
      <c r="G40" s="91">
        <v>-0.36099999999999999</v>
      </c>
      <c r="H40" s="69">
        <f t="shared" si="0"/>
        <v>-2.706889042499222E-2</v>
      </c>
      <c r="I40" s="87"/>
      <c r="J40" s="87"/>
      <c r="K40" s="87"/>
      <c r="L40" s="87"/>
      <c r="M40" s="87"/>
      <c r="N40" s="87"/>
    </row>
    <row r="41" spans="1:14">
      <c r="A41" s="89" t="s">
        <v>63</v>
      </c>
      <c r="B41" s="147" t="s">
        <v>24</v>
      </c>
      <c r="C41" s="90">
        <v>16.882999999999999</v>
      </c>
      <c r="D41" s="91">
        <v>-0.86499999999999999</v>
      </c>
      <c r="E41" s="90"/>
      <c r="F41" s="91">
        <v>22.234000000000002</v>
      </c>
      <c r="G41" s="91">
        <v>-0.32</v>
      </c>
      <c r="H41" s="69">
        <f t="shared" si="0"/>
        <v>1.3931109575007761E-2</v>
      </c>
      <c r="I41" s="87"/>
      <c r="J41" s="87"/>
      <c r="K41" s="87"/>
      <c r="L41" s="87"/>
      <c r="M41" s="87"/>
      <c r="N41" s="87"/>
    </row>
    <row r="42" spans="1:14">
      <c r="A42" s="89" t="s">
        <v>64</v>
      </c>
      <c r="B42" s="147" t="s">
        <v>24</v>
      </c>
      <c r="C42" s="90">
        <v>-2.1</v>
      </c>
      <c r="D42" s="91">
        <v>-0.877</v>
      </c>
      <c r="E42" s="90"/>
      <c r="F42" s="91">
        <v>-2.653</v>
      </c>
      <c r="G42" s="91">
        <v>-0.317</v>
      </c>
      <c r="H42" s="69">
        <f t="shared" si="0"/>
        <v>1.6931109575007763E-2</v>
      </c>
      <c r="I42" s="87"/>
      <c r="J42" s="87"/>
      <c r="K42" s="87"/>
      <c r="L42" s="87"/>
      <c r="M42" s="87"/>
      <c r="N42" s="87"/>
    </row>
    <row r="43" spans="1:14">
      <c r="A43" s="89" t="s">
        <v>65</v>
      </c>
      <c r="B43" s="147" t="s">
        <v>24</v>
      </c>
      <c r="C43" s="90">
        <v>-21.553999999999998</v>
      </c>
      <c r="D43" s="91">
        <v>-0.874</v>
      </c>
      <c r="E43" s="90"/>
      <c r="F43" s="91">
        <v>-12.484</v>
      </c>
      <c r="G43" s="91">
        <v>-0.35399999999999998</v>
      </c>
      <c r="H43" s="69">
        <f t="shared" si="0"/>
        <v>-2.0068890424992214E-2</v>
      </c>
      <c r="I43" s="87"/>
      <c r="J43" s="87"/>
      <c r="K43" s="87"/>
      <c r="L43" s="87"/>
      <c r="M43" s="87"/>
      <c r="N43" s="87"/>
    </row>
    <row r="44" spans="1:14">
      <c r="A44" s="89" t="s">
        <v>66</v>
      </c>
      <c r="B44" s="147" t="s">
        <v>24</v>
      </c>
      <c r="C44" s="90">
        <v>-21.762</v>
      </c>
      <c r="D44" s="91">
        <v>-0.876</v>
      </c>
      <c r="E44" s="90"/>
      <c r="F44" s="91">
        <v>-12.904999999999999</v>
      </c>
      <c r="G44" s="91">
        <v>-0.40400000000000003</v>
      </c>
      <c r="H44" s="69">
        <f t="shared" si="0"/>
        <v>-7.0068890424992258E-2</v>
      </c>
      <c r="I44" s="87"/>
      <c r="J44" s="87"/>
      <c r="K44" s="87"/>
      <c r="L44" s="87"/>
      <c r="M44" s="87"/>
      <c r="N44" s="87"/>
    </row>
    <row r="45" spans="1:14">
      <c r="A45" s="89" t="s">
        <v>67</v>
      </c>
      <c r="B45" s="147" t="s">
        <v>24</v>
      </c>
      <c r="C45" s="90">
        <v>18.213000000000001</v>
      </c>
      <c r="D45" s="91">
        <v>-0.86899999999999999</v>
      </c>
      <c r="E45" s="90"/>
      <c r="F45" s="91">
        <v>24.832999999999998</v>
      </c>
      <c r="G45" s="91">
        <v>-0.36399999999999999</v>
      </c>
      <c r="H45" s="69">
        <f t="shared" si="0"/>
        <v>-3.0068890424992223E-2</v>
      </c>
      <c r="I45" s="87"/>
      <c r="J45" s="87"/>
      <c r="K45" s="87"/>
      <c r="L45" s="87"/>
      <c r="M45" s="87"/>
      <c r="N45" s="87"/>
    </row>
    <row r="46" spans="1:14">
      <c r="A46" s="89" t="s">
        <v>68</v>
      </c>
      <c r="B46" s="147" t="s">
        <v>24</v>
      </c>
      <c r="C46" s="90">
        <v>-1.9630000000000001</v>
      </c>
      <c r="D46" s="91">
        <v>-0.87</v>
      </c>
      <c r="E46" s="90"/>
      <c r="F46" s="91">
        <v>-2.4129999999999998</v>
      </c>
      <c r="G46" s="91">
        <v>-0.36299999999999999</v>
      </c>
      <c r="H46" s="69">
        <f t="shared" si="0"/>
        <v>-2.9068890424992222E-2</v>
      </c>
      <c r="I46" s="87"/>
      <c r="J46" s="87"/>
      <c r="K46" s="87"/>
      <c r="L46" s="87"/>
      <c r="M46" s="87"/>
      <c r="N46" s="87"/>
    </row>
    <row r="47" spans="1:14">
      <c r="A47" s="89" t="s">
        <v>69</v>
      </c>
      <c r="B47" s="147" t="s">
        <v>24</v>
      </c>
      <c r="C47" s="90">
        <v>-21.593</v>
      </c>
      <c r="D47" s="91">
        <v>-0.88</v>
      </c>
      <c r="E47" s="90"/>
      <c r="F47" s="91">
        <v>-12.522</v>
      </c>
      <c r="G47" s="91">
        <v>-0.36299999999999999</v>
      </c>
      <c r="H47" s="69">
        <f t="shared" si="0"/>
        <v>-2.9068890424992222E-2</v>
      </c>
      <c r="I47" s="87"/>
      <c r="J47" s="87"/>
      <c r="K47" s="87"/>
      <c r="L47" s="87"/>
      <c r="M47" s="87"/>
      <c r="N47" s="87"/>
    </row>
    <row r="48" spans="1:14">
      <c r="A48" s="89" t="s">
        <v>70</v>
      </c>
      <c r="B48" s="147" t="s">
        <v>24</v>
      </c>
      <c r="C48" s="90">
        <v>18.547000000000001</v>
      </c>
      <c r="D48" s="91">
        <v>-0.86199999999999999</v>
      </c>
      <c r="E48" s="90"/>
      <c r="F48" s="91">
        <v>25.632000000000001</v>
      </c>
      <c r="G48" s="91">
        <v>-0.32300000000000001</v>
      </c>
      <c r="H48" s="69">
        <f t="shared" si="0"/>
        <v>1.0931109575007758E-2</v>
      </c>
      <c r="I48" s="87"/>
      <c r="J48" s="87"/>
      <c r="K48" s="87"/>
      <c r="L48" s="87"/>
      <c r="M48" s="87"/>
      <c r="N48" s="87"/>
    </row>
    <row r="49" spans="1:14">
      <c r="A49" s="89" t="s">
        <v>71</v>
      </c>
      <c r="B49" s="147" t="s">
        <v>24</v>
      </c>
      <c r="C49" s="90">
        <v>-2.1829999999999998</v>
      </c>
      <c r="D49" s="91">
        <v>-0.874</v>
      </c>
      <c r="E49" s="90"/>
      <c r="F49" s="91">
        <v>-2.71</v>
      </c>
      <c r="G49" s="91">
        <v>-0.40100000000000002</v>
      </c>
      <c r="H49" s="69">
        <f t="shared" si="0"/>
        <v>-6.7068890424992256E-2</v>
      </c>
      <c r="I49" s="87"/>
      <c r="J49" s="87"/>
      <c r="K49" s="87"/>
      <c r="L49" s="87"/>
      <c r="M49" s="87"/>
      <c r="N49" s="87"/>
    </row>
    <row r="50" spans="1:14">
      <c r="A50" s="89" t="s">
        <v>72</v>
      </c>
      <c r="B50" s="147" t="s">
        <v>24</v>
      </c>
      <c r="C50" s="90">
        <v>-21.574999999999999</v>
      </c>
      <c r="D50" s="91">
        <v>-0.872</v>
      </c>
      <c r="E50" s="90"/>
      <c r="F50" s="91">
        <v>-12.503</v>
      </c>
      <c r="G50" s="91">
        <v>-0.34200000000000003</v>
      </c>
      <c r="H50" s="69">
        <f t="shared" si="0"/>
        <v>-8.0688904249922588E-3</v>
      </c>
      <c r="I50" s="87"/>
      <c r="J50" s="87"/>
      <c r="K50" s="87"/>
      <c r="L50" s="87"/>
      <c r="M50" s="87"/>
      <c r="N50" s="87"/>
    </row>
    <row r="51" spans="1:14">
      <c r="A51" s="89" t="s">
        <v>73</v>
      </c>
      <c r="B51" s="147" t="s">
        <v>24</v>
      </c>
      <c r="C51" s="90">
        <v>18.239999999999998</v>
      </c>
      <c r="D51" s="91">
        <v>-0.84799999999999998</v>
      </c>
      <c r="E51" s="90"/>
      <c r="F51" s="91">
        <v>25.14</v>
      </c>
      <c r="G51" s="91">
        <v>-0.36099999999999999</v>
      </c>
      <c r="H51" s="69">
        <f t="shared" si="0"/>
        <v>-2.706889042499222E-2</v>
      </c>
      <c r="I51" s="87"/>
      <c r="J51" s="87"/>
      <c r="K51" s="87"/>
      <c r="L51" s="87"/>
      <c r="M51" s="87"/>
      <c r="N51" s="87"/>
    </row>
    <row r="52" spans="1:14">
      <c r="A52" s="89" t="s">
        <v>74</v>
      </c>
      <c r="B52" s="147" t="s">
        <v>24</v>
      </c>
      <c r="C52" s="90">
        <v>-1.1819999999999999</v>
      </c>
      <c r="D52" s="91">
        <v>-0.86899999999999999</v>
      </c>
      <c r="E52" s="90"/>
      <c r="F52" s="91">
        <v>-0.92600000000000005</v>
      </c>
      <c r="G52" s="91">
        <v>-0.33200000000000002</v>
      </c>
      <c r="H52" s="69">
        <f t="shared" si="0"/>
        <v>1.93110957500775E-3</v>
      </c>
      <c r="I52" s="87"/>
      <c r="J52" s="87"/>
      <c r="K52" s="87"/>
      <c r="L52" s="87"/>
      <c r="M52" s="87"/>
      <c r="N52" s="87"/>
    </row>
    <row r="53" spans="1:14">
      <c r="A53" s="89" t="s">
        <v>75</v>
      </c>
      <c r="B53" s="147" t="s">
        <v>24</v>
      </c>
      <c r="C53" s="90">
        <v>-21.783000000000001</v>
      </c>
      <c r="D53" s="91">
        <v>-0.86699999999999999</v>
      </c>
      <c r="E53" s="90"/>
      <c r="F53" s="91">
        <v>-12.62</v>
      </c>
      <c r="G53" s="91">
        <v>-0.34100000000000003</v>
      </c>
      <c r="H53" s="69">
        <f t="shared" si="0"/>
        <v>-7.0688904249922579E-3</v>
      </c>
      <c r="I53" s="87"/>
      <c r="J53" s="87"/>
      <c r="K53" s="87"/>
      <c r="L53" s="87"/>
      <c r="M53" s="87"/>
      <c r="N53" s="87"/>
    </row>
    <row r="54" spans="1:14">
      <c r="A54" s="89" t="s">
        <v>76</v>
      </c>
      <c r="B54" s="147" t="s">
        <v>24</v>
      </c>
      <c r="C54" s="90">
        <v>18.704999999999998</v>
      </c>
      <c r="D54" s="91">
        <v>-0.874</v>
      </c>
      <c r="E54" s="90"/>
      <c r="F54" s="91">
        <v>25.927</v>
      </c>
      <c r="G54" s="91">
        <v>-0.38700000000000001</v>
      </c>
      <c r="H54" s="69">
        <f t="shared" si="0"/>
        <v>-5.3068890424992243E-2</v>
      </c>
      <c r="I54" s="87"/>
      <c r="J54" s="87"/>
      <c r="K54" s="87"/>
      <c r="L54" s="87"/>
      <c r="M54" s="87"/>
      <c r="N54" s="87"/>
    </row>
    <row r="55" spans="1:14">
      <c r="A55" s="89" t="s">
        <v>77</v>
      </c>
      <c r="B55" s="147" t="s">
        <v>24</v>
      </c>
      <c r="C55" s="90">
        <v>-2.19</v>
      </c>
      <c r="D55" s="91">
        <v>-0.871</v>
      </c>
      <c r="E55" s="90"/>
      <c r="F55" s="91">
        <v>-2.835</v>
      </c>
      <c r="G55" s="91">
        <v>-0.317</v>
      </c>
      <c r="H55" s="69">
        <f t="shared" si="0"/>
        <v>1.6931109575007763E-2</v>
      </c>
      <c r="I55" s="87"/>
      <c r="J55" s="87"/>
      <c r="K55" s="87"/>
      <c r="L55" s="87"/>
      <c r="M55" s="87"/>
      <c r="N55" s="87"/>
    </row>
    <row r="56" spans="1:14">
      <c r="A56" s="89" t="s">
        <v>78</v>
      </c>
      <c r="B56" s="146" t="s">
        <v>79</v>
      </c>
      <c r="C56" s="90">
        <v>-28.565000000000001</v>
      </c>
      <c r="D56" s="91">
        <v>2.5000000000000001E-2</v>
      </c>
      <c r="E56" s="90"/>
      <c r="F56" s="91">
        <v>13.567</v>
      </c>
      <c r="G56" s="91">
        <v>-6.6000000000000003E-2</v>
      </c>
      <c r="H56" s="69">
        <f>G56</f>
        <v>-6.6000000000000003E-2</v>
      </c>
      <c r="I56" s="87"/>
      <c r="J56" s="87"/>
      <c r="K56" s="87"/>
      <c r="L56" s="87"/>
      <c r="M56" s="87"/>
      <c r="N56" s="87"/>
    </row>
    <row r="57" spans="1:14">
      <c r="A57" s="89" t="s">
        <v>80</v>
      </c>
      <c r="B57" s="146" t="s">
        <v>79</v>
      </c>
      <c r="C57" s="90">
        <v>-27.239000000000001</v>
      </c>
      <c r="D57" s="91">
        <v>2.7E-2</v>
      </c>
      <c r="E57" s="90"/>
      <c r="F57" s="91">
        <v>16.065999999999999</v>
      </c>
      <c r="G57" s="91">
        <v>-1.7999999999999999E-2</v>
      </c>
      <c r="H57" s="69">
        <f t="shared" ref="H57:H91" si="3">G57</f>
        <v>-1.7999999999999999E-2</v>
      </c>
      <c r="I57" s="87"/>
      <c r="J57" s="87"/>
      <c r="K57" s="87"/>
      <c r="L57" s="87"/>
      <c r="M57" s="87"/>
      <c r="N57" s="87"/>
    </row>
    <row r="58" spans="1:14">
      <c r="A58" s="89" t="s">
        <v>81</v>
      </c>
      <c r="B58" s="146" t="s">
        <v>79</v>
      </c>
      <c r="C58" s="90">
        <v>-27.588000000000001</v>
      </c>
      <c r="D58" s="91">
        <v>1.6E-2</v>
      </c>
      <c r="E58" s="90"/>
      <c r="F58" s="91">
        <v>15.43</v>
      </c>
      <c r="G58" s="91">
        <v>0</v>
      </c>
      <c r="H58" s="69">
        <f t="shared" si="3"/>
        <v>0</v>
      </c>
      <c r="I58" s="87"/>
      <c r="J58" s="87"/>
      <c r="K58" s="87"/>
      <c r="L58" s="87"/>
      <c r="M58" s="87"/>
      <c r="N58" s="87"/>
    </row>
    <row r="59" spans="1:14">
      <c r="A59" s="89" t="s">
        <v>82</v>
      </c>
      <c r="B59" s="146" t="s">
        <v>79</v>
      </c>
      <c r="C59" s="90">
        <v>-2.976</v>
      </c>
      <c r="D59" s="91">
        <v>1.7000000000000001E-2</v>
      </c>
      <c r="E59" s="90"/>
      <c r="F59" s="91">
        <v>-6.1580000000000004</v>
      </c>
      <c r="G59" s="91">
        <v>2.5000000000000001E-2</v>
      </c>
      <c r="H59" s="69">
        <f t="shared" si="3"/>
        <v>2.5000000000000001E-2</v>
      </c>
      <c r="I59" s="87"/>
      <c r="J59" s="87"/>
      <c r="K59" s="87"/>
      <c r="L59" s="87"/>
      <c r="M59" s="87"/>
      <c r="N59" s="87"/>
    </row>
    <row r="60" spans="1:14">
      <c r="A60" s="89" t="s">
        <v>83</v>
      </c>
      <c r="B60" s="146" t="s">
        <v>79</v>
      </c>
      <c r="C60" s="90">
        <v>33.518000000000001</v>
      </c>
      <c r="D60" s="91">
        <v>0.03</v>
      </c>
      <c r="E60" s="90"/>
      <c r="F60" s="91">
        <v>66.451999999999998</v>
      </c>
      <c r="G60" s="91">
        <v>-9.7000000000000003E-2</v>
      </c>
      <c r="H60" s="69">
        <f t="shared" si="3"/>
        <v>-9.7000000000000003E-2</v>
      </c>
      <c r="I60" s="87"/>
      <c r="J60" s="87"/>
      <c r="K60" s="87"/>
      <c r="L60" s="87"/>
      <c r="M60" s="87"/>
      <c r="N60" s="87"/>
    </row>
    <row r="61" spans="1:14">
      <c r="A61" s="89" t="s">
        <v>84</v>
      </c>
      <c r="B61" s="146" t="s">
        <v>79</v>
      </c>
      <c r="C61" s="90">
        <v>-27.11</v>
      </c>
      <c r="D61" s="91">
        <v>5.0000000000000001E-3</v>
      </c>
      <c r="E61" s="90"/>
      <c r="F61" s="91">
        <v>16.332999999999998</v>
      </c>
      <c r="G61" s="91">
        <v>-6.6000000000000003E-2</v>
      </c>
      <c r="H61" s="69">
        <f t="shared" si="3"/>
        <v>-6.6000000000000003E-2</v>
      </c>
      <c r="I61" s="87"/>
      <c r="J61" s="87"/>
      <c r="K61" s="87"/>
      <c r="L61" s="87"/>
      <c r="M61" s="87"/>
      <c r="N61" s="87"/>
    </row>
    <row r="62" spans="1:14">
      <c r="A62" s="89" t="s">
        <v>85</v>
      </c>
      <c r="B62" s="146" t="s">
        <v>79</v>
      </c>
      <c r="C62" s="90">
        <v>-3.5830000000000002</v>
      </c>
      <c r="D62" s="91">
        <v>3.2000000000000001E-2</v>
      </c>
      <c r="E62" s="90"/>
      <c r="F62" s="91">
        <v>-7.0259999999999998</v>
      </c>
      <c r="G62" s="91">
        <v>1E-3</v>
      </c>
      <c r="H62" s="69">
        <f t="shared" si="3"/>
        <v>1E-3</v>
      </c>
      <c r="I62" s="87"/>
      <c r="J62" s="87"/>
      <c r="K62" s="87"/>
      <c r="L62" s="87"/>
      <c r="M62" s="87"/>
      <c r="N62" s="87"/>
    </row>
    <row r="63" spans="1:14">
      <c r="A63" s="89" t="s">
        <v>86</v>
      </c>
      <c r="B63" s="146" t="s">
        <v>79</v>
      </c>
      <c r="C63" s="90">
        <v>32.274999999999999</v>
      </c>
      <c r="D63" s="91">
        <v>2.3E-2</v>
      </c>
      <c r="E63" s="90"/>
      <c r="F63" s="91">
        <v>64.2</v>
      </c>
      <c r="G63" s="91">
        <v>-3.1E-2</v>
      </c>
      <c r="H63" s="69">
        <f t="shared" si="3"/>
        <v>-3.1E-2</v>
      </c>
      <c r="I63" s="87"/>
      <c r="J63" s="87"/>
      <c r="K63" s="87"/>
      <c r="L63" s="87"/>
      <c r="M63" s="87"/>
      <c r="N63" s="87"/>
    </row>
    <row r="64" spans="1:14">
      <c r="A64" s="89" t="s">
        <v>87</v>
      </c>
      <c r="B64" s="146" t="s">
        <v>79</v>
      </c>
      <c r="C64" s="90">
        <v>32.668999999999997</v>
      </c>
      <c r="D64" s="91">
        <v>1.9E-2</v>
      </c>
      <c r="E64" s="90"/>
      <c r="F64" s="91">
        <v>64.78</v>
      </c>
      <c r="G64" s="91">
        <v>-9.1999999999999998E-2</v>
      </c>
      <c r="H64" s="69">
        <f t="shared" si="3"/>
        <v>-9.1999999999999998E-2</v>
      </c>
      <c r="I64" s="87"/>
      <c r="J64" s="87"/>
      <c r="K64" s="87"/>
      <c r="L64" s="87"/>
      <c r="M64" s="87"/>
      <c r="N64" s="87"/>
    </row>
    <row r="65" spans="1:14">
      <c r="A65" s="89" t="s">
        <v>88</v>
      </c>
      <c r="B65" s="146" t="s">
        <v>79</v>
      </c>
      <c r="C65" s="90">
        <v>-28.076000000000001</v>
      </c>
      <c r="D65" s="91">
        <v>2.1999999999999999E-2</v>
      </c>
      <c r="E65" s="90"/>
      <c r="F65" s="91">
        <v>14.57</v>
      </c>
      <c r="G65" s="91">
        <v>-5.0000000000000001E-3</v>
      </c>
      <c r="H65" s="69">
        <f t="shared" si="3"/>
        <v>-5.0000000000000001E-3</v>
      </c>
      <c r="I65" s="87"/>
      <c r="J65" s="87"/>
      <c r="K65" s="87"/>
      <c r="L65" s="87"/>
      <c r="M65" s="87"/>
      <c r="N65" s="87"/>
    </row>
    <row r="66" spans="1:14">
      <c r="A66" s="89" t="s">
        <v>89</v>
      </c>
      <c r="B66" s="146" t="s">
        <v>79</v>
      </c>
      <c r="C66" s="90">
        <v>-3.4369999999999998</v>
      </c>
      <c r="D66" s="91">
        <v>2.4E-2</v>
      </c>
      <c r="E66" s="90"/>
      <c r="F66" s="91">
        <v>-6.8369999999999997</v>
      </c>
      <c r="G66" s="91">
        <v>-1.2E-2</v>
      </c>
      <c r="H66" s="69">
        <f t="shared" si="3"/>
        <v>-1.2E-2</v>
      </c>
      <c r="I66" s="87"/>
      <c r="J66" s="87"/>
      <c r="K66" s="87"/>
      <c r="L66" s="87"/>
      <c r="M66" s="87"/>
      <c r="N66" s="87"/>
    </row>
    <row r="67" spans="1:14">
      <c r="A67" s="89" t="s">
        <v>90</v>
      </c>
      <c r="B67" s="146" t="s">
        <v>79</v>
      </c>
      <c r="C67" s="90">
        <v>-28.559000000000001</v>
      </c>
      <c r="D67" s="91">
        <v>6.0000000000000001E-3</v>
      </c>
      <c r="E67" s="90"/>
      <c r="F67" s="91">
        <v>13.754</v>
      </c>
      <c r="G67" s="91">
        <v>-2.5000000000000001E-2</v>
      </c>
      <c r="H67" s="69">
        <f t="shared" si="3"/>
        <v>-2.5000000000000001E-2</v>
      </c>
      <c r="I67" s="87"/>
      <c r="J67" s="87"/>
      <c r="K67" s="87"/>
      <c r="L67" s="87"/>
      <c r="M67" s="87"/>
      <c r="N67" s="87"/>
    </row>
    <row r="68" spans="1:14">
      <c r="A68" s="89" t="s">
        <v>91</v>
      </c>
      <c r="B68" s="146" t="s">
        <v>79</v>
      </c>
      <c r="C68" s="90">
        <v>-2.931</v>
      </c>
      <c r="D68" s="91">
        <v>3.0000000000000001E-3</v>
      </c>
      <c r="E68" s="90"/>
      <c r="F68" s="91">
        <v>-5.9119999999999999</v>
      </c>
      <c r="G68" s="91">
        <v>-3.5999999999999997E-2</v>
      </c>
      <c r="H68" s="69">
        <f t="shared" si="3"/>
        <v>-3.5999999999999997E-2</v>
      </c>
      <c r="I68" s="87"/>
      <c r="J68" s="87"/>
      <c r="K68" s="87"/>
      <c r="L68" s="87"/>
      <c r="M68" s="87"/>
      <c r="N68" s="87"/>
    </row>
    <row r="69" spans="1:14">
      <c r="A69" s="89" t="s">
        <v>92</v>
      </c>
      <c r="B69" s="146" t="s">
        <v>79</v>
      </c>
      <c r="C69" s="90">
        <v>33.344000000000001</v>
      </c>
      <c r="D69" s="91">
        <v>1.7999999999999999E-2</v>
      </c>
      <c r="E69" s="90"/>
      <c r="F69" s="91">
        <v>66.599000000000004</v>
      </c>
      <c r="G69" s="91">
        <v>7.4999999999999997E-2</v>
      </c>
      <c r="H69" s="69">
        <f t="shared" si="3"/>
        <v>7.4999999999999997E-2</v>
      </c>
      <c r="I69" s="87"/>
      <c r="J69" s="87"/>
      <c r="K69" s="87"/>
      <c r="L69" s="87"/>
      <c r="M69" s="87"/>
      <c r="N69" s="87"/>
    </row>
    <row r="70" spans="1:14">
      <c r="A70" s="89" t="s">
        <v>93</v>
      </c>
      <c r="B70" s="146" t="s">
        <v>79</v>
      </c>
      <c r="C70" s="90">
        <v>-28.341999999999999</v>
      </c>
      <c r="D70" s="91">
        <v>1E-3</v>
      </c>
      <c r="E70" s="90"/>
      <c r="F70" s="91">
        <v>14.137</v>
      </c>
      <c r="G70" s="91">
        <v>4.0000000000000001E-3</v>
      </c>
      <c r="H70" s="69">
        <f t="shared" si="3"/>
        <v>4.0000000000000001E-3</v>
      </c>
      <c r="I70" s="87"/>
      <c r="J70" s="87"/>
      <c r="K70" s="87"/>
      <c r="L70" s="87"/>
      <c r="M70" s="87"/>
      <c r="N70" s="87"/>
    </row>
    <row r="71" spans="1:14">
      <c r="A71" s="89" t="s">
        <v>94</v>
      </c>
      <c r="B71" s="146" t="s">
        <v>79</v>
      </c>
      <c r="C71" s="90">
        <v>-3.3039999999999998</v>
      </c>
      <c r="D71" s="91">
        <v>2.1000000000000001E-2</v>
      </c>
      <c r="E71" s="90"/>
      <c r="F71" s="91">
        <v>-6.67</v>
      </c>
      <c r="G71" s="91">
        <v>-2E-3</v>
      </c>
      <c r="H71" s="69">
        <f t="shared" si="3"/>
        <v>-2E-3</v>
      </c>
      <c r="I71" s="87"/>
      <c r="J71" s="87"/>
      <c r="K71" s="87"/>
      <c r="L71" s="87"/>
      <c r="M71" s="87"/>
      <c r="N71" s="87"/>
    </row>
    <row r="72" spans="1:14">
      <c r="A72" s="89" t="s">
        <v>95</v>
      </c>
      <c r="B72" s="146" t="s">
        <v>79</v>
      </c>
      <c r="C72" s="90">
        <v>32.686</v>
      </c>
      <c r="D72" s="91">
        <v>1.2E-2</v>
      </c>
      <c r="E72" s="90"/>
      <c r="F72" s="91">
        <v>65.165000000000006</v>
      </c>
      <c r="G72" s="91">
        <v>-8.9999999999999993E-3</v>
      </c>
      <c r="H72" s="69">
        <f t="shared" si="3"/>
        <v>-8.9999999999999993E-3</v>
      </c>
      <c r="I72" s="87"/>
      <c r="J72" s="87"/>
      <c r="K72" s="87"/>
      <c r="L72" s="87"/>
      <c r="M72" s="87"/>
      <c r="N72" s="87"/>
    </row>
    <row r="73" spans="1:14">
      <c r="A73" s="89" t="s">
        <v>96</v>
      </c>
      <c r="B73" s="146" t="s">
        <v>79</v>
      </c>
      <c r="C73" s="90">
        <v>-28.195</v>
      </c>
      <c r="D73" s="91">
        <v>0.01</v>
      </c>
      <c r="E73" s="90"/>
      <c r="F73" s="91">
        <v>14.425000000000001</v>
      </c>
      <c r="G73" s="91">
        <v>-2.4E-2</v>
      </c>
      <c r="H73" s="69">
        <f t="shared" si="3"/>
        <v>-2.4E-2</v>
      </c>
      <c r="I73" s="87"/>
      <c r="J73" s="87"/>
      <c r="K73" s="87"/>
      <c r="L73" s="87"/>
      <c r="M73" s="87"/>
      <c r="N73" s="87"/>
    </row>
    <row r="74" spans="1:14">
      <c r="A74" s="89" t="s">
        <v>97</v>
      </c>
      <c r="B74" s="146" t="s">
        <v>79</v>
      </c>
      <c r="C74" s="90">
        <v>33.241</v>
      </c>
      <c r="D74" s="91">
        <v>8.9999999999999993E-3</v>
      </c>
      <c r="E74" s="90"/>
      <c r="F74" s="91">
        <v>66.900000000000006</v>
      </c>
      <c r="G74" s="91">
        <v>5.5E-2</v>
      </c>
      <c r="H74" s="69">
        <f t="shared" si="3"/>
        <v>5.5E-2</v>
      </c>
      <c r="I74" s="87"/>
      <c r="J74" s="87"/>
      <c r="K74" s="87"/>
      <c r="L74" s="87"/>
      <c r="M74" s="87"/>
      <c r="N74" s="87"/>
    </row>
    <row r="75" spans="1:14">
      <c r="A75" s="89" t="s">
        <v>98</v>
      </c>
      <c r="B75" s="146" t="s">
        <v>79</v>
      </c>
      <c r="C75" s="90">
        <v>-3.4609999999999999</v>
      </c>
      <c r="D75" s="91">
        <v>1.2999999999999999E-2</v>
      </c>
      <c r="E75" s="90"/>
      <c r="F75" s="91">
        <v>-6.8330000000000002</v>
      </c>
      <c r="G75" s="91">
        <v>2E-3</v>
      </c>
      <c r="H75" s="69">
        <f t="shared" si="3"/>
        <v>2E-3</v>
      </c>
      <c r="I75" s="87"/>
      <c r="J75" s="87"/>
      <c r="K75" s="87"/>
      <c r="L75" s="87"/>
      <c r="M75" s="87"/>
      <c r="N75" s="87"/>
    </row>
    <row r="76" spans="1:14">
      <c r="A76" s="89" t="s">
        <v>99</v>
      </c>
      <c r="B76" s="146" t="s">
        <v>79</v>
      </c>
      <c r="C76" s="90">
        <v>-27.498000000000001</v>
      </c>
      <c r="D76" s="91">
        <v>-4.0000000000000001E-3</v>
      </c>
      <c r="E76" s="90"/>
      <c r="F76" s="91">
        <v>15.795999999999999</v>
      </c>
      <c r="G76" s="91">
        <v>-2E-3</v>
      </c>
      <c r="H76" s="69">
        <f t="shared" si="3"/>
        <v>-2E-3</v>
      </c>
      <c r="I76" s="87"/>
      <c r="J76" s="87"/>
      <c r="K76" s="87"/>
      <c r="L76" s="87"/>
      <c r="M76" s="87"/>
      <c r="N76" s="87"/>
    </row>
    <row r="77" spans="1:14">
      <c r="A77" s="89" t="s">
        <v>100</v>
      </c>
      <c r="B77" s="146" t="s">
        <v>79</v>
      </c>
      <c r="C77" s="90">
        <v>33.451999999999998</v>
      </c>
      <c r="D77" s="91">
        <v>1.2E-2</v>
      </c>
      <c r="E77" s="90"/>
      <c r="F77" s="91">
        <v>66.566999999999993</v>
      </c>
      <c r="G77" s="91">
        <v>-0.11899999999999999</v>
      </c>
      <c r="H77" s="69">
        <f t="shared" si="3"/>
        <v>-0.11899999999999999</v>
      </c>
      <c r="I77" s="87"/>
      <c r="J77" s="87"/>
      <c r="K77" s="87"/>
      <c r="L77" s="87"/>
      <c r="M77" s="87"/>
      <c r="N77" s="87"/>
    </row>
    <row r="78" spans="1:14">
      <c r="A78" s="89" t="s">
        <v>101</v>
      </c>
      <c r="B78" s="146" t="s">
        <v>79</v>
      </c>
      <c r="C78" s="90">
        <v>-3.3679999999999999</v>
      </c>
      <c r="D78" s="91">
        <v>4.0000000000000001E-3</v>
      </c>
      <c r="E78" s="90"/>
      <c r="F78" s="91">
        <v>-6.7350000000000003</v>
      </c>
      <c r="G78" s="91">
        <v>1.7000000000000001E-2</v>
      </c>
      <c r="H78" s="69">
        <f t="shared" si="3"/>
        <v>1.7000000000000001E-2</v>
      </c>
      <c r="I78" s="87"/>
      <c r="J78" s="87"/>
      <c r="K78" s="87"/>
      <c r="L78" s="87"/>
      <c r="M78" s="87"/>
      <c r="N78" s="87"/>
    </row>
    <row r="79" spans="1:14">
      <c r="A79" s="89" t="s">
        <v>102</v>
      </c>
      <c r="B79" s="146" t="s">
        <v>79</v>
      </c>
      <c r="C79" s="90">
        <v>-27.92</v>
      </c>
      <c r="D79" s="91">
        <v>2.1999999999999999E-2</v>
      </c>
      <c r="E79" s="90"/>
      <c r="F79" s="91">
        <v>14.933999999999999</v>
      </c>
      <c r="G79" s="91">
        <v>-4.8000000000000001E-2</v>
      </c>
      <c r="H79" s="69">
        <f t="shared" si="3"/>
        <v>-4.8000000000000001E-2</v>
      </c>
      <c r="I79" s="87"/>
      <c r="J79" s="87"/>
      <c r="K79" s="87"/>
      <c r="L79" s="87"/>
      <c r="M79" s="87"/>
      <c r="N79" s="87"/>
    </row>
    <row r="80" spans="1:14">
      <c r="A80" s="89" t="s">
        <v>103</v>
      </c>
      <c r="B80" s="146" t="s">
        <v>79</v>
      </c>
      <c r="C80" s="90">
        <v>34.22</v>
      </c>
      <c r="D80" s="91">
        <v>1.0999999999999999E-2</v>
      </c>
      <c r="E80" s="90"/>
      <c r="F80" s="91">
        <v>68.078999999999994</v>
      </c>
      <c r="G80" s="91">
        <v>-0.06</v>
      </c>
      <c r="H80" s="69">
        <f t="shared" si="3"/>
        <v>-0.06</v>
      </c>
      <c r="I80" s="87"/>
      <c r="J80" s="87"/>
      <c r="K80" s="87"/>
      <c r="L80" s="87"/>
      <c r="M80" s="87"/>
      <c r="N80" s="87"/>
    </row>
    <row r="81" spans="1:14">
      <c r="A81" s="89" t="s">
        <v>104</v>
      </c>
      <c r="B81" s="146" t="s">
        <v>79</v>
      </c>
      <c r="C81" s="90">
        <v>-27.757999999999999</v>
      </c>
      <c r="D81" s="91">
        <v>2.8000000000000001E-2</v>
      </c>
      <c r="E81" s="90"/>
      <c r="F81" s="91">
        <v>15.285</v>
      </c>
      <c r="G81" s="91">
        <v>1.2999999999999999E-2</v>
      </c>
      <c r="H81" s="69">
        <f t="shared" si="3"/>
        <v>1.2999999999999999E-2</v>
      </c>
      <c r="I81" s="87"/>
      <c r="J81" s="87"/>
      <c r="K81" s="87"/>
      <c r="L81" s="87"/>
      <c r="M81" s="87"/>
      <c r="N81" s="87"/>
    </row>
    <row r="82" spans="1:14">
      <c r="A82" s="89" t="s">
        <v>105</v>
      </c>
      <c r="B82" s="146" t="s">
        <v>79</v>
      </c>
      <c r="C82" s="90">
        <v>-3.1480000000000001</v>
      </c>
      <c r="D82" s="91">
        <v>0.01</v>
      </c>
      <c r="E82" s="90"/>
      <c r="F82" s="91">
        <v>-6.3259999999999996</v>
      </c>
      <c r="G82" s="91">
        <v>1.4E-2</v>
      </c>
      <c r="H82" s="69">
        <f t="shared" si="3"/>
        <v>1.4E-2</v>
      </c>
      <c r="I82" s="87"/>
      <c r="J82" s="87"/>
      <c r="K82" s="87"/>
      <c r="L82" s="87"/>
      <c r="M82" s="87"/>
      <c r="N82" s="87"/>
    </row>
    <row r="83" spans="1:14">
      <c r="A83" s="89" t="s">
        <v>106</v>
      </c>
      <c r="B83" s="146" t="s">
        <v>79</v>
      </c>
      <c r="C83" s="90">
        <v>33.618000000000002</v>
      </c>
      <c r="D83" s="91">
        <v>0.03</v>
      </c>
      <c r="E83" s="90"/>
      <c r="F83" s="91">
        <v>67.106999999999999</v>
      </c>
      <c r="G83" s="91">
        <v>9.9000000000000005E-2</v>
      </c>
      <c r="H83" s="69">
        <f t="shared" si="3"/>
        <v>9.9000000000000005E-2</v>
      </c>
      <c r="I83" s="87"/>
      <c r="J83" s="87"/>
      <c r="K83" s="87"/>
      <c r="L83" s="87"/>
      <c r="M83" s="87"/>
      <c r="N83" s="87"/>
    </row>
    <row r="84" spans="1:14">
      <c r="A84" s="89" t="s">
        <v>107</v>
      </c>
      <c r="B84" s="146" t="s">
        <v>79</v>
      </c>
      <c r="C84" s="90">
        <v>-27.686</v>
      </c>
      <c r="D84" s="91">
        <v>-2E-3</v>
      </c>
      <c r="E84" s="90"/>
      <c r="F84" s="91">
        <v>15.445</v>
      </c>
      <c r="G84" s="91">
        <v>-1.9E-2</v>
      </c>
      <c r="H84" s="69">
        <f t="shared" si="3"/>
        <v>-1.9E-2</v>
      </c>
      <c r="I84" s="87"/>
      <c r="J84" s="87"/>
      <c r="K84" s="87"/>
      <c r="L84" s="87"/>
      <c r="M84" s="87"/>
      <c r="N84" s="87"/>
    </row>
    <row r="85" spans="1:14">
      <c r="A85" s="89" t="s">
        <v>108</v>
      </c>
      <c r="B85" s="146" t="s">
        <v>79</v>
      </c>
      <c r="C85" s="90">
        <v>-3.3109999999999999</v>
      </c>
      <c r="D85" s="91">
        <v>2.9000000000000001E-2</v>
      </c>
      <c r="E85" s="90"/>
      <c r="F85" s="91">
        <v>-6.726</v>
      </c>
      <c r="G85" s="91">
        <v>-1.4E-2</v>
      </c>
      <c r="H85" s="69">
        <f t="shared" si="3"/>
        <v>-1.4E-2</v>
      </c>
      <c r="I85" s="87"/>
      <c r="J85" s="87"/>
      <c r="K85" s="87"/>
      <c r="L85" s="87"/>
      <c r="M85" s="87"/>
      <c r="N85" s="87"/>
    </row>
    <row r="86" spans="1:14">
      <c r="A86" s="89" t="s">
        <v>109</v>
      </c>
      <c r="B86" s="146" t="s">
        <v>79</v>
      </c>
      <c r="C86" s="90">
        <v>34.069000000000003</v>
      </c>
      <c r="D86" s="91">
        <v>2.1999999999999999E-2</v>
      </c>
      <c r="E86" s="90"/>
      <c r="F86" s="91">
        <v>67.896000000000001</v>
      </c>
      <c r="G86" s="91">
        <v>2.7E-2</v>
      </c>
      <c r="H86" s="69">
        <f t="shared" si="3"/>
        <v>2.7E-2</v>
      </c>
      <c r="I86" s="87"/>
      <c r="J86" s="87"/>
      <c r="K86" s="87"/>
      <c r="L86" s="87"/>
      <c r="M86" s="87"/>
      <c r="N86" s="87"/>
    </row>
    <row r="87" spans="1:14">
      <c r="A87" s="89" t="s">
        <v>110</v>
      </c>
      <c r="B87" s="146" t="s">
        <v>79</v>
      </c>
      <c r="C87" s="90">
        <v>-27.74</v>
      </c>
      <c r="D87" s="91">
        <v>0.02</v>
      </c>
      <c r="E87" s="90"/>
      <c r="F87" s="91">
        <v>15.266</v>
      </c>
      <c r="G87" s="91">
        <v>-3.2000000000000001E-2</v>
      </c>
      <c r="H87" s="69">
        <f t="shared" si="3"/>
        <v>-3.2000000000000001E-2</v>
      </c>
      <c r="I87" s="87"/>
      <c r="J87" s="87"/>
      <c r="K87" s="87"/>
      <c r="L87" s="87"/>
      <c r="M87" s="87"/>
      <c r="N87" s="87"/>
    </row>
    <row r="88" spans="1:14">
      <c r="A88" s="89" t="s">
        <v>111</v>
      </c>
      <c r="B88" s="146" t="s">
        <v>79</v>
      </c>
      <c r="C88" s="90">
        <v>-3.339</v>
      </c>
      <c r="D88" s="91">
        <v>0.02</v>
      </c>
      <c r="E88" s="90"/>
      <c r="F88" s="91">
        <v>-6.6689999999999996</v>
      </c>
      <c r="G88" s="91">
        <v>-1.4999999999999999E-2</v>
      </c>
      <c r="H88" s="69">
        <f t="shared" si="3"/>
        <v>-1.4999999999999999E-2</v>
      </c>
      <c r="I88" s="87"/>
      <c r="J88" s="87"/>
      <c r="K88" s="87"/>
      <c r="L88" s="87"/>
      <c r="M88" s="87"/>
      <c r="N88" s="87"/>
    </row>
    <row r="89" spans="1:14">
      <c r="A89" s="89" t="s">
        <v>112</v>
      </c>
      <c r="B89" s="146" t="s">
        <v>79</v>
      </c>
      <c r="C89" s="90">
        <v>34.015999999999998</v>
      </c>
      <c r="D89" s="91">
        <v>8.0000000000000002E-3</v>
      </c>
      <c r="E89" s="90"/>
      <c r="F89" s="91">
        <v>67.677999999999997</v>
      </c>
      <c r="G89" s="91">
        <v>-9.4E-2</v>
      </c>
      <c r="H89" s="69">
        <f t="shared" si="3"/>
        <v>-9.4E-2</v>
      </c>
      <c r="I89" s="87"/>
      <c r="J89" s="87"/>
      <c r="K89" s="87"/>
      <c r="L89" s="87"/>
      <c r="M89" s="87"/>
      <c r="N89" s="87"/>
    </row>
    <row r="90" spans="1:14">
      <c r="A90" s="89" t="s">
        <v>113</v>
      </c>
      <c r="B90" s="146" t="s">
        <v>79</v>
      </c>
      <c r="C90" s="90">
        <v>-27.952999999999999</v>
      </c>
      <c r="D90" s="91">
        <v>1.2E-2</v>
      </c>
      <c r="E90" s="90"/>
      <c r="F90" s="91">
        <v>15.077</v>
      </c>
      <c r="G90" s="91">
        <v>3.4000000000000002E-2</v>
      </c>
      <c r="H90" s="69">
        <f t="shared" si="3"/>
        <v>3.4000000000000002E-2</v>
      </c>
      <c r="I90" s="87"/>
      <c r="J90" s="87"/>
      <c r="K90" s="87"/>
      <c r="L90" s="87"/>
      <c r="M90" s="87"/>
      <c r="N90" s="87"/>
    </row>
    <row r="91" spans="1:14">
      <c r="A91" s="93" t="s">
        <v>385</v>
      </c>
      <c r="B91" s="146" t="s">
        <v>79</v>
      </c>
      <c r="C91" s="90">
        <v>-3.722</v>
      </c>
      <c r="D91" s="91">
        <v>2.4E-2</v>
      </c>
      <c r="E91" s="90"/>
      <c r="F91" s="91">
        <v>-7.3650000000000002</v>
      </c>
      <c r="G91" s="91">
        <v>0.01</v>
      </c>
      <c r="H91" s="69">
        <f t="shared" si="3"/>
        <v>0.01</v>
      </c>
      <c r="I91" s="87"/>
      <c r="J91" s="87"/>
      <c r="K91" s="87"/>
      <c r="L91" s="87"/>
      <c r="M91" s="87"/>
      <c r="N91" s="87"/>
    </row>
    <row r="92" spans="1:14">
      <c r="A92" s="94" t="s">
        <v>132</v>
      </c>
      <c r="B92" s="148" t="s">
        <v>376</v>
      </c>
      <c r="C92" s="95">
        <v>17.273</v>
      </c>
      <c r="D92" s="95">
        <v>-0.67500000000000004</v>
      </c>
      <c r="F92" s="95">
        <v>22.745999999999999</v>
      </c>
      <c r="G92" s="95">
        <v>-0.28599999999999998</v>
      </c>
      <c r="H92" s="69">
        <f>G92+($K$9-$K$11)</f>
        <v>-8.6221224873356594E-2</v>
      </c>
    </row>
    <row r="93" spans="1:14">
      <c r="A93" s="94" t="s">
        <v>135</v>
      </c>
      <c r="B93" s="148" t="s">
        <v>376</v>
      </c>
      <c r="C93" s="95">
        <v>17.303999999999998</v>
      </c>
      <c r="D93" s="95">
        <v>-0.69399999999999995</v>
      </c>
      <c r="F93" s="95">
        <v>22.879000000000001</v>
      </c>
      <c r="G93" s="95">
        <v>-0.20499999999999999</v>
      </c>
      <c r="H93" s="69">
        <f t="shared" ref="H93:H156" si="4">G93+($K$9-$K$11)</f>
        <v>-5.2212248733566058E-3</v>
      </c>
    </row>
    <row r="94" spans="1:14">
      <c r="A94" s="94" t="s">
        <v>138</v>
      </c>
      <c r="B94" s="148" t="s">
        <v>376</v>
      </c>
      <c r="C94" s="95">
        <v>17.265000000000001</v>
      </c>
      <c r="D94" s="95">
        <v>-0.67900000000000005</v>
      </c>
      <c r="F94" s="95">
        <v>22.847000000000001</v>
      </c>
      <c r="G94" s="95">
        <v>-0.22600000000000001</v>
      </c>
      <c r="H94" s="69">
        <f t="shared" si="4"/>
        <v>-2.6221224873356624E-2</v>
      </c>
    </row>
    <row r="95" spans="1:14">
      <c r="A95" s="94" t="s">
        <v>143</v>
      </c>
      <c r="B95" s="148" t="s">
        <v>376</v>
      </c>
      <c r="C95" s="95">
        <v>17.292000000000002</v>
      </c>
      <c r="D95" s="95">
        <v>-0.69099999999999995</v>
      </c>
      <c r="F95" s="95">
        <v>22.864000000000001</v>
      </c>
      <c r="G95" s="95">
        <v>-0.19800000000000001</v>
      </c>
      <c r="H95" s="69">
        <f t="shared" si="4"/>
        <v>1.7787751266433727E-3</v>
      </c>
    </row>
    <row r="96" spans="1:14">
      <c r="A96" s="94" t="s">
        <v>145</v>
      </c>
      <c r="B96" s="148" t="s">
        <v>376</v>
      </c>
      <c r="C96" s="95">
        <v>17.324000000000002</v>
      </c>
      <c r="D96" s="95">
        <v>-0.67600000000000005</v>
      </c>
      <c r="F96" s="95">
        <v>22.861000000000001</v>
      </c>
      <c r="G96" s="95">
        <v>-0.20599999999999999</v>
      </c>
      <c r="H96" s="69">
        <f t="shared" si="4"/>
        <v>-6.2212248733566067E-3</v>
      </c>
    </row>
    <row r="97" spans="1:8">
      <c r="A97" s="94" t="s">
        <v>147</v>
      </c>
      <c r="B97" s="148" t="s">
        <v>376</v>
      </c>
      <c r="C97" s="95">
        <v>17.308</v>
      </c>
      <c r="D97" s="95">
        <v>-0.68</v>
      </c>
      <c r="F97" s="95">
        <v>22.890999999999998</v>
      </c>
      <c r="G97" s="95">
        <v>-0.20200000000000001</v>
      </c>
      <c r="H97" s="69">
        <f t="shared" si="4"/>
        <v>-2.2212248733566309E-3</v>
      </c>
    </row>
    <row r="98" spans="1:8">
      <c r="A98" s="94" t="s">
        <v>150</v>
      </c>
      <c r="B98" s="148" t="s">
        <v>376</v>
      </c>
      <c r="C98" s="95">
        <v>17.059000000000001</v>
      </c>
      <c r="D98" s="95">
        <v>-0.67400000000000004</v>
      </c>
      <c r="F98" s="95">
        <v>22.538</v>
      </c>
      <c r="G98" s="95">
        <v>-0.25800000000000001</v>
      </c>
      <c r="H98" s="69">
        <f t="shared" si="4"/>
        <v>-5.8221224873356625E-2</v>
      </c>
    </row>
    <row r="99" spans="1:8">
      <c r="A99" s="94" t="s">
        <v>152</v>
      </c>
      <c r="B99" s="148" t="s">
        <v>376</v>
      </c>
      <c r="C99" s="95">
        <v>17.544</v>
      </c>
      <c r="D99" s="95">
        <v>-0.66300000000000003</v>
      </c>
      <c r="F99" s="95">
        <v>23.254999999999999</v>
      </c>
      <c r="G99" s="95">
        <v>-0.224</v>
      </c>
      <c r="H99" s="69">
        <f t="shared" si="4"/>
        <v>-2.4221224873356623E-2</v>
      </c>
    </row>
    <row r="100" spans="1:8">
      <c r="A100" s="94" t="s">
        <v>154</v>
      </c>
      <c r="B100" s="148" t="s">
        <v>376</v>
      </c>
      <c r="C100" s="95">
        <v>17.388999999999999</v>
      </c>
      <c r="D100" s="95">
        <v>-0.68600000000000005</v>
      </c>
      <c r="F100" s="95">
        <v>23.076000000000001</v>
      </c>
      <c r="G100" s="95">
        <v>-0.20799999999999999</v>
      </c>
      <c r="H100" s="69">
        <f t="shared" si="4"/>
        <v>-8.2212248733566085E-3</v>
      </c>
    </row>
    <row r="101" spans="1:8">
      <c r="A101" s="94" t="s">
        <v>157</v>
      </c>
      <c r="B101" s="148" t="s">
        <v>376</v>
      </c>
      <c r="C101" s="95">
        <v>17.260000000000002</v>
      </c>
      <c r="D101" s="95">
        <v>-0.67300000000000004</v>
      </c>
      <c r="F101" s="95">
        <v>22.78</v>
      </c>
      <c r="G101" s="95">
        <v>-0.218</v>
      </c>
      <c r="H101" s="69">
        <f t="shared" si="4"/>
        <v>-1.8221224873356617E-2</v>
      </c>
    </row>
    <row r="102" spans="1:8">
      <c r="A102" s="94" t="s">
        <v>160</v>
      </c>
      <c r="B102" s="148" t="s">
        <v>376</v>
      </c>
      <c r="C102" s="95">
        <v>17.314</v>
      </c>
      <c r="D102" s="95">
        <v>-0.68700000000000006</v>
      </c>
      <c r="F102" s="95">
        <v>22.925000000000001</v>
      </c>
      <c r="G102" s="95">
        <v>-0.16400000000000001</v>
      </c>
      <c r="H102" s="69">
        <f t="shared" si="4"/>
        <v>3.5778775126643375E-2</v>
      </c>
    </row>
    <row r="103" spans="1:8">
      <c r="A103" s="94" t="s">
        <v>161</v>
      </c>
      <c r="B103" s="148" t="s">
        <v>376</v>
      </c>
      <c r="C103" s="95">
        <v>17.318999999999999</v>
      </c>
      <c r="D103" s="95">
        <v>-0.68700000000000006</v>
      </c>
      <c r="F103" s="95">
        <v>22.838000000000001</v>
      </c>
      <c r="G103" s="95">
        <v>-0.251</v>
      </c>
      <c r="H103" s="69">
        <f t="shared" si="4"/>
        <v>-5.1221224873356619E-2</v>
      </c>
    </row>
    <row r="104" spans="1:8">
      <c r="A104" s="94" t="s">
        <v>164</v>
      </c>
      <c r="B104" s="148" t="s">
        <v>376</v>
      </c>
      <c r="C104" s="95">
        <v>17.245999999999999</v>
      </c>
      <c r="D104" s="95">
        <v>-0.68100000000000005</v>
      </c>
      <c r="F104" s="95">
        <v>22.725000000000001</v>
      </c>
      <c r="G104" s="95">
        <v>-0.28399999999999997</v>
      </c>
      <c r="H104" s="69">
        <f t="shared" si="4"/>
        <v>-8.4221224873356593E-2</v>
      </c>
    </row>
    <row r="105" spans="1:8">
      <c r="A105" s="94" t="s">
        <v>166</v>
      </c>
      <c r="B105" s="148" t="s">
        <v>376</v>
      </c>
      <c r="C105" s="95">
        <v>17.277000000000001</v>
      </c>
      <c r="D105" s="95">
        <v>-0.67</v>
      </c>
      <c r="F105" s="95">
        <v>22.806000000000001</v>
      </c>
      <c r="G105" s="95">
        <v>-0.19500000000000001</v>
      </c>
      <c r="H105" s="69">
        <f t="shared" si="4"/>
        <v>4.7787751266433753E-3</v>
      </c>
    </row>
    <row r="106" spans="1:8">
      <c r="A106" s="94" t="s">
        <v>169</v>
      </c>
      <c r="B106" s="148" t="s">
        <v>376</v>
      </c>
      <c r="C106" s="95">
        <v>17.260999999999999</v>
      </c>
      <c r="D106" s="95">
        <v>-0.67600000000000005</v>
      </c>
      <c r="F106" s="95">
        <v>22.809000000000001</v>
      </c>
      <c r="G106" s="95">
        <v>-0.183</v>
      </c>
      <c r="H106" s="69">
        <f t="shared" si="4"/>
        <v>1.6778775126643386E-2</v>
      </c>
    </row>
    <row r="107" spans="1:8">
      <c r="A107" s="94" t="s">
        <v>172</v>
      </c>
      <c r="B107" s="148" t="s">
        <v>376</v>
      </c>
      <c r="C107" s="95">
        <v>17.108000000000001</v>
      </c>
      <c r="D107" s="95">
        <v>-0.67800000000000005</v>
      </c>
      <c r="F107" s="95">
        <v>22.548999999999999</v>
      </c>
      <c r="G107" s="95">
        <v>-0.23599999999999999</v>
      </c>
      <c r="H107" s="69">
        <f t="shared" si="4"/>
        <v>-3.6221224873356606E-2</v>
      </c>
    </row>
    <row r="108" spans="1:8">
      <c r="A108" s="94" t="s">
        <v>175</v>
      </c>
      <c r="B108" s="148" t="s">
        <v>376</v>
      </c>
      <c r="C108" s="95">
        <v>17.329000000000001</v>
      </c>
      <c r="D108" s="95">
        <v>-0.68200000000000005</v>
      </c>
      <c r="F108" s="95">
        <v>22.87</v>
      </c>
      <c r="G108" s="95">
        <v>-0.224</v>
      </c>
      <c r="H108" s="69">
        <f t="shared" si="4"/>
        <v>-2.4221224873356623E-2</v>
      </c>
    </row>
    <row r="109" spans="1:8">
      <c r="A109" s="94" t="s">
        <v>178</v>
      </c>
      <c r="B109" s="148" t="s">
        <v>376</v>
      </c>
      <c r="C109" s="95">
        <v>17.277000000000001</v>
      </c>
      <c r="D109" s="95">
        <v>-0.67600000000000005</v>
      </c>
      <c r="F109" s="95">
        <v>22.829000000000001</v>
      </c>
      <c r="G109" s="95">
        <v>-0.20799999999999999</v>
      </c>
      <c r="H109" s="69">
        <f t="shared" si="4"/>
        <v>-8.2212248733566085E-3</v>
      </c>
    </row>
    <row r="110" spans="1:8">
      <c r="A110" s="94" t="s">
        <v>180</v>
      </c>
      <c r="B110" s="148" t="s">
        <v>376</v>
      </c>
      <c r="C110" s="95">
        <v>17.245000000000001</v>
      </c>
      <c r="D110" s="95">
        <v>-0.68600000000000005</v>
      </c>
      <c r="F110" s="95">
        <v>22.992999999999999</v>
      </c>
      <c r="G110" s="95">
        <v>-0.20100000000000001</v>
      </c>
      <c r="H110" s="69">
        <f t="shared" si="4"/>
        <v>-1.22122487335663E-3</v>
      </c>
    </row>
    <row r="111" spans="1:8">
      <c r="A111" s="94" t="s">
        <v>183</v>
      </c>
      <c r="B111" s="148" t="s">
        <v>376</v>
      </c>
      <c r="C111" s="95">
        <v>17.468</v>
      </c>
      <c r="D111" s="95">
        <v>-0.69</v>
      </c>
      <c r="F111" s="95">
        <v>23.292000000000002</v>
      </c>
      <c r="G111" s="95">
        <v>-0.21199999999999999</v>
      </c>
      <c r="H111" s="69">
        <f t="shared" si="4"/>
        <v>-1.2221224873356612E-2</v>
      </c>
    </row>
    <row r="112" spans="1:8">
      <c r="A112" s="94" t="s">
        <v>186</v>
      </c>
      <c r="B112" s="148" t="s">
        <v>376</v>
      </c>
      <c r="C112" s="95">
        <v>17.244</v>
      </c>
      <c r="D112" s="95">
        <v>-0.69399999999999995</v>
      </c>
      <c r="F112" s="95">
        <v>22.931000000000001</v>
      </c>
      <c r="G112" s="95">
        <v>-0.19</v>
      </c>
      <c r="H112" s="69">
        <f t="shared" si="4"/>
        <v>9.7787751266433798E-3</v>
      </c>
    </row>
    <row r="113" spans="1:8">
      <c r="A113" s="94" t="s">
        <v>189</v>
      </c>
      <c r="B113" s="148" t="s">
        <v>376</v>
      </c>
      <c r="C113" s="95">
        <v>17.341000000000001</v>
      </c>
      <c r="D113" s="95">
        <v>-0.69099999999999995</v>
      </c>
      <c r="F113" s="95">
        <v>23.042999999999999</v>
      </c>
      <c r="G113" s="95">
        <v>-0.22500000000000001</v>
      </c>
      <c r="H113" s="69">
        <f t="shared" si="4"/>
        <v>-2.5221224873356624E-2</v>
      </c>
    </row>
    <row r="114" spans="1:8">
      <c r="A114" s="94" t="s">
        <v>194</v>
      </c>
      <c r="B114" s="148" t="s">
        <v>376</v>
      </c>
      <c r="C114" s="95">
        <v>17.295999999999999</v>
      </c>
      <c r="D114" s="95">
        <v>-0.69299999999999995</v>
      </c>
      <c r="F114" s="95">
        <v>23.009</v>
      </c>
      <c r="G114" s="95">
        <v>-0.215</v>
      </c>
      <c r="H114" s="69">
        <f t="shared" si="4"/>
        <v>-1.5221224873356615E-2</v>
      </c>
    </row>
    <row r="115" spans="1:8">
      <c r="A115" s="94" t="s">
        <v>197</v>
      </c>
      <c r="B115" s="148" t="s">
        <v>376</v>
      </c>
      <c r="C115" s="95">
        <v>17.247</v>
      </c>
      <c r="D115" s="95">
        <v>-0.70599999999999996</v>
      </c>
      <c r="F115" s="95">
        <v>22.975000000000001</v>
      </c>
      <c r="G115" s="95">
        <v>-0.20899999999999999</v>
      </c>
      <c r="H115" s="69">
        <f t="shared" si="4"/>
        <v>-9.2212248733566093E-3</v>
      </c>
    </row>
    <row r="116" spans="1:8">
      <c r="A116" s="94" t="s">
        <v>200</v>
      </c>
      <c r="B116" s="148" t="s">
        <v>376</v>
      </c>
      <c r="C116" s="95">
        <v>17.541</v>
      </c>
      <c r="D116" s="95">
        <v>-0.67400000000000004</v>
      </c>
      <c r="F116" s="95">
        <v>23.411000000000001</v>
      </c>
      <c r="G116" s="95">
        <v>-0.19900000000000001</v>
      </c>
      <c r="H116" s="69">
        <f t="shared" si="4"/>
        <v>7.7877512664337178E-4</v>
      </c>
    </row>
    <row r="117" spans="1:8">
      <c r="A117" s="94" t="s">
        <v>203</v>
      </c>
      <c r="B117" s="148" t="s">
        <v>376</v>
      </c>
      <c r="C117" s="95">
        <v>17.286999999999999</v>
      </c>
      <c r="D117" s="95">
        <v>-0.70799999999999996</v>
      </c>
      <c r="F117" s="95">
        <v>22.99</v>
      </c>
      <c r="G117" s="95">
        <v>-0.20200000000000001</v>
      </c>
      <c r="H117" s="69">
        <f t="shared" si="4"/>
        <v>-2.2212248733566309E-3</v>
      </c>
    </row>
    <row r="118" spans="1:8">
      <c r="A118" s="94" t="s">
        <v>205</v>
      </c>
      <c r="B118" s="148" t="s">
        <v>376</v>
      </c>
      <c r="C118" s="95">
        <v>17.303999999999998</v>
      </c>
      <c r="D118" s="95">
        <v>-0.69899999999999995</v>
      </c>
      <c r="F118" s="95">
        <v>23.004999999999999</v>
      </c>
      <c r="G118" s="95">
        <v>-0.22700000000000001</v>
      </c>
      <c r="H118" s="69">
        <f t="shared" si="4"/>
        <v>-2.7221224873356625E-2</v>
      </c>
    </row>
    <row r="119" spans="1:8">
      <c r="A119" s="94" t="s">
        <v>209</v>
      </c>
      <c r="B119" s="148" t="s">
        <v>376</v>
      </c>
      <c r="C119" s="95">
        <v>16.954999999999998</v>
      </c>
      <c r="D119" s="95">
        <v>-0.68</v>
      </c>
      <c r="F119" s="95">
        <v>22.609000000000002</v>
      </c>
      <c r="G119" s="95">
        <v>-0.20899999999999999</v>
      </c>
      <c r="H119" s="69">
        <f t="shared" si="4"/>
        <v>-9.2212248733566093E-3</v>
      </c>
    </row>
    <row r="120" spans="1:8">
      <c r="A120" s="94" t="s">
        <v>212</v>
      </c>
      <c r="B120" s="148" t="s">
        <v>376</v>
      </c>
      <c r="C120" s="95">
        <v>17.291</v>
      </c>
      <c r="D120" s="95">
        <v>-0.68600000000000005</v>
      </c>
      <c r="F120" s="95">
        <v>23.047000000000001</v>
      </c>
      <c r="G120" s="95">
        <v>-0.17699999999999999</v>
      </c>
      <c r="H120" s="69">
        <f t="shared" si="4"/>
        <v>2.2778775126643391E-2</v>
      </c>
    </row>
    <row r="121" spans="1:8">
      <c r="A121" s="94" t="s">
        <v>215</v>
      </c>
      <c r="B121" s="148" t="s">
        <v>376</v>
      </c>
      <c r="C121" s="95">
        <v>17.361000000000001</v>
      </c>
      <c r="D121" s="95">
        <v>-0.69699999999999995</v>
      </c>
      <c r="F121" s="95">
        <v>23.091999999999999</v>
      </c>
      <c r="G121" s="95">
        <v>-0.219</v>
      </c>
      <c r="H121" s="69">
        <f t="shared" si="4"/>
        <v>-1.9221224873356618E-2</v>
      </c>
    </row>
    <row r="122" spans="1:8">
      <c r="A122" s="94" t="s">
        <v>218</v>
      </c>
      <c r="B122" s="148" t="s">
        <v>376</v>
      </c>
      <c r="C122" s="95">
        <v>17.265999999999998</v>
      </c>
      <c r="D122" s="95">
        <v>-0.69299999999999995</v>
      </c>
      <c r="F122" s="95">
        <v>23.023</v>
      </c>
      <c r="G122" s="95">
        <v>-0.191</v>
      </c>
      <c r="H122" s="69">
        <f t="shared" si="4"/>
        <v>8.7787751266433789E-3</v>
      </c>
    </row>
    <row r="123" spans="1:8">
      <c r="A123" s="94" t="s">
        <v>221</v>
      </c>
      <c r="B123" s="148" t="s">
        <v>376</v>
      </c>
      <c r="C123" s="95">
        <v>17.32</v>
      </c>
      <c r="D123" s="95">
        <v>-0.70199999999999996</v>
      </c>
      <c r="F123" s="95">
        <v>22.972000000000001</v>
      </c>
      <c r="G123" s="95">
        <v>-0.255</v>
      </c>
      <c r="H123" s="69">
        <f t="shared" si="4"/>
        <v>-5.5221224873356622E-2</v>
      </c>
    </row>
    <row r="124" spans="1:8">
      <c r="A124" s="94" t="s">
        <v>224</v>
      </c>
      <c r="B124" s="148" t="s">
        <v>376</v>
      </c>
      <c r="C124" s="95">
        <v>17.375</v>
      </c>
      <c r="D124" s="95">
        <v>-0.68899999999999995</v>
      </c>
      <c r="F124" s="95">
        <v>23.167000000000002</v>
      </c>
      <c r="G124" s="95">
        <v>-0.155</v>
      </c>
      <c r="H124" s="69">
        <f t="shared" si="4"/>
        <v>4.4778775126643383E-2</v>
      </c>
    </row>
    <row r="125" spans="1:8">
      <c r="A125" s="94" t="s">
        <v>225</v>
      </c>
      <c r="B125" s="148" t="s">
        <v>376</v>
      </c>
      <c r="C125" s="95">
        <v>17.253</v>
      </c>
      <c r="D125" s="95">
        <v>-0.70699999999999996</v>
      </c>
      <c r="F125" s="95">
        <v>22.934999999999999</v>
      </c>
      <c r="G125" s="95">
        <v>-0.20899999999999999</v>
      </c>
      <c r="H125" s="69">
        <f t="shared" si="4"/>
        <v>-9.2212248733566093E-3</v>
      </c>
    </row>
    <row r="126" spans="1:8">
      <c r="A126" s="94" t="s">
        <v>228</v>
      </c>
      <c r="B126" s="148" t="s">
        <v>376</v>
      </c>
      <c r="C126" s="95">
        <v>17.306000000000001</v>
      </c>
      <c r="D126" s="95">
        <v>-0.69699999999999995</v>
      </c>
      <c r="F126" s="95">
        <v>22.984000000000002</v>
      </c>
      <c r="G126" s="95">
        <v>-0.23499999999999999</v>
      </c>
      <c r="H126" s="69">
        <f t="shared" si="4"/>
        <v>-3.5221224873356605E-2</v>
      </c>
    </row>
    <row r="127" spans="1:8">
      <c r="A127" s="94" t="s">
        <v>230</v>
      </c>
      <c r="B127" s="148" t="s">
        <v>376</v>
      </c>
      <c r="C127" s="95">
        <v>17.312000000000001</v>
      </c>
      <c r="D127" s="95">
        <v>-0.69199999999999995</v>
      </c>
      <c r="F127" s="95">
        <v>23.048999999999999</v>
      </c>
      <c r="G127" s="95">
        <v>-0.19700000000000001</v>
      </c>
      <c r="H127" s="69">
        <f t="shared" si="4"/>
        <v>2.7787751266433736E-3</v>
      </c>
    </row>
    <row r="128" spans="1:8">
      <c r="A128" s="94" t="s">
        <v>233</v>
      </c>
      <c r="B128" s="148" t="s">
        <v>376</v>
      </c>
      <c r="C128" s="95">
        <v>17.286999999999999</v>
      </c>
      <c r="D128" s="95">
        <v>-0.68200000000000005</v>
      </c>
      <c r="F128" s="95">
        <v>22.94</v>
      </c>
      <c r="G128" s="95">
        <v>-0.26500000000000001</v>
      </c>
      <c r="H128" s="69">
        <f t="shared" si="4"/>
        <v>-6.5221224873356631E-2</v>
      </c>
    </row>
    <row r="129" spans="1:8">
      <c r="A129" s="94" t="s">
        <v>236</v>
      </c>
      <c r="B129" s="148" t="s">
        <v>376</v>
      </c>
      <c r="C129" s="95">
        <v>17.350999999999999</v>
      </c>
      <c r="D129" s="95">
        <v>-0.69299999999999995</v>
      </c>
      <c r="F129" s="95">
        <v>22.994</v>
      </c>
      <c r="G129" s="95">
        <v>-0.29199999999999998</v>
      </c>
      <c r="H129" s="69">
        <f t="shared" si="4"/>
        <v>-9.22212248733566E-2</v>
      </c>
    </row>
    <row r="130" spans="1:8">
      <c r="A130" s="94" t="s">
        <v>239</v>
      </c>
      <c r="B130" s="148" t="s">
        <v>376</v>
      </c>
      <c r="C130" s="95">
        <v>17.239999999999998</v>
      </c>
      <c r="D130" s="95">
        <v>-0.69399999999999995</v>
      </c>
      <c r="F130" s="95">
        <v>22.922000000000001</v>
      </c>
      <c r="G130" s="95">
        <v>-0.25700000000000001</v>
      </c>
      <c r="H130" s="69">
        <f t="shared" si="4"/>
        <v>-5.7221224873356624E-2</v>
      </c>
    </row>
    <row r="131" spans="1:8">
      <c r="A131" s="94" t="s">
        <v>243</v>
      </c>
      <c r="B131" s="148" t="s">
        <v>376</v>
      </c>
      <c r="C131" s="95">
        <v>17.326000000000001</v>
      </c>
      <c r="D131" s="95">
        <v>-0.68799999999999994</v>
      </c>
      <c r="F131" s="95">
        <v>22.972999999999999</v>
      </c>
      <c r="G131" s="95">
        <v>-0.26200000000000001</v>
      </c>
      <c r="H131" s="69">
        <f t="shared" si="4"/>
        <v>-6.2221224873356629E-2</v>
      </c>
    </row>
    <row r="132" spans="1:8">
      <c r="A132" s="94" t="s">
        <v>246</v>
      </c>
      <c r="B132" s="148" t="s">
        <v>376</v>
      </c>
      <c r="C132" s="95">
        <v>16.971</v>
      </c>
      <c r="D132" s="95">
        <v>-0.67800000000000005</v>
      </c>
      <c r="F132" s="95">
        <v>22.658999999999999</v>
      </c>
      <c r="G132" s="95">
        <v>-0.22800000000000001</v>
      </c>
      <c r="H132" s="69">
        <f t="shared" si="4"/>
        <v>-2.8221224873356626E-2</v>
      </c>
    </row>
    <row r="133" spans="1:8">
      <c r="A133" s="94" t="s">
        <v>249</v>
      </c>
      <c r="B133" s="148" t="s">
        <v>376</v>
      </c>
      <c r="C133" s="95">
        <v>17.423999999999999</v>
      </c>
      <c r="D133" s="95">
        <v>-0.67800000000000005</v>
      </c>
      <c r="F133" s="95">
        <v>23.303000000000001</v>
      </c>
      <c r="G133" s="95">
        <v>-0.14299999999999999</v>
      </c>
      <c r="H133" s="69">
        <f t="shared" si="4"/>
        <v>5.6778775126643394E-2</v>
      </c>
    </row>
    <row r="134" spans="1:8">
      <c r="A134" s="94" t="s">
        <v>252</v>
      </c>
      <c r="B134" s="148" t="s">
        <v>376</v>
      </c>
      <c r="C134" s="95">
        <v>17.309000000000001</v>
      </c>
      <c r="D134" s="95">
        <v>-0.68700000000000006</v>
      </c>
      <c r="F134" s="95">
        <v>22.977</v>
      </c>
      <c r="G134" s="95">
        <v>-0.223</v>
      </c>
      <c r="H134" s="69">
        <f t="shared" si="4"/>
        <v>-2.3221224873356622E-2</v>
      </c>
    </row>
    <row r="135" spans="1:8">
      <c r="A135" s="94" t="s">
        <v>255</v>
      </c>
      <c r="B135" s="148" t="s">
        <v>376</v>
      </c>
      <c r="C135" s="95">
        <v>17.292000000000002</v>
      </c>
      <c r="D135" s="95">
        <v>-0.68600000000000005</v>
      </c>
      <c r="F135" s="95">
        <v>22.97</v>
      </c>
      <c r="G135" s="95">
        <v>-0.188</v>
      </c>
      <c r="H135" s="69">
        <f t="shared" si="4"/>
        <v>1.1778775126643382E-2</v>
      </c>
    </row>
    <row r="136" spans="1:8">
      <c r="A136" s="94" t="s">
        <v>258</v>
      </c>
      <c r="B136" s="148" t="s">
        <v>376</v>
      </c>
      <c r="C136" s="95">
        <v>17.382999999999999</v>
      </c>
      <c r="D136" s="95">
        <v>-0.67800000000000005</v>
      </c>
      <c r="F136" s="95">
        <v>23.114999999999998</v>
      </c>
      <c r="G136" s="95">
        <v>-0.20499999999999999</v>
      </c>
      <c r="H136" s="69">
        <f t="shared" si="4"/>
        <v>-5.2212248733566058E-3</v>
      </c>
    </row>
    <row r="137" spans="1:8">
      <c r="A137" s="94" t="s">
        <v>261</v>
      </c>
      <c r="B137" s="148" t="s">
        <v>376</v>
      </c>
      <c r="C137" s="95">
        <v>17.472999999999999</v>
      </c>
      <c r="D137" s="95">
        <v>-0.68500000000000005</v>
      </c>
      <c r="F137" s="95">
        <v>23.331</v>
      </c>
      <c r="G137" s="95">
        <v>-0.14399999999999999</v>
      </c>
      <c r="H137" s="69">
        <f t="shared" si="4"/>
        <v>5.5778775126643393E-2</v>
      </c>
    </row>
    <row r="138" spans="1:8">
      <c r="A138" s="94" t="s">
        <v>264</v>
      </c>
      <c r="B138" s="148" t="s">
        <v>376</v>
      </c>
      <c r="C138" s="95">
        <v>17.088999999999999</v>
      </c>
      <c r="D138" s="95">
        <v>-0.67300000000000004</v>
      </c>
      <c r="F138" s="95">
        <v>22.756</v>
      </c>
      <c r="G138" s="95">
        <v>-0.16600000000000001</v>
      </c>
      <c r="H138" s="69">
        <f t="shared" si="4"/>
        <v>3.3778775126643373E-2</v>
      </c>
    </row>
    <row r="139" spans="1:8">
      <c r="A139" s="94" t="s">
        <v>267</v>
      </c>
      <c r="B139" s="148" t="s">
        <v>376</v>
      </c>
      <c r="C139" s="95">
        <v>17.28</v>
      </c>
      <c r="D139" s="95">
        <v>-0.68600000000000005</v>
      </c>
      <c r="F139" s="95">
        <v>23.068000000000001</v>
      </c>
      <c r="G139" s="95">
        <v>-0.159</v>
      </c>
      <c r="H139" s="69">
        <f t="shared" si="4"/>
        <v>4.077877512664338E-2</v>
      </c>
    </row>
    <row r="140" spans="1:8">
      <c r="A140" s="94" t="s">
        <v>270</v>
      </c>
      <c r="B140" s="148" t="s">
        <v>376</v>
      </c>
      <c r="C140" s="95">
        <v>17.215</v>
      </c>
      <c r="D140" s="95">
        <v>-0.68</v>
      </c>
      <c r="F140" s="95">
        <v>23.047000000000001</v>
      </c>
      <c r="G140" s="95">
        <v>-0.17499999999999999</v>
      </c>
      <c r="H140" s="69">
        <f t="shared" si="4"/>
        <v>2.4778775126643393E-2</v>
      </c>
    </row>
    <row r="141" spans="1:8">
      <c r="A141" s="94" t="s">
        <v>273</v>
      </c>
      <c r="B141" s="148" t="s">
        <v>376</v>
      </c>
      <c r="C141" s="95">
        <v>17.286999999999999</v>
      </c>
      <c r="D141" s="95">
        <v>-0.68400000000000005</v>
      </c>
      <c r="F141" s="95">
        <v>23.035</v>
      </c>
      <c r="G141" s="95">
        <v>-0.16800000000000001</v>
      </c>
      <c r="H141" s="69">
        <f t="shared" si="4"/>
        <v>3.1778775126643372E-2</v>
      </c>
    </row>
    <row r="142" spans="1:8">
      <c r="A142" s="94" t="s">
        <v>275</v>
      </c>
      <c r="B142" s="148" t="s">
        <v>376</v>
      </c>
      <c r="C142" s="95">
        <v>17.295999999999999</v>
      </c>
      <c r="D142" s="95">
        <v>-0.67700000000000005</v>
      </c>
      <c r="F142" s="95">
        <v>23.004000000000001</v>
      </c>
      <c r="G142" s="95">
        <v>-0.17899999999999999</v>
      </c>
      <c r="H142" s="69">
        <f t="shared" si="4"/>
        <v>2.077877512664339E-2</v>
      </c>
    </row>
    <row r="143" spans="1:8">
      <c r="A143" s="94" t="s">
        <v>278</v>
      </c>
      <c r="B143" s="148" t="s">
        <v>376</v>
      </c>
      <c r="C143" s="95">
        <v>17.021999999999998</v>
      </c>
      <c r="D143" s="95">
        <v>-0.68200000000000005</v>
      </c>
      <c r="F143" s="95">
        <v>22.765000000000001</v>
      </c>
      <c r="G143" s="95">
        <v>-0.17899999999999999</v>
      </c>
      <c r="H143" s="69">
        <f t="shared" si="4"/>
        <v>2.077877512664339E-2</v>
      </c>
    </row>
    <row r="144" spans="1:8">
      <c r="A144" s="94" t="s">
        <v>280</v>
      </c>
      <c r="B144" s="148" t="s">
        <v>376</v>
      </c>
      <c r="C144" s="95">
        <v>17.427</v>
      </c>
      <c r="D144" s="95">
        <v>-0.68200000000000005</v>
      </c>
      <c r="F144" s="95">
        <v>23.158000000000001</v>
      </c>
      <c r="G144" s="95">
        <v>-0.214</v>
      </c>
      <c r="H144" s="69">
        <f t="shared" si="4"/>
        <v>-1.4221224873356614E-2</v>
      </c>
    </row>
    <row r="145" spans="1:8">
      <c r="A145" s="94" t="s">
        <v>282</v>
      </c>
      <c r="B145" s="148" t="s">
        <v>376</v>
      </c>
      <c r="C145" s="95">
        <v>17.332000000000001</v>
      </c>
      <c r="D145" s="95">
        <v>-0.68100000000000005</v>
      </c>
      <c r="F145" s="95">
        <v>23.042000000000002</v>
      </c>
      <c r="G145" s="95">
        <v>-0.185</v>
      </c>
      <c r="H145" s="69">
        <f t="shared" si="4"/>
        <v>1.4778775126643384E-2</v>
      </c>
    </row>
    <row r="146" spans="1:8">
      <c r="A146" s="94" t="s">
        <v>287</v>
      </c>
      <c r="B146" s="148" t="s">
        <v>376</v>
      </c>
      <c r="C146" s="95">
        <v>17.425000000000001</v>
      </c>
      <c r="D146" s="95">
        <v>-0.67100000000000004</v>
      </c>
      <c r="F146" s="95">
        <v>23.186</v>
      </c>
      <c r="G146" s="95">
        <v>-0.23599999999999999</v>
      </c>
      <c r="H146" s="69">
        <f t="shared" si="4"/>
        <v>-3.6221224873356606E-2</v>
      </c>
    </row>
    <row r="147" spans="1:8">
      <c r="A147" s="94" t="s">
        <v>290</v>
      </c>
      <c r="B147" s="148" t="s">
        <v>376</v>
      </c>
      <c r="C147" s="95">
        <v>17.338000000000001</v>
      </c>
      <c r="D147" s="95">
        <v>-0.68400000000000005</v>
      </c>
      <c r="F147" s="95">
        <v>23.047999999999998</v>
      </c>
      <c r="G147" s="95">
        <v>-0.188</v>
      </c>
      <c r="H147" s="69">
        <f t="shared" si="4"/>
        <v>1.1778775126643382E-2</v>
      </c>
    </row>
    <row r="148" spans="1:8">
      <c r="A148" s="94" t="s">
        <v>293</v>
      </c>
      <c r="B148" s="148" t="s">
        <v>376</v>
      </c>
      <c r="C148" s="95">
        <v>17.382000000000001</v>
      </c>
      <c r="D148" s="95">
        <v>-0.67500000000000004</v>
      </c>
      <c r="F148" s="95">
        <v>23.106000000000002</v>
      </c>
      <c r="G148" s="95">
        <v>-0.189</v>
      </c>
      <c r="H148" s="69">
        <f t="shared" si="4"/>
        <v>1.0778775126643381E-2</v>
      </c>
    </row>
    <row r="149" spans="1:8">
      <c r="A149" s="94" t="s">
        <v>297</v>
      </c>
      <c r="B149" s="148" t="s">
        <v>376</v>
      </c>
      <c r="C149" s="95">
        <v>17.318999999999999</v>
      </c>
      <c r="D149" s="95">
        <v>-0.68700000000000006</v>
      </c>
      <c r="F149" s="95">
        <v>23.093</v>
      </c>
      <c r="G149" s="95">
        <v>-0.104</v>
      </c>
      <c r="H149" s="69">
        <f t="shared" si="4"/>
        <v>9.5778775126643387E-2</v>
      </c>
    </row>
    <row r="150" spans="1:8">
      <c r="A150" s="94" t="s">
        <v>300</v>
      </c>
      <c r="B150" s="148" t="s">
        <v>376</v>
      </c>
      <c r="C150" s="95">
        <v>17.213000000000001</v>
      </c>
      <c r="D150" s="95">
        <v>-0.68200000000000005</v>
      </c>
      <c r="F150" s="95">
        <v>22.864999999999998</v>
      </c>
      <c r="G150" s="95">
        <v>-0.22900000000000001</v>
      </c>
      <c r="H150" s="69">
        <f t="shared" si="4"/>
        <v>-2.9221224873356627E-2</v>
      </c>
    </row>
    <row r="151" spans="1:8">
      <c r="A151" s="94" t="s">
        <v>133</v>
      </c>
      <c r="B151" s="149" t="s">
        <v>377</v>
      </c>
      <c r="C151" s="95">
        <v>-11.433</v>
      </c>
      <c r="D151" s="95">
        <v>-0.66700000000000004</v>
      </c>
      <c r="F151" s="95">
        <v>-10.523999999999999</v>
      </c>
      <c r="G151" s="95">
        <v>-0.20300000000000001</v>
      </c>
      <c r="H151" s="69">
        <f t="shared" si="4"/>
        <v>-3.2212248733566318E-3</v>
      </c>
    </row>
    <row r="152" spans="1:8">
      <c r="A152" s="94" t="s">
        <v>136</v>
      </c>
      <c r="B152" s="149" t="s">
        <v>377</v>
      </c>
      <c r="C152" s="95">
        <v>-11.397</v>
      </c>
      <c r="D152" s="95">
        <v>-0.67900000000000005</v>
      </c>
      <c r="F152" s="95">
        <v>-10.395</v>
      </c>
      <c r="G152" s="95">
        <v>-0.20200000000000001</v>
      </c>
      <c r="H152" s="69">
        <f t="shared" si="4"/>
        <v>-2.2212248733566309E-3</v>
      </c>
    </row>
    <row r="153" spans="1:8">
      <c r="A153" s="94" t="s">
        <v>139</v>
      </c>
      <c r="B153" s="149" t="s">
        <v>377</v>
      </c>
      <c r="C153" s="95">
        <v>-11.519</v>
      </c>
      <c r="D153" s="95">
        <v>-0.69099999999999995</v>
      </c>
      <c r="F153" s="95">
        <v>-10.628</v>
      </c>
      <c r="G153" s="95">
        <v>-0.20599999999999999</v>
      </c>
      <c r="H153" s="69">
        <f t="shared" si="4"/>
        <v>-6.2212248733566067E-3</v>
      </c>
    </row>
    <row r="154" spans="1:8">
      <c r="A154" s="94" t="s">
        <v>141</v>
      </c>
      <c r="B154" s="149" t="s">
        <v>377</v>
      </c>
      <c r="C154" s="95">
        <v>-11.551</v>
      </c>
      <c r="D154" s="95">
        <v>-0.68200000000000005</v>
      </c>
      <c r="F154" s="95">
        <v>-10.708</v>
      </c>
      <c r="G154" s="95">
        <v>-0.20699999999999999</v>
      </c>
      <c r="H154" s="69">
        <f t="shared" si="4"/>
        <v>-7.2212248733566076E-3</v>
      </c>
    </row>
    <row r="155" spans="1:8">
      <c r="A155" s="94" t="s">
        <v>144</v>
      </c>
      <c r="B155" s="149" t="s">
        <v>377</v>
      </c>
      <c r="C155" s="95">
        <v>-11.478</v>
      </c>
      <c r="D155" s="95">
        <v>-0.66400000000000003</v>
      </c>
      <c r="F155" s="95">
        <v>-10.561999999999999</v>
      </c>
      <c r="G155" s="95">
        <v>-0.16500000000000001</v>
      </c>
      <c r="H155" s="69">
        <f t="shared" si="4"/>
        <v>3.4778775126643374E-2</v>
      </c>
    </row>
    <row r="156" spans="1:8">
      <c r="A156" s="94" t="s">
        <v>148</v>
      </c>
      <c r="B156" s="149" t="s">
        <v>377</v>
      </c>
      <c r="C156" s="95">
        <v>-11.477</v>
      </c>
      <c r="D156" s="95">
        <v>-0.67400000000000004</v>
      </c>
      <c r="F156" s="95">
        <v>-10.592000000000001</v>
      </c>
      <c r="G156" s="95">
        <v>-0.20499999999999999</v>
      </c>
      <c r="H156" s="69">
        <f t="shared" si="4"/>
        <v>-5.2212248733566058E-3</v>
      </c>
    </row>
    <row r="157" spans="1:8">
      <c r="A157" s="94" t="s">
        <v>151</v>
      </c>
      <c r="B157" s="149" t="s">
        <v>377</v>
      </c>
      <c r="C157" s="95">
        <v>-11.474</v>
      </c>
      <c r="D157" s="95">
        <v>-0.67400000000000004</v>
      </c>
      <c r="F157" s="95">
        <v>-10.523</v>
      </c>
      <c r="G157" s="95">
        <v>-0.21099999999999999</v>
      </c>
      <c r="H157" s="69">
        <f t="shared" ref="H157:H203" si="5">G157+($K$9-$K$11)</f>
        <v>-1.1221224873356611E-2</v>
      </c>
    </row>
    <row r="158" spans="1:8">
      <c r="A158" s="94" t="s">
        <v>155</v>
      </c>
      <c r="B158" s="149" t="s">
        <v>377</v>
      </c>
      <c r="C158" s="95">
        <v>-11.436</v>
      </c>
      <c r="D158" s="95">
        <v>-0.66500000000000004</v>
      </c>
      <c r="F158" s="95">
        <v>-10.475</v>
      </c>
      <c r="G158" s="95">
        <v>-0.17699999999999999</v>
      </c>
      <c r="H158" s="69">
        <f t="shared" si="5"/>
        <v>2.2778775126643391E-2</v>
      </c>
    </row>
    <row r="159" spans="1:8">
      <c r="A159" s="94" t="s">
        <v>158</v>
      </c>
      <c r="B159" s="149" t="s">
        <v>377</v>
      </c>
      <c r="C159" s="95">
        <v>-11.353</v>
      </c>
      <c r="D159" s="95">
        <v>-0.66700000000000004</v>
      </c>
      <c r="F159" s="95">
        <v>-10.340999999999999</v>
      </c>
      <c r="G159" s="95">
        <v>-0.21099999999999999</v>
      </c>
      <c r="H159" s="69">
        <f t="shared" si="5"/>
        <v>-1.1221224873356611E-2</v>
      </c>
    </row>
    <row r="160" spans="1:8">
      <c r="A160" s="94" t="s">
        <v>162</v>
      </c>
      <c r="B160" s="149" t="s">
        <v>377</v>
      </c>
      <c r="C160" s="95">
        <v>-11.541</v>
      </c>
      <c r="D160" s="95">
        <v>-0.68500000000000005</v>
      </c>
      <c r="F160" s="95">
        <v>-10.75</v>
      </c>
      <c r="G160" s="95">
        <v>-0.23899999999999999</v>
      </c>
      <c r="H160" s="69">
        <f t="shared" si="5"/>
        <v>-3.9221224873356608E-2</v>
      </c>
    </row>
    <row r="161" spans="1:8">
      <c r="A161" s="94" t="s">
        <v>167</v>
      </c>
      <c r="B161" s="149" t="s">
        <v>377</v>
      </c>
      <c r="C161" s="95">
        <v>-11.145</v>
      </c>
      <c r="D161" s="95">
        <v>-0.66400000000000003</v>
      </c>
      <c r="F161" s="95">
        <v>-10.025</v>
      </c>
      <c r="G161" s="95">
        <v>-0.21299999999999999</v>
      </c>
      <c r="H161" s="69">
        <f t="shared" si="5"/>
        <v>-1.3221224873356613E-2</v>
      </c>
    </row>
    <row r="162" spans="1:8">
      <c r="A162" s="94" t="s">
        <v>170</v>
      </c>
      <c r="B162" s="149" t="s">
        <v>377</v>
      </c>
      <c r="C162" s="95">
        <v>-11.382999999999999</v>
      </c>
      <c r="D162" s="95">
        <v>-0.68100000000000005</v>
      </c>
      <c r="F162" s="95">
        <v>-10.456</v>
      </c>
      <c r="G162" s="95">
        <v>-0.22800000000000001</v>
      </c>
      <c r="H162" s="69">
        <f t="shared" si="5"/>
        <v>-2.8221224873356626E-2</v>
      </c>
    </row>
    <row r="163" spans="1:8">
      <c r="A163" s="94" t="s">
        <v>173</v>
      </c>
      <c r="B163" s="149" t="s">
        <v>377</v>
      </c>
      <c r="C163" s="95">
        <v>-11.218</v>
      </c>
      <c r="D163" s="95">
        <v>-0.67600000000000005</v>
      </c>
      <c r="F163" s="95">
        <v>-10.119</v>
      </c>
      <c r="G163" s="95">
        <v>-0.22800000000000001</v>
      </c>
      <c r="H163" s="69">
        <f t="shared" si="5"/>
        <v>-2.8221224873356626E-2</v>
      </c>
    </row>
    <row r="164" spans="1:8">
      <c r="A164" s="94" t="s">
        <v>176</v>
      </c>
      <c r="B164" s="149" t="s">
        <v>377</v>
      </c>
      <c r="C164" s="95">
        <v>-11.23</v>
      </c>
      <c r="D164" s="95">
        <v>-0.67900000000000005</v>
      </c>
      <c r="F164" s="95">
        <v>-10.25</v>
      </c>
      <c r="G164" s="95">
        <v>-0.21299999999999999</v>
      </c>
      <c r="H164" s="69">
        <f t="shared" si="5"/>
        <v>-1.3221224873356613E-2</v>
      </c>
    </row>
    <row r="165" spans="1:8">
      <c r="A165" s="94" t="s">
        <v>179</v>
      </c>
      <c r="B165" s="149" t="s">
        <v>377</v>
      </c>
      <c r="C165" s="95">
        <v>-11.365</v>
      </c>
      <c r="D165" s="95">
        <v>-0.67500000000000004</v>
      </c>
      <c r="F165" s="95">
        <v>-10.394</v>
      </c>
      <c r="G165" s="95">
        <v>-0.17199999999999999</v>
      </c>
      <c r="H165" s="69">
        <f t="shared" si="5"/>
        <v>2.7778775126643396E-2</v>
      </c>
    </row>
    <row r="166" spans="1:8">
      <c r="A166" s="94" t="s">
        <v>181</v>
      </c>
      <c r="B166" s="149" t="s">
        <v>377</v>
      </c>
      <c r="C166" s="95">
        <v>-11.212999999999999</v>
      </c>
      <c r="D166" s="95">
        <v>-0.68899999999999995</v>
      </c>
      <c r="F166" s="95">
        <v>-10.035</v>
      </c>
      <c r="G166" s="95">
        <v>-0.19600000000000001</v>
      </c>
      <c r="H166" s="69">
        <f t="shared" si="5"/>
        <v>3.7787751266433744E-3</v>
      </c>
    </row>
    <row r="167" spans="1:8">
      <c r="A167" s="94" t="s">
        <v>184</v>
      </c>
      <c r="B167" s="149" t="s">
        <v>377</v>
      </c>
      <c r="C167" s="95">
        <v>-11.266</v>
      </c>
      <c r="D167" s="95">
        <v>-0.69</v>
      </c>
      <c r="F167" s="95">
        <v>-10.098000000000001</v>
      </c>
      <c r="G167" s="95">
        <v>-0.215</v>
      </c>
      <c r="H167" s="69">
        <f t="shared" si="5"/>
        <v>-1.5221224873356615E-2</v>
      </c>
    </row>
    <row r="168" spans="1:8">
      <c r="A168" s="94" t="s">
        <v>187</v>
      </c>
      <c r="B168" s="149" t="s">
        <v>377</v>
      </c>
      <c r="C168" s="95">
        <v>-11.331</v>
      </c>
      <c r="D168" s="95">
        <v>-0.69699999999999995</v>
      </c>
      <c r="F168" s="95">
        <v>-10.276</v>
      </c>
      <c r="G168" s="95">
        <v>-0.219</v>
      </c>
      <c r="H168" s="69">
        <f t="shared" si="5"/>
        <v>-1.9221224873356618E-2</v>
      </c>
    </row>
    <row r="169" spans="1:8">
      <c r="A169" s="94" t="s">
        <v>190</v>
      </c>
      <c r="B169" s="149" t="s">
        <v>377</v>
      </c>
      <c r="C169" s="95">
        <v>-11.423</v>
      </c>
      <c r="D169" s="95">
        <v>-0.70699999999999996</v>
      </c>
      <c r="F169" s="95">
        <v>-10.254</v>
      </c>
      <c r="G169" s="95">
        <v>-0.16200000000000001</v>
      </c>
      <c r="H169" s="69">
        <f t="shared" si="5"/>
        <v>3.7778775126643377E-2</v>
      </c>
    </row>
    <row r="170" spans="1:8">
      <c r="A170" s="94" t="s">
        <v>192</v>
      </c>
      <c r="B170" s="149" t="s">
        <v>377</v>
      </c>
      <c r="C170" s="95">
        <v>-11.366</v>
      </c>
      <c r="D170" s="95">
        <v>-0.68600000000000005</v>
      </c>
      <c r="F170" s="95">
        <v>-10.27</v>
      </c>
      <c r="G170" s="95">
        <v>-0.22900000000000001</v>
      </c>
      <c r="H170" s="69">
        <f t="shared" si="5"/>
        <v>-2.9221224873356627E-2</v>
      </c>
    </row>
    <row r="171" spans="1:8">
      <c r="A171" s="94" t="s">
        <v>195</v>
      </c>
      <c r="B171" s="149" t="s">
        <v>377</v>
      </c>
      <c r="C171" s="95">
        <v>-11.496</v>
      </c>
      <c r="D171" s="95">
        <v>-0.70499999999999996</v>
      </c>
      <c r="F171" s="95">
        <v>-10.582000000000001</v>
      </c>
      <c r="G171" s="95">
        <v>-0.248</v>
      </c>
      <c r="H171" s="69">
        <f t="shared" si="5"/>
        <v>-4.8221224873356616E-2</v>
      </c>
    </row>
    <row r="172" spans="1:8">
      <c r="A172" s="94" t="s">
        <v>198</v>
      </c>
      <c r="B172" s="149" t="s">
        <v>377</v>
      </c>
      <c r="C172" s="95">
        <v>-11.381</v>
      </c>
      <c r="D172" s="95">
        <v>-0.68899999999999995</v>
      </c>
      <c r="F172" s="95">
        <v>-10.254</v>
      </c>
      <c r="G172" s="95">
        <v>-0.21</v>
      </c>
      <c r="H172" s="69">
        <f t="shared" si="5"/>
        <v>-1.022122487335661E-2</v>
      </c>
    </row>
    <row r="173" spans="1:8">
      <c r="A173" s="94" t="s">
        <v>201</v>
      </c>
      <c r="B173" s="149" t="s">
        <v>377</v>
      </c>
      <c r="C173" s="95">
        <v>-11.35</v>
      </c>
      <c r="D173" s="95">
        <v>-0.7</v>
      </c>
      <c r="F173" s="95">
        <v>-10.199</v>
      </c>
      <c r="G173" s="95">
        <v>-0.23</v>
      </c>
      <c r="H173" s="69">
        <f t="shared" si="5"/>
        <v>-3.0221224873356628E-2</v>
      </c>
    </row>
    <row r="174" spans="1:8">
      <c r="A174" s="94" t="s">
        <v>206</v>
      </c>
      <c r="B174" s="149" t="s">
        <v>377</v>
      </c>
      <c r="C174" s="95">
        <v>-11.406000000000001</v>
      </c>
      <c r="D174" s="95">
        <v>-0.68100000000000005</v>
      </c>
      <c r="F174" s="95">
        <v>-10.378</v>
      </c>
      <c r="G174" s="95">
        <v>-0.20799999999999999</v>
      </c>
      <c r="H174" s="69">
        <f t="shared" si="5"/>
        <v>-8.2212248733566085E-3</v>
      </c>
    </row>
    <row r="175" spans="1:8">
      <c r="A175" s="94" t="s">
        <v>207</v>
      </c>
      <c r="B175" s="149" t="s">
        <v>377</v>
      </c>
      <c r="C175" s="95">
        <v>-11.57</v>
      </c>
      <c r="D175" s="95">
        <v>-0.70099999999999996</v>
      </c>
      <c r="F175" s="95">
        <v>-10.64</v>
      </c>
      <c r="G175" s="95">
        <v>-0.224</v>
      </c>
      <c r="H175" s="69">
        <f t="shared" si="5"/>
        <v>-2.4221224873356623E-2</v>
      </c>
    </row>
    <row r="176" spans="1:8">
      <c r="A176" s="94" t="s">
        <v>210</v>
      </c>
      <c r="B176" s="149" t="s">
        <v>377</v>
      </c>
      <c r="C176" s="95">
        <v>-11.439</v>
      </c>
      <c r="D176" s="95">
        <v>-0.68500000000000005</v>
      </c>
      <c r="F176" s="95">
        <v>-10.420999999999999</v>
      </c>
      <c r="G176" s="95">
        <v>-0.21</v>
      </c>
      <c r="H176" s="69">
        <f t="shared" si="5"/>
        <v>-1.022122487335661E-2</v>
      </c>
    </row>
    <row r="177" spans="1:8">
      <c r="A177" s="94" t="s">
        <v>213</v>
      </c>
      <c r="B177" s="149" t="s">
        <v>377</v>
      </c>
      <c r="C177" s="95">
        <v>-11.401</v>
      </c>
      <c r="D177" s="95">
        <v>-0.68700000000000006</v>
      </c>
      <c r="F177" s="95">
        <v>-10.351000000000001</v>
      </c>
      <c r="G177" s="95">
        <v>-0.216</v>
      </c>
      <c r="H177" s="69">
        <f t="shared" si="5"/>
        <v>-1.6221224873356616E-2</v>
      </c>
    </row>
    <row r="178" spans="1:8">
      <c r="A178" s="94" t="s">
        <v>216</v>
      </c>
      <c r="B178" s="149" t="s">
        <v>377</v>
      </c>
      <c r="C178" s="95">
        <v>-11.438000000000001</v>
      </c>
      <c r="D178" s="95">
        <v>-0.68500000000000005</v>
      </c>
      <c r="F178" s="95">
        <v>-10.426</v>
      </c>
      <c r="G178" s="95">
        <v>-0.23599999999999999</v>
      </c>
      <c r="H178" s="69">
        <f t="shared" si="5"/>
        <v>-3.6221224873356606E-2</v>
      </c>
    </row>
    <row r="179" spans="1:8">
      <c r="A179" s="94" t="s">
        <v>219</v>
      </c>
      <c r="B179" s="149" t="s">
        <v>377</v>
      </c>
      <c r="C179" s="95">
        <v>-11.507</v>
      </c>
      <c r="D179" s="95">
        <v>-0.7</v>
      </c>
      <c r="F179" s="95">
        <v>-10.502000000000001</v>
      </c>
      <c r="G179" s="95">
        <v>-0.22900000000000001</v>
      </c>
      <c r="H179" s="69">
        <f t="shared" si="5"/>
        <v>-2.9221224873356627E-2</v>
      </c>
    </row>
    <row r="180" spans="1:8">
      <c r="A180" s="94" t="s">
        <v>222</v>
      </c>
      <c r="B180" s="149" t="s">
        <v>377</v>
      </c>
      <c r="C180" s="95">
        <v>-11.557</v>
      </c>
      <c r="D180" s="95">
        <v>-0.70399999999999996</v>
      </c>
      <c r="F180" s="95">
        <v>-10.628</v>
      </c>
      <c r="G180" s="95">
        <v>-0.251</v>
      </c>
      <c r="H180" s="69">
        <f t="shared" si="5"/>
        <v>-5.1221224873356619E-2</v>
      </c>
    </row>
    <row r="181" spans="1:8">
      <c r="A181" s="94" t="s">
        <v>226</v>
      </c>
      <c r="B181" s="149" t="s">
        <v>377</v>
      </c>
      <c r="C181" s="95">
        <v>-11.522</v>
      </c>
      <c r="D181" s="95">
        <v>-0.70299999999999996</v>
      </c>
      <c r="F181" s="95">
        <v>-10.551</v>
      </c>
      <c r="G181" s="95">
        <v>-0.24099999999999999</v>
      </c>
      <c r="H181" s="69">
        <f t="shared" si="5"/>
        <v>-4.122122487335661E-2</v>
      </c>
    </row>
    <row r="182" spans="1:8">
      <c r="A182" s="94" t="s">
        <v>231</v>
      </c>
      <c r="B182" s="149" t="s">
        <v>377</v>
      </c>
      <c r="C182" s="95">
        <v>-11.459</v>
      </c>
      <c r="D182" s="95">
        <v>-0.69699999999999995</v>
      </c>
      <c r="F182" s="95">
        <v>-10.398999999999999</v>
      </c>
      <c r="G182" s="95">
        <v>-0.18099999999999999</v>
      </c>
      <c r="H182" s="69">
        <f t="shared" si="5"/>
        <v>1.8778775126643388E-2</v>
      </c>
    </row>
    <row r="183" spans="1:8">
      <c r="A183" s="94" t="s">
        <v>234</v>
      </c>
      <c r="B183" s="149" t="s">
        <v>377</v>
      </c>
      <c r="C183" s="95">
        <v>-11.436999999999999</v>
      </c>
      <c r="D183" s="95">
        <v>-0.69599999999999995</v>
      </c>
      <c r="F183" s="95">
        <v>-10.378</v>
      </c>
      <c r="G183" s="95">
        <v>-0.20799999999999999</v>
      </c>
      <c r="H183" s="69">
        <f t="shared" si="5"/>
        <v>-8.2212248733566085E-3</v>
      </c>
    </row>
    <row r="184" spans="1:8">
      <c r="A184" s="94" t="s">
        <v>237</v>
      </c>
      <c r="B184" s="149" t="s">
        <v>377</v>
      </c>
      <c r="C184" s="95">
        <v>-11.516999999999999</v>
      </c>
      <c r="D184" s="95">
        <v>-0.69199999999999995</v>
      </c>
      <c r="F184" s="95">
        <v>-10.452999999999999</v>
      </c>
      <c r="G184" s="95">
        <v>-0.13500000000000001</v>
      </c>
      <c r="H184" s="69">
        <f t="shared" si="5"/>
        <v>6.4778775126643373E-2</v>
      </c>
    </row>
    <row r="185" spans="1:8">
      <c r="A185" s="94" t="s">
        <v>240</v>
      </c>
      <c r="B185" s="149" t="s">
        <v>377</v>
      </c>
      <c r="C185" s="95">
        <v>-11.462999999999999</v>
      </c>
      <c r="D185" s="95">
        <v>-0.68799999999999994</v>
      </c>
      <c r="F185" s="95">
        <v>-10.465999999999999</v>
      </c>
      <c r="G185" s="95">
        <v>-0.247</v>
      </c>
      <c r="H185" s="69">
        <f t="shared" si="5"/>
        <v>-4.7221224873356615E-2</v>
      </c>
    </row>
    <row r="186" spans="1:8">
      <c r="A186" s="94" t="s">
        <v>242</v>
      </c>
      <c r="B186" s="149" t="s">
        <v>377</v>
      </c>
      <c r="C186" s="95">
        <v>-11.385</v>
      </c>
      <c r="D186" s="95">
        <v>-0.68200000000000005</v>
      </c>
      <c r="F186" s="95">
        <v>-10.336</v>
      </c>
      <c r="G186" s="95">
        <v>-0.21</v>
      </c>
      <c r="H186" s="69">
        <f t="shared" si="5"/>
        <v>-1.022122487335661E-2</v>
      </c>
    </row>
    <row r="187" spans="1:8">
      <c r="A187" s="94" t="s">
        <v>244</v>
      </c>
      <c r="B187" s="149" t="s">
        <v>377</v>
      </c>
      <c r="C187" s="95">
        <v>-11.427</v>
      </c>
      <c r="D187" s="95">
        <v>-0.69099999999999995</v>
      </c>
      <c r="F187" s="95">
        <v>-10.340999999999999</v>
      </c>
      <c r="G187" s="95">
        <v>-0.16800000000000001</v>
      </c>
      <c r="H187" s="69">
        <f t="shared" si="5"/>
        <v>3.1778775126643372E-2</v>
      </c>
    </row>
    <row r="188" spans="1:8">
      <c r="A188" s="94" t="s">
        <v>247</v>
      </c>
      <c r="B188" s="149" t="s">
        <v>377</v>
      </c>
      <c r="C188" s="95">
        <v>-11.416</v>
      </c>
      <c r="D188" s="95">
        <v>-0.68600000000000005</v>
      </c>
      <c r="F188" s="95">
        <v>-10.34</v>
      </c>
      <c r="G188" s="95">
        <v>-0.218</v>
      </c>
      <c r="H188" s="69">
        <f t="shared" si="5"/>
        <v>-1.8221224873356617E-2</v>
      </c>
    </row>
    <row r="189" spans="1:8">
      <c r="A189" s="94" t="s">
        <v>250</v>
      </c>
      <c r="B189" s="149" t="s">
        <v>377</v>
      </c>
      <c r="C189" s="95">
        <v>-11.462</v>
      </c>
      <c r="D189" s="95">
        <v>-0.69199999999999995</v>
      </c>
      <c r="F189" s="95">
        <v>-10.436999999999999</v>
      </c>
      <c r="G189" s="95">
        <v>-0.23300000000000001</v>
      </c>
      <c r="H189" s="69">
        <f t="shared" si="5"/>
        <v>-3.3221224873356631E-2</v>
      </c>
    </row>
    <row r="190" spans="1:8">
      <c r="A190" s="94" t="s">
        <v>253</v>
      </c>
      <c r="B190" s="149" t="s">
        <v>377</v>
      </c>
      <c r="C190" s="95">
        <v>-11.481999999999999</v>
      </c>
      <c r="D190" s="95">
        <v>-0.68400000000000005</v>
      </c>
      <c r="F190" s="95">
        <v>-10.401</v>
      </c>
      <c r="G190" s="95">
        <v>-0.15</v>
      </c>
      <c r="H190" s="69">
        <f t="shared" si="5"/>
        <v>4.9778775126643388E-2</v>
      </c>
    </row>
    <row r="191" spans="1:8">
      <c r="A191" s="94" t="s">
        <v>256</v>
      </c>
      <c r="B191" s="149" t="s">
        <v>377</v>
      </c>
      <c r="C191" s="95">
        <v>-11.356999999999999</v>
      </c>
      <c r="D191" s="95">
        <v>-0.68300000000000005</v>
      </c>
      <c r="F191" s="95">
        <v>-10.234</v>
      </c>
      <c r="G191" s="95">
        <v>-0.24199999999999999</v>
      </c>
      <c r="H191" s="69">
        <f t="shared" si="5"/>
        <v>-4.2221224873356611E-2</v>
      </c>
    </row>
    <row r="192" spans="1:8">
      <c r="A192" s="94" t="s">
        <v>259</v>
      </c>
      <c r="B192" s="149" t="s">
        <v>377</v>
      </c>
      <c r="C192" s="95">
        <v>-11.481999999999999</v>
      </c>
      <c r="D192" s="95">
        <v>-0.68500000000000005</v>
      </c>
      <c r="F192" s="95">
        <v>-10.443</v>
      </c>
      <c r="G192" s="95">
        <v>-0.19700000000000001</v>
      </c>
      <c r="H192" s="69">
        <f t="shared" si="5"/>
        <v>2.7787751266433736E-3</v>
      </c>
    </row>
    <row r="193" spans="1:8">
      <c r="A193" s="94" t="s">
        <v>262</v>
      </c>
      <c r="B193" s="149" t="s">
        <v>377</v>
      </c>
      <c r="C193" s="95">
        <v>-11.288</v>
      </c>
      <c r="D193" s="95">
        <v>-0.68300000000000005</v>
      </c>
      <c r="F193" s="95">
        <v>-10.09</v>
      </c>
      <c r="G193" s="95">
        <v>-0.17199999999999999</v>
      </c>
      <c r="H193" s="69">
        <f t="shared" si="5"/>
        <v>2.7778775126643396E-2</v>
      </c>
    </row>
    <row r="194" spans="1:8">
      <c r="A194" s="94" t="s">
        <v>265</v>
      </c>
      <c r="B194" s="149" t="s">
        <v>377</v>
      </c>
      <c r="C194" s="95">
        <v>-11.257999999999999</v>
      </c>
      <c r="D194" s="95">
        <v>-0.68600000000000005</v>
      </c>
      <c r="F194" s="95">
        <v>-10.096</v>
      </c>
      <c r="G194" s="95">
        <v>-0.221</v>
      </c>
      <c r="H194" s="69">
        <f t="shared" si="5"/>
        <v>-2.122122487335662E-2</v>
      </c>
    </row>
    <row r="195" spans="1:8">
      <c r="A195" s="94" t="s">
        <v>268</v>
      </c>
      <c r="B195" s="149" t="s">
        <v>377</v>
      </c>
      <c r="C195" s="95">
        <v>-11.355</v>
      </c>
      <c r="D195" s="95">
        <v>-0.69199999999999995</v>
      </c>
      <c r="F195" s="95">
        <v>-10.266999999999999</v>
      </c>
      <c r="G195" s="95">
        <v>-0.218</v>
      </c>
      <c r="H195" s="69">
        <f t="shared" si="5"/>
        <v>-1.8221224873356617E-2</v>
      </c>
    </row>
    <row r="196" spans="1:8">
      <c r="A196" s="94" t="s">
        <v>271</v>
      </c>
      <c r="B196" s="149" t="s">
        <v>377</v>
      </c>
      <c r="C196" s="95">
        <v>-11.394</v>
      </c>
      <c r="D196" s="95">
        <v>-0.69099999999999995</v>
      </c>
      <c r="F196" s="95">
        <v>-10.371</v>
      </c>
      <c r="G196" s="95">
        <v>-0.251</v>
      </c>
      <c r="H196" s="69">
        <f t="shared" si="5"/>
        <v>-5.1221224873356619E-2</v>
      </c>
    </row>
    <row r="197" spans="1:8">
      <c r="A197" s="94" t="s">
        <v>276</v>
      </c>
      <c r="B197" s="149" t="s">
        <v>377</v>
      </c>
      <c r="C197" s="95">
        <v>-11.404999999999999</v>
      </c>
      <c r="D197" s="95">
        <v>-0.67200000000000004</v>
      </c>
      <c r="F197" s="95">
        <v>-10.356</v>
      </c>
      <c r="G197" s="95">
        <v>-0.20799999999999999</v>
      </c>
      <c r="H197" s="69">
        <f t="shared" si="5"/>
        <v>-8.2212248733566085E-3</v>
      </c>
    </row>
    <row r="198" spans="1:8">
      <c r="A198" s="94" t="s">
        <v>283</v>
      </c>
      <c r="B198" s="149" t="s">
        <v>377</v>
      </c>
      <c r="C198" s="95">
        <v>-11.436999999999999</v>
      </c>
      <c r="D198" s="95">
        <v>-0.66800000000000004</v>
      </c>
      <c r="F198" s="95">
        <v>-10.375</v>
      </c>
      <c r="G198" s="95">
        <v>-0.19</v>
      </c>
      <c r="H198" s="69">
        <f t="shared" si="5"/>
        <v>9.7787751266433798E-3</v>
      </c>
    </row>
    <row r="199" spans="1:8">
      <c r="A199" s="94" t="s">
        <v>285</v>
      </c>
      <c r="B199" s="149" t="s">
        <v>377</v>
      </c>
      <c r="C199" s="95">
        <v>-11.484999999999999</v>
      </c>
      <c r="D199" s="95">
        <v>-0.68200000000000005</v>
      </c>
      <c r="F199" s="95">
        <v>-10.425000000000001</v>
      </c>
      <c r="G199" s="95">
        <v>-0.13800000000000001</v>
      </c>
      <c r="H199" s="69">
        <f t="shared" si="5"/>
        <v>6.177877512664337E-2</v>
      </c>
    </row>
    <row r="200" spans="1:8">
      <c r="A200" s="94" t="s">
        <v>288</v>
      </c>
      <c r="B200" s="149" t="s">
        <v>377</v>
      </c>
      <c r="C200" s="95">
        <v>-11.38</v>
      </c>
      <c r="D200" s="95">
        <v>-0.67700000000000005</v>
      </c>
      <c r="F200" s="95">
        <v>-10.38</v>
      </c>
      <c r="G200" s="95">
        <v>-0.222</v>
      </c>
      <c r="H200" s="69">
        <f t="shared" si="5"/>
        <v>-2.2221224873356621E-2</v>
      </c>
    </row>
    <row r="201" spans="1:8">
      <c r="A201" s="94" t="s">
        <v>291</v>
      </c>
      <c r="B201" s="149" t="s">
        <v>377</v>
      </c>
      <c r="C201" s="95">
        <v>-11.547000000000001</v>
      </c>
      <c r="D201" s="95">
        <v>-0.69199999999999995</v>
      </c>
      <c r="F201" s="95">
        <v>-10.59</v>
      </c>
      <c r="G201" s="95">
        <v>-0.246</v>
      </c>
      <c r="H201" s="69">
        <f t="shared" si="5"/>
        <v>-4.6221224873356614E-2</v>
      </c>
    </row>
    <row r="202" spans="1:8">
      <c r="A202" s="94" t="s">
        <v>294</v>
      </c>
      <c r="B202" s="149" t="s">
        <v>377</v>
      </c>
      <c r="C202" s="95">
        <v>-11.439</v>
      </c>
      <c r="D202" s="95">
        <v>-0.68100000000000005</v>
      </c>
      <c r="F202" s="95">
        <v>-10.332000000000001</v>
      </c>
      <c r="G202" s="95">
        <v>-0.183</v>
      </c>
      <c r="H202" s="69">
        <f t="shared" si="5"/>
        <v>1.6778775126643386E-2</v>
      </c>
    </row>
    <row r="203" spans="1:8">
      <c r="A203" s="94" t="s">
        <v>298</v>
      </c>
      <c r="B203" s="149" t="s">
        <v>377</v>
      </c>
      <c r="C203" s="95">
        <v>-11.522</v>
      </c>
      <c r="D203" s="95">
        <v>-0.68300000000000005</v>
      </c>
      <c r="F203" s="95">
        <v>-10.518000000000001</v>
      </c>
      <c r="G203" s="95">
        <v>-0.18099999999999999</v>
      </c>
      <c r="H203" s="69">
        <f t="shared" si="5"/>
        <v>1.8778775126643388E-2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8350-D694-F44D-8745-A976DADDDED6}">
  <sheetPr codeName="Sheet4"/>
  <dimension ref="A1:K16"/>
  <sheetViews>
    <sheetView workbookViewId="0">
      <selection activeCell="H12" sqref="H12"/>
    </sheetView>
  </sheetViews>
  <sheetFormatPr baseColWidth="10" defaultColWidth="12.6640625" defaultRowHeight="16"/>
  <cols>
    <col min="1" max="16384" width="12.6640625" style="32"/>
  </cols>
  <sheetData>
    <row r="1" spans="1:11">
      <c r="A1" s="3"/>
      <c r="B1" s="160" t="s">
        <v>121</v>
      </c>
      <c r="C1" s="160"/>
      <c r="D1" s="160"/>
      <c r="E1" s="160"/>
      <c r="F1" s="160"/>
      <c r="G1" s="160"/>
      <c r="H1" s="3"/>
      <c r="I1" s="3"/>
      <c r="J1" s="3"/>
      <c r="K1" s="3"/>
    </row>
    <row r="2" spans="1:11" ht="17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4" t="s">
        <v>122</v>
      </c>
      <c r="C3" s="33" t="s">
        <v>123</v>
      </c>
      <c r="D3" s="34" t="s">
        <v>124</v>
      </c>
      <c r="E3" s="5"/>
      <c r="F3" s="35" t="s">
        <v>125</v>
      </c>
      <c r="G3" s="38">
        <f>SLOPE(D4:D5,C4:C5)</f>
        <v>1.0172416402356255</v>
      </c>
      <c r="H3" s="3"/>
      <c r="I3" s="3"/>
      <c r="J3" s="3"/>
      <c r="K3" s="3"/>
    </row>
    <row r="4" spans="1:11" ht="17" thickBot="1">
      <c r="A4" s="3"/>
      <c r="B4" s="6" t="s">
        <v>379</v>
      </c>
      <c r="C4" s="156">
        <f>INDEX(LINEST(standards!M2:M113,standards!G2:G113,TRUE,TRUE),1,2)</f>
        <v>-0.68504870025168618</v>
      </c>
      <c r="D4" s="13">
        <v>0.21199999999999999</v>
      </c>
      <c r="E4" s="7"/>
      <c r="F4" s="36" t="s">
        <v>126</v>
      </c>
      <c r="G4" s="39">
        <f>INTERCEPT(D4:D5,C4:C5)</f>
        <v>0.90886006348530857</v>
      </c>
      <c r="H4" s="3"/>
      <c r="I4" s="3"/>
      <c r="J4" s="3"/>
      <c r="K4" s="3"/>
    </row>
    <row r="5" spans="1:11" ht="17" thickBot="1">
      <c r="A5" s="3"/>
      <c r="B5" s="8" t="s">
        <v>378</v>
      </c>
      <c r="C5" s="37">
        <f>AVERAGE(standards!M114:M171)</f>
        <v>-0.2888793103448275</v>
      </c>
      <c r="D5" s="16">
        <v>0.61499999999999999</v>
      </c>
      <c r="E5" s="7"/>
      <c r="F5" s="3"/>
      <c r="G5" s="40"/>
      <c r="H5" s="3"/>
      <c r="I5" s="3"/>
      <c r="J5" s="3"/>
      <c r="K5" s="3"/>
    </row>
    <row r="6" spans="1:11" ht="17" thickBot="1">
      <c r="A6" s="3"/>
      <c r="B6" s="1"/>
      <c r="C6" s="1"/>
      <c r="D6" s="1"/>
      <c r="E6" s="5"/>
      <c r="F6" s="1"/>
      <c r="G6" s="41"/>
      <c r="H6" s="3"/>
      <c r="I6" s="3"/>
      <c r="J6" s="3"/>
      <c r="K6" s="3"/>
    </row>
    <row r="7" spans="1:11">
      <c r="A7" s="3"/>
      <c r="B7" s="42" t="s">
        <v>127</v>
      </c>
      <c r="C7" s="45" t="s">
        <v>123</v>
      </c>
      <c r="D7" s="46" t="s">
        <v>124</v>
      </c>
      <c r="E7" s="5"/>
      <c r="F7" s="35" t="s">
        <v>125</v>
      </c>
      <c r="G7" s="38">
        <f>SLOPE(D8:D9,C8:C9)</f>
        <v>1.0103810794221384</v>
      </c>
      <c r="H7" s="3"/>
      <c r="I7" s="3"/>
      <c r="J7" s="3"/>
      <c r="K7" s="3"/>
    </row>
    <row r="8" spans="1:11" ht="17" thickBot="1">
      <c r="A8" s="3"/>
      <c r="B8" s="43" t="s">
        <v>379</v>
      </c>
      <c r="C8" s="156">
        <f>INDEX(LINEST(standards!O2:O113,standards!I2:I113,TRUE,TRUE),1,2)</f>
        <v>-0.20807326379499824</v>
      </c>
      <c r="D8" s="13">
        <v>0.14000000000000001</v>
      </c>
      <c r="E8" s="5"/>
      <c r="F8" s="36" t="s">
        <v>126</v>
      </c>
      <c r="G8" s="39">
        <f>INTERCEPT(D8:D9,C8:C9)</f>
        <v>0.35023328887207772</v>
      </c>
      <c r="H8" s="3"/>
      <c r="I8" s="3"/>
      <c r="J8" s="3"/>
      <c r="K8" s="3"/>
    </row>
    <row r="9" spans="1:11" ht="17" thickBot="1">
      <c r="A9" s="3"/>
      <c r="B9" s="44" t="s">
        <v>378</v>
      </c>
      <c r="C9" s="37">
        <f>AVERAGE(standards!O114:O171)</f>
        <v>-5.0706896551724126E-2</v>
      </c>
      <c r="D9" s="16">
        <v>0.29899999999999999</v>
      </c>
      <c r="E9" s="5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7" thickBot="1">
      <c r="A11" s="3"/>
      <c r="B11" s="3"/>
      <c r="C11" s="3"/>
      <c r="D11" s="3"/>
      <c r="E11" s="3"/>
      <c r="F11" s="3"/>
      <c r="G11" s="3"/>
      <c r="K11" s="3"/>
    </row>
    <row r="12" spans="1:11" ht="17" thickBot="1">
      <c r="A12" s="3"/>
      <c r="B12" s="161" t="s">
        <v>128</v>
      </c>
      <c r="C12" s="162"/>
      <c r="D12" s="163"/>
      <c r="E12" s="3"/>
      <c r="F12" s="3"/>
      <c r="G12" s="3"/>
      <c r="K12" s="3"/>
    </row>
    <row r="13" spans="1:11">
      <c r="B13" s="9"/>
      <c r="C13" s="10" t="s">
        <v>129</v>
      </c>
      <c r="D13" s="11" t="s">
        <v>130</v>
      </c>
      <c r="E13" s="3"/>
      <c r="F13" s="3"/>
      <c r="G13" s="3"/>
      <c r="K13" s="3"/>
    </row>
    <row r="14" spans="1:11">
      <c r="B14" s="12" t="s">
        <v>376</v>
      </c>
      <c r="C14" s="2">
        <v>0.21199999999999999</v>
      </c>
      <c r="D14" s="13">
        <v>0.14000000000000001</v>
      </c>
      <c r="E14" s="3"/>
      <c r="F14" s="3"/>
      <c r="G14" s="3"/>
      <c r="K14" s="3"/>
    </row>
    <row r="15" spans="1:11">
      <c r="B15" s="12" t="s">
        <v>377</v>
      </c>
      <c r="C15" s="2">
        <v>0.21199999999999999</v>
      </c>
      <c r="D15" s="13">
        <v>0.14000000000000001</v>
      </c>
    </row>
    <row r="16" spans="1:11" ht="17" thickBot="1">
      <c r="B16" s="14" t="s">
        <v>378</v>
      </c>
      <c r="C16" s="15">
        <v>0.61499999999999999</v>
      </c>
      <c r="D16" s="16">
        <v>0.29899999999999999</v>
      </c>
    </row>
  </sheetData>
  <mergeCells count="2">
    <mergeCell ref="B1:G1"/>
    <mergeCell ref="B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6C70A-8733-D64E-8A8B-B8E7F6F43F14}">
  <sheetPr codeName="Sheet5"/>
  <dimension ref="A1:AB61"/>
  <sheetViews>
    <sheetView workbookViewId="0">
      <pane xSplit="2" ySplit="1" topLeftCell="Q42" activePane="bottomRight" state="frozen"/>
      <selection pane="topRight" activeCell="C1" sqref="C1"/>
      <selection pane="bottomLeft" activeCell="A3" sqref="A3"/>
      <selection pane="bottomRight" activeCell="Q15" sqref="Q15"/>
    </sheetView>
  </sheetViews>
  <sheetFormatPr baseColWidth="10" defaultRowHeight="16"/>
  <cols>
    <col min="1" max="1" width="20.1640625" style="30" bestFit="1" customWidth="1"/>
    <col min="2" max="2" width="10.83203125" style="30"/>
    <col min="3" max="3" width="11.6640625" style="120" bestFit="1" customWidth="1"/>
    <col min="4" max="4" width="14.33203125" style="120" bestFit="1" customWidth="1"/>
    <col min="5" max="5" width="11.6640625" style="120" bestFit="1" customWidth="1"/>
    <col min="6" max="6" width="14.33203125" style="120" bestFit="1" customWidth="1"/>
    <col min="7" max="7" width="11.6640625" style="120" bestFit="1" customWidth="1"/>
    <col min="8" max="8" width="14.33203125" style="120" bestFit="1" customWidth="1"/>
    <col min="9" max="9" width="11.6640625" style="120" bestFit="1" customWidth="1"/>
    <col min="10" max="10" width="14.33203125" style="120" bestFit="1" customWidth="1"/>
    <col min="11" max="11" width="11.6640625" style="120" bestFit="1" customWidth="1"/>
    <col min="12" max="12" width="14.33203125" style="120" bestFit="1" customWidth="1"/>
    <col min="13" max="13" width="11.6640625" style="120" bestFit="1" customWidth="1"/>
    <col min="14" max="14" width="14.33203125" style="120" bestFit="1" customWidth="1"/>
    <col min="15" max="15" width="11.6640625" style="120" bestFit="1" customWidth="1"/>
    <col min="16" max="16" width="14.33203125" style="120" bestFit="1" customWidth="1"/>
    <col min="17" max="17" width="11.6640625" style="120" bestFit="1" customWidth="1"/>
    <col min="18" max="18" width="14.33203125" style="120" bestFit="1" customWidth="1"/>
    <col min="19" max="19" width="18" style="120" bestFit="1" customWidth="1"/>
    <col min="20" max="21" width="20.83203125" style="120" bestFit="1" customWidth="1"/>
    <col min="22" max="22" width="23.5" style="120" bestFit="1" customWidth="1"/>
    <col min="23" max="23" width="13.5" style="120" bestFit="1" customWidth="1"/>
    <col min="24" max="25" width="17.1640625" style="120" bestFit="1" customWidth="1"/>
    <col min="26" max="16384" width="10.83203125" style="30"/>
  </cols>
  <sheetData>
    <row r="1" spans="1:28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8" t="s">
        <v>7</v>
      </c>
      <c r="I1" s="31" t="s">
        <v>8</v>
      </c>
      <c r="J1" s="18" t="s">
        <v>9</v>
      </c>
      <c r="K1" s="20" t="s">
        <v>10</v>
      </c>
      <c r="L1" s="18" t="s">
        <v>11</v>
      </c>
      <c r="M1" s="19" t="s">
        <v>12</v>
      </c>
      <c r="N1" s="18" t="s">
        <v>13</v>
      </c>
      <c r="O1" s="31" t="s">
        <v>14</v>
      </c>
      <c r="P1" s="18" t="s">
        <v>15</v>
      </c>
      <c r="Q1" s="20" t="s">
        <v>16</v>
      </c>
      <c r="R1" s="18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2" t="s">
        <v>22</v>
      </c>
      <c r="X1" s="19" t="s">
        <v>301</v>
      </c>
      <c r="Y1" s="31" t="s">
        <v>302</v>
      </c>
    </row>
    <row r="2" spans="1:28">
      <c r="A2" s="101" t="s">
        <v>305</v>
      </c>
      <c r="B2" s="101" t="s">
        <v>306</v>
      </c>
      <c r="C2" s="24">
        <v>2.8380000000000001</v>
      </c>
      <c r="D2" s="24">
        <v>2E-3</v>
      </c>
      <c r="E2" s="24">
        <v>8.7569999999999997</v>
      </c>
      <c r="F2" s="24">
        <v>2E-3</v>
      </c>
      <c r="G2" s="24">
        <v>11.287000000000001</v>
      </c>
      <c r="H2" s="24">
        <v>1.4999999999999999E-2</v>
      </c>
      <c r="I2" s="24">
        <v>17.341000000000001</v>
      </c>
      <c r="J2" s="24">
        <v>0.113</v>
      </c>
      <c r="K2" s="24">
        <v>25.765999999999998</v>
      </c>
      <c r="L2" s="24">
        <v>4.0810000000000004</v>
      </c>
      <c r="M2" s="24">
        <v>-0.27200000000000002</v>
      </c>
      <c r="N2" s="24">
        <v>1.7000000000000001E-2</v>
      </c>
      <c r="O2" s="24">
        <v>-0.245</v>
      </c>
      <c r="P2" s="24">
        <v>0.112</v>
      </c>
      <c r="Q2" s="24">
        <v>5.3</v>
      </c>
      <c r="R2" s="24">
        <v>3.9980000000000002</v>
      </c>
      <c r="S2" s="25">
        <v>-1.5</v>
      </c>
      <c r="T2" s="25">
        <v>0</v>
      </c>
      <c r="U2" s="25">
        <v>34.24</v>
      </c>
      <c r="V2" s="25">
        <v>0</v>
      </c>
      <c r="W2" s="26">
        <v>13</v>
      </c>
      <c r="X2" s="155">
        <f>M2*ETF!$G$3+ETF!$G$4</f>
        <v>0.63217033734121841</v>
      </c>
      <c r="Y2" s="155">
        <f>O2*ETF!$G$7+ETF!$G$8</f>
        <v>0.10268992441365382</v>
      </c>
      <c r="AA2" s="155"/>
      <c r="AB2" s="155"/>
    </row>
    <row r="3" spans="1:28">
      <c r="A3" s="101" t="s">
        <v>307</v>
      </c>
      <c r="B3" s="101" t="s">
        <v>306</v>
      </c>
      <c r="C3" s="24">
        <v>2.782</v>
      </c>
      <c r="D3" s="24">
        <v>2E-3</v>
      </c>
      <c r="E3" s="24">
        <v>8.6630000000000003</v>
      </c>
      <c r="F3" s="24">
        <v>4.0000000000000001E-3</v>
      </c>
      <c r="G3" s="24">
        <v>11.132</v>
      </c>
      <c r="H3" s="24">
        <v>1.7999999999999999E-2</v>
      </c>
      <c r="I3" s="24">
        <v>17.154</v>
      </c>
      <c r="J3" s="24">
        <v>6.4000000000000001E-2</v>
      </c>
      <c r="K3" s="24">
        <v>20.867999999999999</v>
      </c>
      <c r="L3" s="24">
        <v>2.31</v>
      </c>
      <c r="M3" s="24">
        <v>-0.27600000000000002</v>
      </c>
      <c r="N3" s="24">
        <v>1.7999999999999999E-2</v>
      </c>
      <c r="O3" s="24">
        <v>-0.24199999999999999</v>
      </c>
      <c r="P3" s="24">
        <v>6.4000000000000001E-2</v>
      </c>
      <c r="Q3" s="24">
        <v>0.74399999999999999</v>
      </c>
      <c r="R3" s="24">
        <v>2.2629999999999999</v>
      </c>
      <c r="S3" s="25">
        <v>-1.55</v>
      </c>
      <c r="T3" s="25">
        <v>0</v>
      </c>
      <c r="U3" s="25">
        <v>34.14</v>
      </c>
      <c r="V3" s="25">
        <v>0</v>
      </c>
      <c r="W3" s="26">
        <v>13</v>
      </c>
      <c r="X3" s="155">
        <f>M3*ETF!$G$3+ETF!$G$4</f>
        <v>0.62810137078027584</v>
      </c>
      <c r="Y3" s="155">
        <f>O3*ETF!$G$7+ETF!$G$8</f>
        <v>0.10572106765192024</v>
      </c>
      <c r="AA3" s="155"/>
      <c r="AB3" s="155"/>
    </row>
    <row r="4" spans="1:28">
      <c r="A4" s="101" t="s">
        <v>311</v>
      </c>
      <c r="B4" s="101" t="s">
        <v>306</v>
      </c>
      <c r="C4" s="24">
        <v>2.8039999999999998</v>
      </c>
      <c r="D4" s="24">
        <v>3.0000000000000001E-3</v>
      </c>
      <c r="E4" s="24">
        <v>8.6620000000000008</v>
      </c>
      <c r="F4" s="24">
        <v>3.0000000000000001E-3</v>
      </c>
      <c r="G4" s="24">
        <v>11.170999999999999</v>
      </c>
      <c r="H4" s="24">
        <v>2.7E-2</v>
      </c>
      <c r="I4" s="24">
        <v>17.158000000000001</v>
      </c>
      <c r="J4" s="24">
        <v>9.0999999999999998E-2</v>
      </c>
      <c r="K4" s="24">
        <v>23.36</v>
      </c>
      <c r="L4" s="24">
        <v>2.9009999999999998</v>
      </c>
      <c r="M4" s="24">
        <v>-0.25900000000000001</v>
      </c>
      <c r="N4" s="24">
        <v>2.8000000000000001E-2</v>
      </c>
      <c r="O4" s="24">
        <v>-0.23599999999999999</v>
      </c>
      <c r="P4" s="24">
        <v>9.1999999999999998E-2</v>
      </c>
      <c r="Q4" s="24">
        <v>3.165</v>
      </c>
      <c r="R4" s="24">
        <v>2.8439999999999999</v>
      </c>
      <c r="S4" s="25">
        <v>-1.53</v>
      </c>
      <c r="T4" s="25">
        <v>0</v>
      </c>
      <c r="U4" s="25">
        <v>34.14</v>
      </c>
      <c r="V4" s="25">
        <v>0</v>
      </c>
      <c r="W4" s="26">
        <v>13</v>
      </c>
      <c r="X4" s="155">
        <f>M4*ETF!$G$3+ETF!$G$4</f>
        <v>0.64539447866428157</v>
      </c>
      <c r="Y4" s="155">
        <f>O4*ETF!$G$7+ETF!$G$8</f>
        <v>0.11178335412845308</v>
      </c>
      <c r="AA4" s="155"/>
      <c r="AB4" s="155"/>
    </row>
    <row r="5" spans="1:28">
      <c r="A5" s="101" t="s">
        <v>321</v>
      </c>
      <c r="B5" s="101" t="s">
        <v>306</v>
      </c>
      <c r="C5" s="24">
        <v>2.673</v>
      </c>
      <c r="D5" s="24">
        <v>2E-3</v>
      </c>
      <c r="E5" s="24">
        <v>8.6989999999999998</v>
      </c>
      <c r="F5" s="24">
        <v>4.0000000000000001E-3</v>
      </c>
      <c r="G5" s="24">
        <v>11.037000000000001</v>
      </c>
      <c r="H5" s="24">
        <v>3.1E-2</v>
      </c>
      <c r="I5" s="24">
        <v>17.292000000000002</v>
      </c>
      <c r="J5" s="24">
        <v>7.6999999999999999E-2</v>
      </c>
      <c r="K5" s="24">
        <v>25.363</v>
      </c>
      <c r="L5" s="24">
        <v>3.427</v>
      </c>
      <c r="M5" s="24">
        <v>-0.29199999999999998</v>
      </c>
      <c r="N5" s="24">
        <v>3.2000000000000001E-2</v>
      </c>
      <c r="O5" s="24">
        <v>-0.17699999999999999</v>
      </c>
      <c r="P5" s="24">
        <v>7.6999999999999999E-2</v>
      </c>
      <c r="Q5" s="24">
        <v>5.1959999999999997</v>
      </c>
      <c r="R5" s="24">
        <v>3.363</v>
      </c>
      <c r="S5" s="25">
        <v>-1.67</v>
      </c>
      <c r="T5" s="25">
        <v>0</v>
      </c>
      <c r="U5" s="25">
        <v>34.18</v>
      </c>
      <c r="V5" s="25">
        <v>0</v>
      </c>
      <c r="W5" s="26">
        <v>13</v>
      </c>
      <c r="X5" s="155">
        <f>M5*ETF!$G$3+ETF!$G$4</f>
        <v>0.61182550453650597</v>
      </c>
      <c r="Y5" s="155">
        <f>O5*ETF!$G$7+ETF!$G$8</f>
        <v>0.17139583781435924</v>
      </c>
      <c r="AA5" s="155"/>
      <c r="AB5" s="155"/>
    </row>
    <row r="6" spans="1:28">
      <c r="A6" s="101" t="s">
        <v>326</v>
      </c>
      <c r="B6" s="101" t="s">
        <v>306</v>
      </c>
      <c r="C6" s="24">
        <v>2.7559999999999998</v>
      </c>
      <c r="D6" s="24">
        <v>2E-3</v>
      </c>
      <c r="E6" s="24">
        <v>8.7609999999999992</v>
      </c>
      <c r="F6" s="24">
        <v>4.0000000000000001E-3</v>
      </c>
      <c r="G6" s="24">
        <v>11.180999999999999</v>
      </c>
      <c r="H6" s="24">
        <v>1.7999999999999999E-2</v>
      </c>
      <c r="I6" s="24">
        <v>17.375</v>
      </c>
      <c r="J6" s="24">
        <v>7.0000000000000007E-2</v>
      </c>
      <c r="K6" s="24">
        <v>20.212</v>
      </c>
      <c r="L6" s="24">
        <v>2.4039999999999999</v>
      </c>
      <c r="M6" s="24">
        <v>-0.29599999999999999</v>
      </c>
      <c r="N6" s="24">
        <v>1.7000000000000001E-2</v>
      </c>
      <c r="O6" s="24">
        <v>-0.22</v>
      </c>
      <c r="P6" s="24">
        <v>6.9000000000000006E-2</v>
      </c>
      <c r="Q6" s="24">
        <v>-6.2E-2</v>
      </c>
      <c r="R6" s="24">
        <v>2.359</v>
      </c>
      <c r="S6" s="25">
        <v>-1.59</v>
      </c>
      <c r="T6" s="25">
        <v>0</v>
      </c>
      <c r="U6" s="25">
        <v>34.25</v>
      </c>
      <c r="V6" s="25">
        <v>0</v>
      </c>
      <c r="W6" s="26">
        <v>13</v>
      </c>
      <c r="X6" s="155">
        <f>M6*ETF!$G$3+ETF!$G$4</f>
        <v>0.60775653797556339</v>
      </c>
      <c r="Y6" s="155">
        <f>O6*ETF!$G$7+ETF!$G$8</f>
        <v>0.12794945139920727</v>
      </c>
      <c r="AA6" s="155"/>
      <c r="AB6" s="155"/>
    </row>
    <row r="7" spans="1:28">
      <c r="A7" s="101" t="s">
        <v>328</v>
      </c>
      <c r="B7" s="101" t="s">
        <v>306</v>
      </c>
      <c r="C7" s="24">
        <v>2.7549999999999999</v>
      </c>
      <c r="D7" s="24">
        <v>3.0000000000000001E-3</v>
      </c>
      <c r="E7" s="24">
        <v>8.7780000000000005</v>
      </c>
      <c r="F7" s="24">
        <v>4.0000000000000001E-3</v>
      </c>
      <c r="G7" s="24">
        <v>11.212</v>
      </c>
      <c r="H7" s="24">
        <v>2.1000000000000001E-2</v>
      </c>
      <c r="I7" s="24">
        <v>17.358000000000001</v>
      </c>
      <c r="J7" s="24">
        <v>6.6000000000000003E-2</v>
      </c>
      <c r="K7" s="24">
        <v>19.263999999999999</v>
      </c>
      <c r="L7" s="24">
        <v>3.302</v>
      </c>
      <c r="M7" s="24">
        <v>-0.28100000000000003</v>
      </c>
      <c r="N7" s="24">
        <v>2.1000000000000001E-2</v>
      </c>
      <c r="O7" s="24">
        <v>-0.27100000000000002</v>
      </c>
      <c r="P7" s="24">
        <v>6.5000000000000002E-2</v>
      </c>
      <c r="Q7" s="24">
        <v>-1.0249999999999999</v>
      </c>
      <c r="R7" s="24">
        <v>3.2360000000000002</v>
      </c>
      <c r="S7" s="25">
        <v>-1.59</v>
      </c>
      <c r="T7" s="25">
        <v>0</v>
      </c>
      <c r="U7" s="25">
        <v>34.26</v>
      </c>
      <c r="V7" s="25">
        <v>0</v>
      </c>
      <c r="W7" s="26">
        <v>13</v>
      </c>
      <c r="X7" s="155">
        <f>M7*ETF!$G$3+ETF!$G$4</f>
        <v>0.62301516257909784</v>
      </c>
      <c r="Y7" s="155">
        <f>O7*ETF!$G$7+ETF!$G$8</f>
        <v>7.6420016348678177E-2</v>
      </c>
      <c r="AA7" s="155"/>
      <c r="AB7" s="155"/>
    </row>
    <row r="8" spans="1:28">
      <c r="A8" s="101" t="s">
        <v>334</v>
      </c>
      <c r="B8" s="101" t="s">
        <v>306</v>
      </c>
      <c r="C8" s="24">
        <v>2.7480000000000002</v>
      </c>
      <c r="D8" s="24">
        <v>2E-3</v>
      </c>
      <c r="E8" s="24">
        <v>8.7880000000000003</v>
      </c>
      <c r="F8" s="24">
        <v>4.0000000000000001E-3</v>
      </c>
      <c r="G8" s="24">
        <v>11.226000000000001</v>
      </c>
      <c r="H8" s="24">
        <v>3.4000000000000002E-2</v>
      </c>
      <c r="I8" s="24">
        <v>17.471</v>
      </c>
      <c r="J8" s="24">
        <v>7.8E-2</v>
      </c>
      <c r="K8" s="24">
        <v>22.725999999999999</v>
      </c>
      <c r="L8" s="24">
        <v>2.8279999999999998</v>
      </c>
      <c r="M8" s="24">
        <v>-0.27100000000000002</v>
      </c>
      <c r="N8" s="24">
        <v>3.2000000000000001E-2</v>
      </c>
      <c r="O8" s="24">
        <v>-0.18</v>
      </c>
      <c r="P8" s="24">
        <v>0.08</v>
      </c>
      <c r="Q8" s="24">
        <v>2.355</v>
      </c>
      <c r="R8" s="24">
        <v>2.77</v>
      </c>
      <c r="S8" s="25">
        <v>-1.59</v>
      </c>
      <c r="T8" s="25">
        <v>0</v>
      </c>
      <c r="U8" s="25">
        <v>34.270000000000003</v>
      </c>
      <c r="V8" s="25">
        <v>0</v>
      </c>
      <c r="W8" s="26">
        <v>13</v>
      </c>
      <c r="X8" s="155">
        <f>M8*ETF!$G$3+ETF!$G$4</f>
        <v>0.63318757898145406</v>
      </c>
      <c r="Y8" s="155">
        <f>O8*ETF!$G$7+ETF!$G$8</f>
        <v>0.16836469457609282</v>
      </c>
      <c r="AA8" s="155"/>
      <c r="AB8" s="155"/>
    </row>
    <row r="9" spans="1:28">
      <c r="A9" s="101" t="s">
        <v>337</v>
      </c>
      <c r="B9" s="101" t="s">
        <v>306</v>
      </c>
      <c r="C9" s="24">
        <v>2.6859999999999999</v>
      </c>
      <c r="D9" s="24">
        <v>2E-3</v>
      </c>
      <c r="E9" s="24">
        <v>8.3480000000000008</v>
      </c>
      <c r="F9" s="24">
        <v>3.0000000000000001E-3</v>
      </c>
      <c r="G9" s="24">
        <v>10.72</v>
      </c>
      <c r="H9" s="24">
        <v>1.2999999999999999E-2</v>
      </c>
      <c r="I9" s="24">
        <v>16.562999999999999</v>
      </c>
      <c r="J9" s="24">
        <v>0.14099999999999999</v>
      </c>
      <c r="K9" s="24">
        <v>21.747</v>
      </c>
      <c r="L9" s="24">
        <v>3.444</v>
      </c>
      <c r="M9" s="24">
        <v>-0.27800000000000002</v>
      </c>
      <c r="N9" s="24">
        <v>1.6E-2</v>
      </c>
      <c r="O9" s="24">
        <v>-0.19900000000000001</v>
      </c>
      <c r="P9" s="24">
        <v>0.13700000000000001</v>
      </c>
      <c r="Q9" s="24">
        <v>2.3220000000000001</v>
      </c>
      <c r="R9" s="24">
        <v>3.3759999999999999</v>
      </c>
      <c r="S9" s="25">
        <v>-1.64</v>
      </c>
      <c r="T9" s="25">
        <v>0</v>
      </c>
      <c r="U9" s="25">
        <v>33.82</v>
      </c>
      <c r="V9" s="25">
        <v>0</v>
      </c>
      <c r="W9" s="26">
        <v>13</v>
      </c>
      <c r="X9" s="155">
        <f>M9*ETF!$G$3+ETF!$G$4</f>
        <v>0.62606688749980466</v>
      </c>
      <c r="Y9" s="155">
        <f>O9*ETF!$G$7+ETF!$G$8</f>
        <v>0.14916745406707216</v>
      </c>
      <c r="AA9" s="155"/>
      <c r="AB9" s="155"/>
    </row>
    <row r="10" spans="1:28">
      <c r="A10" s="101" t="s">
        <v>341</v>
      </c>
      <c r="B10" s="101" t="s">
        <v>306</v>
      </c>
      <c r="C10" s="24">
        <v>2.7210000000000001</v>
      </c>
      <c r="D10" s="24">
        <v>3.0000000000000001E-3</v>
      </c>
      <c r="E10" s="24">
        <v>8.5630000000000006</v>
      </c>
      <c r="F10" s="24">
        <v>3.0000000000000001E-3</v>
      </c>
      <c r="G10" s="24">
        <v>10.978999999999999</v>
      </c>
      <c r="H10" s="24">
        <v>3.5000000000000003E-2</v>
      </c>
      <c r="I10" s="24">
        <v>16.972999999999999</v>
      </c>
      <c r="J10" s="24">
        <v>6.8000000000000005E-2</v>
      </c>
      <c r="K10" s="24">
        <v>19.559999999999999</v>
      </c>
      <c r="L10" s="24">
        <v>1.37</v>
      </c>
      <c r="M10" s="24">
        <v>-0.26700000000000002</v>
      </c>
      <c r="N10" s="24">
        <v>3.3000000000000002E-2</v>
      </c>
      <c r="O10" s="24">
        <v>-0.222</v>
      </c>
      <c r="P10" s="24">
        <v>6.6000000000000003E-2</v>
      </c>
      <c r="Q10" s="24">
        <v>-0.27900000000000003</v>
      </c>
      <c r="R10" s="24">
        <v>1.3440000000000001</v>
      </c>
      <c r="S10" s="25">
        <v>-1.62</v>
      </c>
      <c r="T10" s="25">
        <v>0</v>
      </c>
      <c r="U10" s="25">
        <v>34.04</v>
      </c>
      <c r="V10" s="25">
        <v>0</v>
      </c>
      <c r="W10" s="26">
        <v>13</v>
      </c>
      <c r="X10" s="155">
        <f>M10*ETF!$G$3+ETF!$G$4</f>
        <v>0.63725654554239664</v>
      </c>
      <c r="Y10" s="155">
        <f>O10*ETF!$G$7+ETF!$G$8</f>
        <v>0.12592868924036299</v>
      </c>
      <c r="AA10" s="155"/>
      <c r="AB10" s="155"/>
    </row>
    <row r="11" spans="1:28">
      <c r="A11" s="101" t="s">
        <v>346</v>
      </c>
      <c r="B11" s="101" t="s">
        <v>306</v>
      </c>
      <c r="C11" s="24">
        <v>2.7360000000000002</v>
      </c>
      <c r="D11" s="24">
        <v>3.0000000000000001E-3</v>
      </c>
      <c r="E11" s="24">
        <v>8.5129999999999999</v>
      </c>
      <c r="F11" s="24">
        <v>3.0000000000000001E-3</v>
      </c>
      <c r="G11" s="24">
        <v>10.933</v>
      </c>
      <c r="H11" s="24">
        <v>2.1999999999999999E-2</v>
      </c>
      <c r="I11" s="24">
        <v>16.946999999999999</v>
      </c>
      <c r="J11" s="24">
        <v>7.3999999999999996E-2</v>
      </c>
      <c r="K11" s="24">
        <v>20.422999999999998</v>
      </c>
      <c r="L11" s="24">
        <v>3.129</v>
      </c>
      <c r="M11" s="24">
        <v>-0.27900000000000003</v>
      </c>
      <c r="N11" s="24">
        <v>2.1999999999999999E-2</v>
      </c>
      <c r="O11" s="24">
        <v>-0.14799999999999999</v>
      </c>
      <c r="P11" s="24">
        <v>7.1999999999999995E-2</v>
      </c>
      <c r="Q11" s="24">
        <v>0.64900000000000002</v>
      </c>
      <c r="R11" s="24">
        <v>3.0640000000000001</v>
      </c>
      <c r="S11" s="25">
        <v>-1.6</v>
      </c>
      <c r="T11" s="25">
        <v>0</v>
      </c>
      <c r="U11" s="25">
        <v>33.99</v>
      </c>
      <c r="V11" s="25">
        <v>0</v>
      </c>
      <c r="W11" s="26">
        <v>13</v>
      </c>
      <c r="X11" s="155">
        <f>M11*ETF!$G$3+ETF!$G$4</f>
        <v>0.62504964585956901</v>
      </c>
      <c r="Y11" s="155">
        <f>O11*ETF!$G$7+ETF!$G$8</f>
        <v>0.20069688911760125</v>
      </c>
      <c r="AA11" s="155"/>
      <c r="AB11" s="155"/>
    </row>
    <row r="12" spans="1:28">
      <c r="A12" s="103" t="s">
        <v>303</v>
      </c>
      <c r="B12" s="168" t="s">
        <v>399</v>
      </c>
      <c r="C12" s="24">
        <v>4.2119999999999997</v>
      </c>
      <c r="D12" s="24">
        <v>2E-3</v>
      </c>
      <c r="E12" s="24">
        <v>13.679</v>
      </c>
      <c r="F12" s="24">
        <v>3.0000000000000001E-3</v>
      </c>
      <c r="G12" s="24">
        <v>17.617000000000001</v>
      </c>
      <c r="H12" s="24">
        <v>2.5000000000000001E-2</v>
      </c>
      <c r="I12" s="24">
        <v>27.402000000000001</v>
      </c>
      <c r="J12" s="24">
        <v>0.10199999999999999</v>
      </c>
      <c r="K12" s="24">
        <v>35.430999999999997</v>
      </c>
      <c r="L12" s="24">
        <v>2.9420000000000002</v>
      </c>
      <c r="M12" s="24">
        <v>-0.23</v>
      </c>
      <c r="N12" s="24">
        <v>2.5000000000000001E-2</v>
      </c>
      <c r="O12" s="24">
        <v>-0.14000000000000001</v>
      </c>
      <c r="P12" s="24">
        <v>0.10299999999999999</v>
      </c>
      <c r="Q12" s="24">
        <v>3.6459999999999999</v>
      </c>
      <c r="R12" s="24">
        <v>2.8530000000000002</v>
      </c>
      <c r="S12" s="25">
        <v>-0.21</v>
      </c>
      <c r="T12" s="25">
        <v>0</v>
      </c>
      <c r="U12" s="25">
        <v>39.29</v>
      </c>
      <c r="V12" s="25">
        <v>0</v>
      </c>
      <c r="W12" s="26">
        <v>13</v>
      </c>
      <c r="X12" s="155">
        <f>M12*ETF!$G$3+ETF!$G$4</f>
        <v>0.6748944862311147</v>
      </c>
      <c r="Y12" s="155">
        <f>O12*ETF!$G$7+ETF!$G$8</f>
        <v>0.20877993775297832</v>
      </c>
      <c r="AA12" s="155"/>
      <c r="AB12" s="155"/>
    </row>
    <row r="13" spans="1:28">
      <c r="A13" s="103" t="s">
        <v>308</v>
      </c>
      <c r="B13" s="168" t="s">
        <v>399</v>
      </c>
      <c r="C13" s="24">
        <v>4.1609999999999996</v>
      </c>
      <c r="D13" s="24">
        <v>2E-3</v>
      </c>
      <c r="E13" s="24">
        <v>13.667999999999999</v>
      </c>
      <c r="F13" s="24">
        <v>4.0000000000000001E-3</v>
      </c>
      <c r="G13" s="24">
        <v>17.562999999999999</v>
      </c>
      <c r="H13" s="24">
        <v>2.9000000000000001E-2</v>
      </c>
      <c r="I13" s="24">
        <v>27.391999999999999</v>
      </c>
      <c r="J13" s="24">
        <v>7.5999999999999998E-2</v>
      </c>
      <c r="K13" s="24">
        <v>35.356000000000002</v>
      </c>
      <c r="L13" s="24">
        <v>3.2450000000000001</v>
      </c>
      <c r="M13" s="24">
        <v>-0.221</v>
      </c>
      <c r="N13" s="24">
        <v>2.7E-2</v>
      </c>
      <c r="O13" s="24">
        <v>-0.128</v>
      </c>
      <c r="P13" s="24">
        <v>7.2999999999999995E-2</v>
      </c>
      <c r="Q13" s="24">
        <v>3.649</v>
      </c>
      <c r="R13" s="24">
        <v>3.1419999999999999</v>
      </c>
      <c r="S13" s="25">
        <v>-0.27</v>
      </c>
      <c r="T13" s="25">
        <v>0</v>
      </c>
      <c r="U13" s="25">
        <v>39.28</v>
      </c>
      <c r="V13" s="25">
        <v>0</v>
      </c>
      <c r="W13" s="26">
        <v>13</v>
      </c>
      <c r="X13" s="155">
        <f>M13*ETF!$G$3+ETF!$G$4</f>
        <v>0.68404966099323539</v>
      </c>
      <c r="Y13" s="155">
        <f>O13*ETF!$G$7+ETF!$G$8</f>
        <v>0.220904510706044</v>
      </c>
      <c r="AA13" s="155"/>
      <c r="AB13" s="155"/>
    </row>
    <row r="14" spans="1:28">
      <c r="A14" s="103" t="s">
        <v>313</v>
      </c>
      <c r="B14" s="168" t="s">
        <v>399</v>
      </c>
      <c r="C14" s="24">
        <v>4.1609999999999996</v>
      </c>
      <c r="D14" s="24">
        <v>2E-3</v>
      </c>
      <c r="E14" s="24">
        <v>13.638</v>
      </c>
      <c r="F14" s="24">
        <v>2E-3</v>
      </c>
      <c r="G14" s="24">
        <v>17.530999999999999</v>
      </c>
      <c r="H14" s="24">
        <v>2.5999999999999999E-2</v>
      </c>
      <c r="I14" s="24">
        <v>27.372</v>
      </c>
      <c r="J14" s="24">
        <v>8.7999999999999995E-2</v>
      </c>
      <c r="K14" s="24">
        <v>36.104999999999997</v>
      </c>
      <c r="L14" s="24">
        <v>3.2229999999999999</v>
      </c>
      <c r="M14" s="24">
        <v>-0.223</v>
      </c>
      <c r="N14" s="24">
        <v>2.5000000000000001E-2</v>
      </c>
      <c r="O14" s="24">
        <v>-8.7999999999999995E-2</v>
      </c>
      <c r="P14" s="24">
        <v>8.5999999999999993E-2</v>
      </c>
      <c r="Q14" s="24">
        <v>4.4349999999999996</v>
      </c>
      <c r="R14" s="24">
        <v>3.1219999999999999</v>
      </c>
      <c r="S14" s="25">
        <v>-0.27</v>
      </c>
      <c r="T14" s="25">
        <v>0</v>
      </c>
      <c r="U14" s="25">
        <v>39.25</v>
      </c>
      <c r="V14" s="25">
        <v>0</v>
      </c>
      <c r="W14" s="26">
        <v>13</v>
      </c>
      <c r="X14" s="155">
        <f>M14*ETF!$G$3+ETF!$G$4</f>
        <v>0.6820151777127641</v>
      </c>
      <c r="Y14" s="155">
        <f>O14*ETF!$G$7+ETF!$G$8</f>
        <v>0.26131975388292955</v>
      </c>
      <c r="AA14" s="155"/>
      <c r="AB14" s="155"/>
    </row>
    <row r="15" spans="1:28">
      <c r="A15" s="103" t="s">
        <v>316</v>
      </c>
      <c r="B15" s="168" t="s">
        <v>399</v>
      </c>
      <c r="C15" s="24">
        <v>4.1180000000000003</v>
      </c>
      <c r="D15" s="24">
        <v>2E-3</v>
      </c>
      <c r="E15" s="24">
        <v>13.645</v>
      </c>
      <c r="F15" s="24">
        <v>3.0000000000000001E-3</v>
      </c>
      <c r="G15" s="24">
        <v>17.488</v>
      </c>
      <c r="H15" s="24">
        <v>2.9000000000000001E-2</v>
      </c>
      <c r="I15" s="24">
        <v>27.337</v>
      </c>
      <c r="J15" s="24">
        <v>0.13</v>
      </c>
      <c r="K15" s="24">
        <v>37.905999999999999</v>
      </c>
      <c r="L15" s="24">
        <v>3.2309999999999999</v>
      </c>
      <c r="M15" s="24">
        <v>-0.22700000000000001</v>
      </c>
      <c r="N15" s="24">
        <v>0.03</v>
      </c>
      <c r="O15" s="24">
        <v>-0.13700000000000001</v>
      </c>
      <c r="P15" s="24">
        <v>0.127</v>
      </c>
      <c r="Q15" s="24">
        <v>6.2130000000000001</v>
      </c>
      <c r="R15" s="24">
        <v>3.1349999999999998</v>
      </c>
      <c r="S15" s="25">
        <v>-0.31</v>
      </c>
      <c r="T15" s="25">
        <v>0</v>
      </c>
      <c r="U15" s="25">
        <v>39.26</v>
      </c>
      <c r="V15" s="25">
        <v>0</v>
      </c>
      <c r="W15" s="26">
        <v>13</v>
      </c>
      <c r="X15" s="155">
        <f>M15*ETF!$G$3+ETF!$G$4</f>
        <v>0.67794621115182152</v>
      </c>
      <c r="Y15" s="155">
        <f>O15*ETF!$G$7+ETF!$G$8</f>
        <v>0.21181108099124474</v>
      </c>
      <c r="AA15" s="155"/>
      <c r="AB15" s="155"/>
    </row>
    <row r="16" spans="1:28">
      <c r="A16" s="103" t="s">
        <v>320</v>
      </c>
      <c r="B16" s="168" t="s">
        <v>399</v>
      </c>
      <c r="C16" s="24">
        <v>4.1180000000000003</v>
      </c>
      <c r="D16" s="24">
        <v>2E-3</v>
      </c>
      <c r="E16" s="24">
        <v>13.615</v>
      </c>
      <c r="F16" s="24">
        <v>4.0000000000000001E-3</v>
      </c>
      <c r="G16" s="24">
        <v>17.454999999999998</v>
      </c>
      <c r="H16" s="24">
        <v>1.9E-2</v>
      </c>
      <c r="I16" s="24">
        <v>27.312000000000001</v>
      </c>
      <c r="J16" s="24">
        <v>0.104</v>
      </c>
      <c r="K16" s="24">
        <v>33.622</v>
      </c>
      <c r="L16" s="24">
        <v>3.8780000000000001</v>
      </c>
      <c r="M16" s="24">
        <v>-0.23100000000000001</v>
      </c>
      <c r="N16" s="24">
        <v>0.02</v>
      </c>
      <c r="O16" s="24">
        <v>-0.10100000000000001</v>
      </c>
      <c r="P16" s="24">
        <v>0.10100000000000001</v>
      </c>
      <c r="Q16" s="24">
        <v>2.1179999999999999</v>
      </c>
      <c r="R16" s="24">
        <v>3.7570000000000001</v>
      </c>
      <c r="S16" s="25">
        <v>-0.31</v>
      </c>
      <c r="T16" s="25">
        <v>0</v>
      </c>
      <c r="U16" s="25">
        <v>39.22</v>
      </c>
      <c r="V16" s="25">
        <v>0</v>
      </c>
      <c r="W16" s="26">
        <v>13</v>
      </c>
      <c r="X16" s="155">
        <f>M16*ETF!$G$3+ETF!$G$4</f>
        <v>0.67387724459087905</v>
      </c>
      <c r="Y16" s="155">
        <f>O16*ETF!$G$7+ETF!$G$8</f>
        <v>0.24818479985044173</v>
      </c>
      <c r="AA16" s="155"/>
      <c r="AB16" s="155"/>
    </row>
    <row r="17" spans="1:28">
      <c r="A17" s="103" t="s">
        <v>323</v>
      </c>
      <c r="B17" s="168" t="s">
        <v>399</v>
      </c>
      <c r="C17" s="24">
        <v>4.1310000000000002</v>
      </c>
      <c r="D17" s="24">
        <v>2E-3</v>
      </c>
      <c r="E17" s="24">
        <v>13.744999999999999</v>
      </c>
      <c r="F17" s="24">
        <v>4.0000000000000001E-3</v>
      </c>
      <c r="G17" s="24">
        <v>17.593</v>
      </c>
      <c r="H17" s="24">
        <v>2.4E-2</v>
      </c>
      <c r="I17" s="24">
        <v>27.596</v>
      </c>
      <c r="J17" s="24">
        <v>8.6999999999999994E-2</v>
      </c>
      <c r="K17" s="24">
        <v>37.874000000000002</v>
      </c>
      <c r="L17" s="24">
        <v>3.629</v>
      </c>
      <c r="M17" s="24">
        <v>-0.23400000000000001</v>
      </c>
      <c r="N17" s="24">
        <v>2.3E-2</v>
      </c>
      <c r="O17" s="24">
        <v>-8.1000000000000003E-2</v>
      </c>
      <c r="P17" s="24">
        <v>8.5999999999999993E-2</v>
      </c>
      <c r="Q17" s="24">
        <v>5.9729999999999999</v>
      </c>
      <c r="R17" s="24">
        <v>3.5169999999999999</v>
      </c>
      <c r="S17" s="25">
        <v>-0.3</v>
      </c>
      <c r="T17" s="25">
        <v>0</v>
      </c>
      <c r="U17" s="25">
        <v>39.36</v>
      </c>
      <c r="V17" s="25">
        <v>0</v>
      </c>
      <c r="W17" s="26">
        <v>13</v>
      </c>
      <c r="X17" s="155">
        <f>M17*ETF!$G$3+ETF!$G$4</f>
        <v>0.67082551967017223</v>
      </c>
      <c r="Y17" s="155">
        <f>O17*ETF!$G$7+ETF!$G$8</f>
        <v>0.26839242143888453</v>
      </c>
      <c r="AA17" s="155"/>
      <c r="AB17" s="155"/>
    </row>
    <row r="18" spans="1:28">
      <c r="A18" s="103" t="s">
        <v>329</v>
      </c>
      <c r="B18" s="168" t="s">
        <v>399</v>
      </c>
      <c r="C18" s="24">
        <v>4.1369999999999996</v>
      </c>
      <c r="D18" s="24">
        <v>1E-3</v>
      </c>
      <c r="E18" s="24">
        <v>13.75</v>
      </c>
      <c r="F18" s="24">
        <v>3.0000000000000001E-3</v>
      </c>
      <c r="G18" s="24">
        <v>17.597999999999999</v>
      </c>
      <c r="H18" s="24">
        <v>0.02</v>
      </c>
      <c r="I18" s="24">
        <v>27.603999999999999</v>
      </c>
      <c r="J18" s="24">
        <v>7.6999999999999999E-2</v>
      </c>
      <c r="K18" s="24">
        <v>30.742000000000001</v>
      </c>
      <c r="L18" s="24">
        <v>2.5449999999999999</v>
      </c>
      <c r="M18" s="24">
        <v>-0.24099999999999999</v>
      </c>
      <c r="N18" s="24">
        <v>1.7999999999999999E-2</v>
      </c>
      <c r="O18" s="24">
        <v>-8.3000000000000004E-2</v>
      </c>
      <c r="P18" s="24">
        <v>7.3999999999999996E-2</v>
      </c>
      <c r="Q18" s="24">
        <v>-0.95699999999999996</v>
      </c>
      <c r="R18" s="24">
        <v>2.4649999999999999</v>
      </c>
      <c r="S18" s="25">
        <v>-0.3</v>
      </c>
      <c r="T18" s="25">
        <v>0</v>
      </c>
      <c r="U18" s="25">
        <v>39.36</v>
      </c>
      <c r="V18" s="25">
        <v>0</v>
      </c>
      <c r="W18" s="26">
        <v>13</v>
      </c>
      <c r="X18" s="155">
        <f>M18*ETF!$G$3+ETF!$G$4</f>
        <v>0.66370482818852283</v>
      </c>
      <c r="Y18" s="155">
        <f>O18*ETF!$G$7+ETF!$G$8</f>
        <v>0.26637165928004025</v>
      </c>
      <c r="AA18" s="155"/>
      <c r="AB18" s="155"/>
    </row>
    <row r="19" spans="1:28">
      <c r="A19" s="103" t="s">
        <v>333</v>
      </c>
      <c r="B19" s="168" t="s">
        <v>399</v>
      </c>
      <c r="C19" s="24">
        <v>4.149</v>
      </c>
      <c r="D19" s="24">
        <v>2E-3</v>
      </c>
      <c r="E19" s="24">
        <v>13.704000000000001</v>
      </c>
      <c r="F19" s="24">
        <v>3.0000000000000001E-3</v>
      </c>
      <c r="G19" s="24">
        <v>17.582999999999998</v>
      </c>
      <c r="H19" s="24">
        <v>3.3000000000000002E-2</v>
      </c>
      <c r="I19" s="24">
        <v>27.509</v>
      </c>
      <c r="J19" s="24">
        <v>9.2999999999999999E-2</v>
      </c>
      <c r="K19" s="24">
        <v>34.578000000000003</v>
      </c>
      <c r="L19" s="24">
        <v>2.82</v>
      </c>
      <c r="M19" s="24">
        <v>-0.223</v>
      </c>
      <c r="N19" s="24">
        <v>0.03</v>
      </c>
      <c r="O19" s="24">
        <v>-8.4000000000000005E-2</v>
      </c>
      <c r="P19" s="24">
        <v>8.7999999999999995E-2</v>
      </c>
      <c r="Q19" s="24">
        <v>2.839</v>
      </c>
      <c r="R19" s="24">
        <v>2.7280000000000002</v>
      </c>
      <c r="S19" s="25">
        <v>-0.28000000000000003</v>
      </c>
      <c r="T19" s="25">
        <v>0</v>
      </c>
      <c r="U19" s="25">
        <v>39.32</v>
      </c>
      <c r="V19" s="25">
        <v>0</v>
      </c>
      <c r="W19" s="26">
        <v>13</v>
      </c>
      <c r="X19" s="155">
        <f>M19*ETF!$G$3+ETF!$G$4</f>
        <v>0.6820151777127641</v>
      </c>
      <c r="Y19" s="155">
        <f>O19*ETF!$G$7+ETF!$G$8</f>
        <v>0.26536127820061806</v>
      </c>
      <c r="AA19" s="155"/>
      <c r="AB19" s="155"/>
    </row>
    <row r="20" spans="1:28">
      <c r="A20" s="103" t="s">
        <v>335</v>
      </c>
      <c r="B20" s="168" t="s">
        <v>399</v>
      </c>
      <c r="C20" s="24">
        <v>4.1139999999999999</v>
      </c>
      <c r="D20" s="24">
        <v>3.0000000000000001E-3</v>
      </c>
      <c r="E20" s="24">
        <v>13.688000000000001</v>
      </c>
      <c r="F20" s="24">
        <v>4.0000000000000001E-3</v>
      </c>
      <c r="G20" s="24">
        <v>17.529</v>
      </c>
      <c r="H20" s="24">
        <v>2.4E-2</v>
      </c>
      <c r="I20" s="24">
        <v>27.446000000000002</v>
      </c>
      <c r="J20" s="24">
        <v>0.114</v>
      </c>
      <c r="K20" s="24">
        <v>29.067</v>
      </c>
      <c r="L20" s="24">
        <v>2.0059999999999998</v>
      </c>
      <c r="M20" s="24">
        <v>-0.22500000000000001</v>
      </c>
      <c r="N20" s="24">
        <v>2.5999999999999999E-2</v>
      </c>
      <c r="O20" s="24">
        <v>-0.115</v>
      </c>
      <c r="P20" s="24">
        <v>0.112</v>
      </c>
      <c r="Q20" s="24">
        <v>-2.4359999999999999</v>
      </c>
      <c r="R20" s="24">
        <v>1.9419999999999999</v>
      </c>
      <c r="S20" s="25">
        <v>-0.32</v>
      </c>
      <c r="T20" s="25">
        <v>0</v>
      </c>
      <c r="U20" s="25">
        <v>39.299999999999997</v>
      </c>
      <c r="V20" s="25">
        <v>0</v>
      </c>
      <c r="W20" s="26">
        <v>13</v>
      </c>
      <c r="X20" s="155">
        <f>M20*ETF!$G$3+ETF!$G$4</f>
        <v>0.67998069443229281</v>
      </c>
      <c r="Y20" s="155">
        <f>O20*ETF!$G$7+ETF!$G$8</f>
        <v>0.23403946473853179</v>
      </c>
      <c r="AA20" s="155"/>
      <c r="AB20" s="155"/>
    </row>
    <row r="21" spans="1:28">
      <c r="A21" s="104" t="s">
        <v>304</v>
      </c>
      <c r="B21" s="104" t="s">
        <v>398</v>
      </c>
      <c r="C21" s="24">
        <v>4.57</v>
      </c>
      <c r="D21" s="24">
        <v>2E-3</v>
      </c>
      <c r="E21" s="24">
        <v>12.288</v>
      </c>
      <c r="F21" s="24">
        <v>3.0000000000000001E-3</v>
      </c>
      <c r="G21" s="24">
        <v>16.561</v>
      </c>
      <c r="H21" s="24">
        <v>2.4E-2</v>
      </c>
      <c r="I21" s="24">
        <v>24.571999999999999</v>
      </c>
      <c r="J21" s="24">
        <v>0.11600000000000001</v>
      </c>
      <c r="K21" s="24">
        <v>34.386000000000003</v>
      </c>
      <c r="L21" s="24">
        <v>4.34</v>
      </c>
      <c r="M21" s="24">
        <v>-0.28699999999999998</v>
      </c>
      <c r="N21" s="24">
        <v>2.3E-2</v>
      </c>
      <c r="O21" s="24">
        <v>-0.15</v>
      </c>
      <c r="P21" s="24">
        <v>0.113</v>
      </c>
      <c r="Q21" s="24">
        <v>4.9610000000000003</v>
      </c>
      <c r="R21" s="24">
        <v>4.2130000000000001</v>
      </c>
      <c r="S21" s="25">
        <v>0.22</v>
      </c>
      <c r="T21" s="25">
        <v>0</v>
      </c>
      <c r="U21" s="25">
        <v>37.86</v>
      </c>
      <c r="V21" s="25">
        <v>0</v>
      </c>
      <c r="W21" s="26">
        <v>13</v>
      </c>
      <c r="X21" s="155">
        <f>M21*ETF!$G$3+ETF!$G$4</f>
        <v>0.61691171273768408</v>
      </c>
      <c r="Y21" s="155">
        <f>O21*ETF!$G$7+ETF!$G$8</f>
        <v>0.19867612695875697</v>
      </c>
      <c r="AA21" s="155"/>
      <c r="AB21" s="155"/>
    </row>
    <row r="22" spans="1:28">
      <c r="A22" s="104" t="s">
        <v>314</v>
      </c>
      <c r="B22" s="104" t="s">
        <v>398</v>
      </c>
      <c r="C22" s="24">
        <v>4.5540000000000003</v>
      </c>
      <c r="D22" s="24">
        <v>2E-3</v>
      </c>
      <c r="E22" s="24">
        <v>12.407999999999999</v>
      </c>
      <c r="F22" s="24">
        <v>3.0000000000000001E-3</v>
      </c>
      <c r="G22" s="24">
        <v>16.670999999999999</v>
      </c>
      <c r="H22" s="24">
        <v>2.1999999999999999E-2</v>
      </c>
      <c r="I22" s="24">
        <v>24.838000000000001</v>
      </c>
      <c r="J22" s="24">
        <v>0.104</v>
      </c>
      <c r="K22" s="24">
        <v>30.189</v>
      </c>
      <c r="L22" s="24">
        <v>3.0750000000000002</v>
      </c>
      <c r="M22" s="24">
        <v>-0.27900000000000003</v>
      </c>
      <c r="N22" s="24">
        <v>0.02</v>
      </c>
      <c r="O22" s="24">
        <v>-0.13</v>
      </c>
      <c r="P22" s="24">
        <v>0.104</v>
      </c>
      <c r="Q22" s="24">
        <v>0.66700000000000004</v>
      </c>
      <c r="R22" s="24">
        <v>2.9849999999999999</v>
      </c>
      <c r="S22" s="25">
        <v>0.2</v>
      </c>
      <c r="T22" s="25">
        <v>0</v>
      </c>
      <c r="U22" s="25">
        <v>37.979999999999997</v>
      </c>
      <c r="V22" s="25">
        <v>0</v>
      </c>
      <c r="W22" s="26">
        <v>13</v>
      </c>
      <c r="X22" s="155">
        <f>M22*ETF!$G$3+ETF!$G$4</f>
        <v>0.62504964585956901</v>
      </c>
      <c r="Y22" s="155">
        <f>O22*ETF!$G$7+ETF!$G$8</f>
        <v>0.21888374854719972</v>
      </c>
      <c r="AA22" s="155"/>
      <c r="AB22" s="155"/>
    </row>
    <row r="23" spans="1:28">
      <c r="A23" s="104" t="s">
        <v>318</v>
      </c>
      <c r="B23" s="104" t="s">
        <v>398</v>
      </c>
      <c r="C23" s="24">
        <v>4.4980000000000002</v>
      </c>
      <c r="D23" s="24">
        <v>2E-3</v>
      </c>
      <c r="E23" s="24">
        <v>12.292</v>
      </c>
      <c r="F23" s="24">
        <v>3.0000000000000001E-3</v>
      </c>
      <c r="G23" s="24">
        <v>16.481999999999999</v>
      </c>
      <c r="H23" s="24">
        <v>2.5000000000000001E-2</v>
      </c>
      <c r="I23" s="24">
        <v>24.619</v>
      </c>
      <c r="J23" s="24">
        <v>0.107</v>
      </c>
      <c r="K23" s="24">
        <v>32.984999999999999</v>
      </c>
      <c r="L23" s="24">
        <v>4.0640000000000001</v>
      </c>
      <c r="M23" s="24">
        <v>-0.29299999999999998</v>
      </c>
      <c r="N23" s="24">
        <v>2.5000000000000001E-2</v>
      </c>
      <c r="O23" s="24">
        <v>-0.112</v>
      </c>
      <c r="P23" s="24">
        <v>0.108</v>
      </c>
      <c r="Q23" s="24">
        <v>3.67</v>
      </c>
      <c r="R23" s="24">
        <v>3.9460000000000002</v>
      </c>
      <c r="S23" s="25">
        <v>0.14000000000000001</v>
      </c>
      <c r="T23" s="25">
        <v>0</v>
      </c>
      <c r="U23" s="25">
        <v>37.869999999999997</v>
      </c>
      <c r="V23" s="25">
        <v>0</v>
      </c>
      <c r="W23" s="26">
        <v>13</v>
      </c>
      <c r="X23" s="155">
        <f>M23*ETF!$G$3+ETF!$G$4</f>
        <v>0.61080826289627033</v>
      </c>
      <c r="Y23" s="155">
        <f>O23*ETF!$G$7+ETF!$G$8</f>
        <v>0.23707060797679821</v>
      </c>
      <c r="AA23" s="155"/>
      <c r="AB23" s="155"/>
    </row>
    <row r="24" spans="1:28">
      <c r="A24" s="104" t="s">
        <v>322</v>
      </c>
      <c r="B24" s="104" t="s">
        <v>398</v>
      </c>
      <c r="C24" s="24">
        <v>4.492</v>
      </c>
      <c r="D24" s="24">
        <v>2E-3</v>
      </c>
      <c r="E24" s="24">
        <v>12.401999999999999</v>
      </c>
      <c r="F24" s="24">
        <v>3.0000000000000001E-3</v>
      </c>
      <c r="G24" s="24">
        <v>16.576000000000001</v>
      </c>
      <c r="H24" s="24">
        <v>2.5000000000000001E-2</v>
      </c>
      <c r="I24" s="24">
        <v>24.890999999999998</v>
      </c>
      <c r="J24" s="24">
        <v>8.3000000000000004E-2</v>
      </c>
      <c r="K24" s="24">
        <v>35.691000000000003</v>
      </c>
      <c r="L24" s="24">
        <v>4.1539999999999999</v>
      </c>
      <c r="M24" s="24">
        <v>-0.30299999999999999</v>
      </c>
      <c r="N24" s="24">
        <v>2.4E-2</v>
      </c>
      <c r="O24" s="24">
        <v>-6.5000000000000002E-2</v>
      </c>
      <c r="P24" s="24">
        <v>8.3000000000000004E-2</v>
      </c>
      <c r="Q24" s="24">
        <v>6.0890000000000004</v>
      </c>
      <c r="R24" s="24">
        <v>4.0359999999999996</v>
      </c>
      <c r="S24" s="25">
        <v>0.13</v>
      </c>
      <c r="T24" s="25">
        <v>0</v>
      </c>
      <c r="U24" s="25">
        <v>37.979999999999997</v>
      </c>
      <c r="V24" s="25">
        <v>0</v>
      </c>
      <c r="W24" s="26">
        <v>13</v>
      </c>
      <c r="X24" s="155">
        <f>M24*ETF!$G$3+ETF!$G$4</f>
        <v>0.60063584649391411</v>
      </c>
      <c r="Y24" s="155">
        <f>O24*ETF!$G$7+ETF!$G$8</f>
        <v>0.28455851870963872</v>
      </c>
      <c r="AA24" s="155"/>
      <c r="AB24" s="155"/>
    </row>
    <row r="25" spans="1:28">
      <c r="A25" s="104" t="s">
        <v>324</v>
      </c>
      <c r="B25" s="104" t="s">
        <v>398</v>
      </c>
      <c r="C25" s="24">
        <v>4.54</v>
      </c>
      <c r="D25" s="24">
        <v>2E-3</v>
      </c>
      <c r="E25" s="24">
        <v>12.474</v>
      </c>
      <c r="F25" s="24">
        <v>3.0000000000000001E-3</v>
      </c>
      <c r="G25" s="24">
        <v>16.690999999999999</v>
      </c>
      <c r="H25" s="24">
        <v>2.1000000000000001E-2</v>
      </c>
      <c r="I25" s="24">
        <v>25.048999999999999</v>
      </c>
      <c r="J25" s="24">
        <v>7.9000000000000001E-2</v>
      </c>
      <c r="K25" s="24">
        <v>33.616999999999997</v>
      </c>
      <c r="L25" s="24">
        <v>3.617</v>
      </c>
      <c r="M25" s="24">
        <v>-0.308</v>
      </c>
      <c r="N25" s="24">
        <v>0.02</v>
      </c>
      <c r="O25" s="24">
        <v>-5.2999999999999999E-2</v>
      </c>
      <c r="P25" s="24">
        <v>7.6999999999999999E-2</v>
      </c>
      <c r="Q25" s="24">
        <v>3.8839999999999999</v>
      </c>
      <c r="R25" s="24">
        <v>3.5129999999999999</v>
      </c>
      <c r="S25" s="25">
        <v>0.18</v>
      </c>
      <c r="T25" s="25">
        <v>0</v>
      </c>
      <c r="U25" s="25">
        <v>38.049999999999997</v>
      </c>
      <c r="V25" s="25">
        <v>0</v>
      </c>
      <c r="W25" s="26">
        <v>13</v>
      </c>
      <c r="X25" s="155">
        <f>M25*ETF!$G$3+ETF!$G$4</f>
        <v>0.59554963829273588</v>
      </c>
      <c r="Y25" s="155">
        <f>O25*ETF!$G$7+ETF!$G$8</f>
        <v>0.2966830916627044</v>
      </c>
      <c r="AA25" s="155"/>
      <c r="AB25" s="155"/>
    </row>
    <row r="26" spans="1:28">
      <c r="A26" s="104" t="s">
        <v>325</v>
      </c>
      <c r="B26" s="104" t="s">
        <v>398</v>
      </c>
      <c r="C26" s="24">
        <v>4.4989999999999997</v>
      </c>
      <c r="D26" s="24">
        <v>2E-3</v>
      </c>
      <c r="E26" s="24">
        <v>12.365</v>
      </c>
      <c r="F26" s="24">
        <v>4.0000000000000001E-3</v>
      </c>
      <c r="G26" s="24">
        <v>16.533999999999999</v>
      </c>
      <c r="H26" s="24">
        <v>2.9000000000000001E-2</v>
      </c>
      <c r="I26" s="24">
        <v>24.751999999999999</v>
      </c>
      <c r="J26" s="24">
        <v>7.2999999999999995E-2</v>
      </c>
      <c r="K26" s="24">
        <v>32.063000000000002</v>
      </c>
      <c r="L26" s="24">
        <v>3.99</v>
      </c>
      <c r="M26" s="24">
        <v>-0.314</v>
      </c>
      <c r="N26" s="24">
        <v>2.9000000000000001E-2</v>
      </c>
      <c r="O26" s="24">
        <v>-0.127</v>
      </c>
      <c r="P26" s="24">
        <v>7.1999999999999995E-2</v>
      </c>
      <c r="Q26" s="24">
        <v>2.63</v>
      </c>
      <c r="R26" s="24">
        <v>3.8730000000000002</v>
      </c>
      <c r="S26" s="25">
        <v>0.14000000000000001</v>
      </c>
      <c r="T26" s="25">
        <v>0</v>
      </c>
      <c r="U26" s="25">
        <v>37.94</v>
      </c>
      <c r="V26" s="25">
        <v>0</v>
      </c>
      <c r="W26" s="26">
        <v>13</v>
      </c>
      <c r="X26" s="155">
        <f>M26*ETF!$G$3+ETF!$G$4</f>
        <v>0.58944618845132224</v>
      </c>
      <c r="Y26" s="155">
        <f>O26*ETF!$G$7+ETF!$G$8</f>
        <v>0.22191489178546614</v>
      </c>
      <c r="AA26" s="155"/>
      <c r="AB26" s="155"/>
    </row>
    <row r="27" spans="1:28">
      <c r="A27" s="104" t="s">
        <v>327</v>
      </c>
      <c r="B27" s="104" t="s">
        <v>398</v>
      </c>
      <c r="C27" s="24">
        <v>4.5140000000000002</v>
      </c>
      <c r="D27" s="24">
        <v>2E-3</v>
      </c>
      <c r="E27" s="24">
        <v>12.394</v>
      </c>
      <c r="F27" s="24">
        <v>3.0000000000000001E-3</v>
      </c>
      <c r="G27" s="24">
        <v>16.594999999999999</v>
      </c>
      <c r="H27" s="24">
        <v>2.4E-2</v>
      </c>
      <c r="I27" s="24">
        <v>24.841999999999999</v>
      </c>
      <c r="J27" s="24">
        <v>0.10199999999999999</v>
      </c>
      <c r="K27" s="24">
        <v>31.012</v>
      </c>
      <c r="L27" s="24">
        <v>2.1850000000000001</v>
      </c>
      <c r="M27" s="24">
        <v>-0.29799999999999999</v>
      </c>
      <c r="N27" s="24">
        <v>2.4E-2</v>
      </c>
      <c r="O27" s="24">
        <v>-9.8000000000000004E-2</v>
      </c>
      <c r="P27" s="24">
        <v>0.1</v>
      </c>
      <c r="Q27" s="24">
        <v>1.536</v>
      </c>
      <c r="R27" s="24">
        <v>2.1269999999999998</v>
      </c>
      <c r="S27" s="25">
        <v>0.15</v>
      </c>
      <c r="T27" s="25">
        <v>0</v>
      </c>
      <c r="U27" s="25">
        <v>37.97</v>
      </c>
      <c r="V27" s="25">
        <v>0</v>
      </c>
      <c r="W27" s="26">
        <v>13</v>
      </c>
      <c r="X27" s="155">
        <f>M27*ETF!$G$3+ETF!$G$4</f>
        <v>0.60572205469509222</v>
      </c>
      <c r="Y27" s="155">
        <f>O27*ETF!$G$7+ETF!$G$8</f>
        <v>0.25121594308870815</v>
      </c>
      <c r="AA27" s="155"/>
      <c r="AB27" s="155"/>
    </row>
    <row r="28" spans="1:28">
      <c r="A28" s="104" t="s">
        <v>330</v>
      </c>
      <c r="B28" s="104" t="s">
        <v>398</v>
      </c>
      <c r="C28" s="24">
        <v>4.532</v>
      </c>
      <c r="D28" s="24">
        <v>3.0000000000000001E-3</v>
      </c>
      <c r="E28" s="24">
        <v>12.438000000000001</v>
      </c>
      <c r="F28" s="24">
        <v>3.0000000000000001E-3</v>
      </c>
      <c r="G28" s="24">
        <v>16.657</v>
      </c>
      <c r="H28" s="24">
        <v>1.7999999999999999E-2</v>
      </c>
      <c r="I28" s="24">
        <v>24.937999999999999</v>
      </c>
      <c r="J28" s="24">
        <v>8.6999999999999994E-2</v>
      </c>
      <c r="K28" s="24">
        <v>33.238</v>
      </c>
      <c r="L28" s="24">
        <v>2.81</v>
      </c>
      <c r="M28" s="24">
        <v>-0.29699999999999999</v>
      </c>
      <c r="N28" s="24">
        <v>1.9E-2</v>
      </c>
      <c r="O28" s="24">
        <v>-0.09</v>
      </c>
      <c r="P28" s="24">
        <v>8.4000000000000005E-2</v>
      </c>
      <c r="Q28" s="24">
        <v>3.5950000000000002</v>
      </c>
      <c r="R28" s="24">
        <v>2.7280000000000002</v>
      </c>
      <c r="S28" s="25">
        <v>0.17</v>
      </c>
      <c r="T28" s="25">
        <v>0</v>
      </c>
      <c r="U28" s="25">
        <v>38.020000000000003</v>
      </c>
      <c r="V28" s="25">
        <v>0</v>
      </c>
      <c r="W28" s="26">
        <v>13</v>
      </c>
      <c r="X28" s="155">
        <f>M28*ETF!$G$3+ETF!$G$4</f>
        <v>0.60673929633532775</v>
      </c>
      <c r="Y28" s="155">
        <f>O28*ETF!$G$7+ETF!$G$8</f>
        <v>0.25929899172408527</v>
      </c>
      <c r="AA28" s="155"/>
      <c r="AB28" s="155"/>
    </row>
    <row r="29" spans="1:28">
      <c r="A29" s="104" t="s">
        <v>336</v>
      </c>
      <c r="B29" s="104" t="s">
        <v>398</v>
      </c>
      <c r="C29" s="24">
        <v>4.5110000000000001</v>
      </c>
      <c r="D29" s="24">
        <v>2E-3</v>
      </c>
      <c r="E29" s="24">
        <v>12.416</v>
      </c>
      <c r="F29" s="24">
        <v>4.0000000000000001E-3</v>
      </c>
      <c r="G29" s="24">
        <v>16.628</v>
      </c>
      <c r="H29" s="24">
        <v>0.02</v>
      </c>
      <c r="I29" s="24">
        <v>24.870999999999999</v>
      </c>
      <c r="J29" s="24">
        <v>9.1999999999999998E-2</v>
      </c>
      <c r="K29" s="24">
        <v>28.271999999999998</v>
      </c>
      <c r="L29" s="24">
        <v>1.83</v>
      </c>
      <c r="M29" s="24">
        <v>-0.28499999999999998</v>
      </c>
      <c r="N29" s="24">
        <v>1.9E-2</v>
      </c>
      <c r="O29" s="24">
        <v>-0.112</v>
      </c>
      <c r="P29" s="24">
        <v>8.8999999999999996E-2</v>
      </c>
      <c r="Q29" s="24">
        <v>-1.1639999999999999</v>
      </c>
      <c r="R29" s="24">
        <v>1.778</v>
      </c>
      <c r="S29" s="25">
        <v>0.15</v>
      </c>
      <c r="T29" s="25">
        <v>0</v>
      </c>
      <c r="U29" s="25">
        <v>37.99</v>
      </c>
      <c r="V29" s="25">
        <v>0</v>
      </c>
      <c r="W29" s="26">
        <v>13</v>
      </c>
      <c r="X29" s="155">
        <f>M29*ETF!$G$3+ETF!$G$4</f>
        <v>0.61894619601815526</v>
      </c>
      <c r="Y29" s="155">
        <f>O29*ETF!$G$7+ETF!$G$8</f>
        <v>0.23707060797679821</v>
      </c>
      <c r="AA29" s="155"/>
      <c r="AB29" s="155"/>
    </row>
    <row r="30" spans="1:28">
      <c r="A30" s="105" t="s">
        <v>374</v>
      </c>
      <c r="B30" s="105" t="s">
        <v>366</v>
      </c>
      <c r="C30" s="2">
        <v>10.933999999999999</v>
      </c>
      <c r="D30" s="2">
        <v>3.0000000000000001E-3</v>
      </c>
      <c r="E30" s="2">
        <v>-4.6859999999999999</v>
      </c>
      <c r="F30" s="2">
        <v>4.0000000000000001E-3</v>
      </c>
      <c r="G30" s="2">
        <v>6.383</v>
      </c>
      <c r="H30" s="2">
        <v>1.9E-2</v>
      </c>
      <c r="I30" s="2">
        <v>-9.375</v>
      </c>
      <c r="J30" s="2">
        <v>9.2999999999999999E-2</v>
      </c>
      <c r="K30" s="2">
        <v>9.1050000000000004</v>
      </c>
      <c r="L30" s="2">
        <v>4.3049999999999997</v>
      </c>
      <c r="M30" s="2">
        <v>-0.23499999999999999</v>
      </c>
      <c r="N30" s="2">
        <v>2.1999999999999999E-2</v>
      </c>
      <c r="O30" s="2">
        <v>-2.5000000000000001E-2</v>
      </c>
      <c r="P30" s="2">
        <v>9.7000000000000003E-2</v>
      </c>
      <c r="Q30" s="2">
        <v>6.7350000000000003</v>
      </c>
      <c r="R30" s="2">
        <v>4.2949999999999999</v>
      </c>
      <c r="S30" s="28">
        <v>7.62</v>
      </c>
      <c r="T30" s="28">
        <v>0</v>
      </c>
      <c r="U30" s="28">
        <v>20.43</v>
      </c>
      <c r="V30" s="28">
        <v>0</v>
      </c>
      <c r="W30" s="1">
        <v>13</v>
      </c>
      <c r="X30" s="155">
        <f>M30*ETF!$G$3+ETF!$G$4</f>
        <v>0.66980827802993659</v>
      </c>
      <c r="Y30" s="155">
        <f>O30*ETF!$G$7+ETF!$G$8</f>
        <v>0.32497376188652427</v>
      </c>
      <c r="AA30" s="155"/>
      <c r="AB30" s="155"/>
    </row>
    <row r="31" spans="1:28">
      <c r="A31" s="105" t="s">
        <v>373</v>
      </c>
      <c r="B31" s="105" t="s">
        <v>366</v>
      </c>
      <c r="C31" s="2">
        <v>10.920999999999999</v>
      </c>
      <c r="D31" s="2">
        <v>3.0000000000000001E-3</v>
      </c>
      <c r="E31" s="2">
        <v>-4.7569999999999997</v>
      </c>
      <c r="F31" s="2">
        <v>3.0000000000000001E-3</v>
      </c>
      <c r="G31" s="2">
        <v>6.3040000000000003</v>
      </c>
      <c r="H31" s="2">
        <v>2.5999999999999999E-2</v>
      </c>
      <c r="I31" s="2">
        <v>-9.5510000000000002</v>
      </c>
      <c r="J31" s="2">
        <v>0.115</v>
      </c>
      <c r="K31" s="2">
        <v>6.718</v>
      </c>
      <c r="L31" s="2">
        <v>3.8780000000000001</v>
      </c>
      <c r="M31" s="2">
        <v>-0.22800000000000001</v>
      </c>
      <c r="N31" s="2">
        <v>2.5999999999999999E-2</v>
      </c>
      <c r="O31" s="2">
        <v>-0.06</v>
      </c>
      <c r="P31" s="2">
        <v>0.11899999999999999</v>
      </c>
      <c r="Q31" s="2">
        <v>4.51</v>
      </c>
      <c r="R31" s="2">
        <v>3.867</v>
      </c>
      <c r="S31" s="28">
        <v>7.61</v>
      </c>
      <c r="T31" s="28">
        <v>0</v>
      </c>
      <c r="U31" s="28">
        <v>20.350000000000001</v>
      </c>
      <c r="V31" s="28">
        <v>0</v>
      </c>
      <c r="W31" s="1">
        <v>13</v>
      </c>
      <c r="X31" s="155">
        <f>M31*ETF!$G$3+ETF!$G$4</f>
        <v>0.67692896951158599</v>
      </c>
      <c r="Y31" s="155">
        <f>O31*ETF!$G$7+ETF!$G$8</f>
        <v>0.28961042410674942</v>
      </c>
      <c r="AA31" s="155"/>
      <c r="AB31" s="155"/>
    </row>
    <row r="32" spans="1:28">
      <c r="A32" s="105" t="s">
        <v>372</v>
      </c>
      <c r="B32" s="105" t="s">
        <v>366</v>
      </c>
      <c r="C32" s="2">
        <v>10.901999999999999</v>
      </c>
      <c r="D32" s="2">
        <v>3.0000000000000001E-3</v>
      </c>
      <c r="E32" s="2">
        <v>-4.9359999999999999</v>
      </c>
      <c r="F32" s="2">
        <v>4.0000000000000001E-3</v>
      </c>
      <c r="G32" s="2">
        <v>6.0940000000000003</v>
      </c>
      <c r="H32" s="2">
        <v>1.9E-2</v>
      </c>
      <c r="I32" s="2">
        <v>-9.9469999999999992</v>
      </c>
      <c r="J32" s="2">
        <v>8.3000000000000004E-2</v>
      </c>
      <c r="K32" s="2">
        <v>7.6120000000000001</v>
      </c>
      <c r="L32" s="2">
        <v>3.718</v>
      </c>
      <c r="M32" s="2">
        <v>-0.24199999999999999</v>
      </c>
      <c r="N32" s="2">
        <v>1.9E-2</v>
      </c>
      <c r="O32" s="2">
        <v>-0.10100000000000001</v>
      </c>
      <c r="P32" s="2">
        <v>8.5000000000000006E-2</v>
      </c>
      <c r="Q32" s="2">
        <v>5.7759999999999998</v>
      </c>
      <c r="R32" s="2">
        <v>3.7149999999999999</v>
      </c>
      <c r="S32" s="28">
        <v>7.6</v>
      </c>
      <c r="T32" s="28">
        <v>0</v>
      </c>
      <c r="U32" s="28">
        <v>20.170000000000002</v>
      </c>
      <c r="V32" s="28">
        <v>0</v>
      </c>
      <c r="W32" s="1">
        <v>13</v>
      </c>
      <c r="X32" s="155">
        <f>M32*ETF!$G$3+ETF!$G$4</f>
        <v>0.66268758654828719</v>
      </c>
      <c r="Y32" s="155">
        <f>O32*ETF!$G$7+ETF!$G$8</f>
        <v>0.24818479985044173</v>
      </c>
      <c r="AA32" s="155"/>
      <c r="AB32" s="155"/>
    </row>
    <row r="33" spans="1:28">
      <c r="A33" s="105" t="s">
        <v>371</v>
      </c>
      <c r="B33" s="105" t="s">
        <v>366</v>
      </c>
      <c r="C33" s="2">
        <v>10.962999999999999</v>
      </c>
      <c r="D33" s="2">
        <v>2E-3</v>
      </c>
      <c r="E33" s="2">
        <v>-4.8470000000000004</v>
      </c>
      <c r="F33" s="2">
        <v>3.0000000000000001E-3</v>
      </c>
      <c r="G33" s="2">
        <v>6.2460000000000004</v>
      </c>
      <c r="H33" s="2">
        <v>3.1E-2</v>
      </c>
      <c r="I33" s="2">
        <v>-9.7479999999999993</v>
      </c>
      <c r="J33" s="2">
        <v>7.0999999999999994E-2</v>
      </c>
      <c r="K33" s="2">
        <v>6.1029999999999998</v>
      </c>
      <c r="L33" s="2">
        <v>3.7709999999999999</v>
      </c>
      <c r="M33" s="2">
        <v>-0.24099999999999999</v>
      </c>
      <c r="N33" s="2">
        <v>3.1E-2</v>
      </c>
      <c r="O33" s="2">
        <v>-7.6999999999999999E-2</v>
      </c>
      <c r="P33" s="2">
        <v>7.1999999999999995E-2</v>
      </c>
      <c r="Q33" s="2">
        <v>4.0309999999999997</v>
      </c>
      <c r="R33" s="2">
        <v>3.7629999999999999</v>
      </c>
      <c r="S33" s="28">
        <v>7.66</v>
      </c>
      <c r="T33" s="28">
        <v>0</v>
      </c>
      <c r="U33" s="28">
        <v>20.260000000000002</v>
      </c>
      <c r="V33" s="28">
        <v>0</v>
      </c>
      <c r="W33" s="1">
        <v>13</v>
      </c>
      <c r="X33" s="155">
        <f>M33*ETF!$G$3+ETF!$G$4</f>
        <v>0.66370482818852283</v>
      </c>
      <c r="Y33" s="155">
        <f>O33*ETF!$G$7+ETF!$G$8</f>
        <v>0.27243394575657309</v>
      </c>
      <c r="AA33" s="155"/>
      <c r="AB33" s="155"/>
    </row>
    <row r="34" spans="1:28">
      <c r="A34" s="105" t="s">
        <v>370</v>
      </c>
      <c r="B34" s="105" t="s">
        <v>366</v>
      </c>
      <c r="C34" s="2">
        <v>10.920999999999999</v>
      </c>
      <c r="D34" s="2">
        <v>1E-3</v>
      </c>
      <c r="E34" s="2">
        <v>-4.7990000000000004</v>
      </c>
      <c r="F34" s="2">
        <v>3.0000000000000001E-3</v>
      </c>
      <c r="G34" s="2">
        <v>6.2610000000000001</v>
      </c>
      <c r="H34" s="2">
        <v>2.4E-2</v>
      </c>
      <c r="I34" s="2">
        <v>-9.7029999999999994</v>
      </c>
      <c r="J34" s="2">
        <v>0.123</v>
      </c>
      <c r="K34" s="2">
        <v>5.5090000000000003</v>
      </c>
      <c r="L34" s="2">
        <v>4.0439999999999996</v>
      </c>
      <c r="M34" s="2">
        <v>-0.23100000000000001</v>
      </c>
      <c r="N34" s="2">
        <v>2.3E-2</v>
      </c>
      <c r="O34" s="2">
        <v>-0.129</v>
      </c>
      <c r="P34" s="2">
        <v>0.129</v>
      </c>
      <c r="Q34" s="2">
        <v>3.3860000000000001</v>
      </c>
      <c r="R34" s="2">
        <v>4.0339999999999998</v>
      </c>
      <c r="S34" s="28">
        <v>7.61</v>
      </c>
      <c r="T34" s="28">
        <v>0</v>
      </c>
      <c r="U34" s="28">
        <v>20.309999999999999</v>
      </c>
      <c r="V34" s="28">
        <v>0</v>
      </c>
      <c r="W34" s="1">
        <v>13</v>
      </c>
      <c r="X34" s="155">
        <f>M34*ETF!$G$3+ETF!$G$4</f>
        <v>0.67387724459087905</v>
      </c>
      <c r="Y34" s="155">
        <f>O34*ETF!$G$7+ETF!$G$8</f>
        <v>0.21989412962662186</v>
      </c>
      <c r="AA34" s="155"/>
      <c r="AB34" s="155"/>
    </row>
    <row r="35" spans="1:28">
      <c r="A35" s="105" t="s">
        <v>369</v>
      </c>
      <c r="B35" s="105" t="s">
        <v>366</v>
      </c>
      <c r="C35" s="2">
        <v>10.974</v>
      </c>
      <c r="D35" s="2">
        <v>3.0000000000000001E-3</v>
      </c>
      <c r="E35" s="2">
        <v>-4.8639999999999999</v>
      </c>
      <c r="F35" s="2">
        <v>3.0000000000000001E-3</v>
      </c>
      <c r="G35" s="2">
        <v>6.242</v>
      </c>
      <c r="H35" s="2">
        <v>2.5000000000000001E-2</v>
      </c>
      <c r="I35" s="2">
        <v>-9.8309999999999995</v>
      </c>
      <c r="J35" s="2">
        <v>8.5999999999999993E-2</v>
      </c>
      <c r="K35" s="2">
        <v>4.8890000000000002</v>
      </c>
      <c r="L35" s="2">
        <v>1.94</v>
      </c>
      <c r="M35" s="2">
        <v>-0.23899999999999999</v>
      </c>
      <c r="N35" s="2">
        <v>2.5000000000000001E-2</v>
      </c>
      <c r="O35" s="2">
        <v>-0.127</v>
      </c>
      <c r="P35" s="2">
        <v>8.8999999999999996E-2</v>
      </c>
      <c r="Q35" s="2">
        <v>2.84</v>
      </c>
      <c r="R35" s="2">
        <v>1.9359999999999999</v>
      </c>
      <c r="S35" s="28">
        <v>7.67</v>
      </c>
      <c r="T35" s="28">
        <v>0</v>
      </c>
      <c r="U35" s="28">
        <v>20.239999999999998</v>
      </c>
      <c r="V35" s="28">
        <v>0</v>
      </c>
      <c r="W35" s="1">
        <v>13</v>
      </c>
      <c r="X35" s="155">
        <f>M35*ETF!$G$3+ETF!$G$4</f>
        <v>0.66573931146899412</v>
      </c>
      <c r="Y35" s="155">
        <f>O35*ETF!$G$7+ETF!$G$8</f>
        <v>0.22191489178546614</v>
      </c>
      <c r="AA35" s="155"/>
      <c r="AB35" s="155"/>
    </row>
    <row r="36" spans="1:28">
      <c r="A36" s="105" t="s">
        <v>368</v>
      </c>
      <c r="B36" s="105" t="s">
        <v>366</v>
      </c>
      <c r="C36" s="2">
        <v>10.956</v>
      </c>
      <c r="D36" s="2">
        <v>2E-3</v>
      </c>
      <c r="E36" s="2">
        <v>-4.8470000000000004</v>
      </c>
      <c r="F36" s="2">
        <v>2E-3</v>
      </c>
      <c r="G36" s="2">
        <v>6.2320000000000002</v>
      </c>
      <c r="H36" s="2">
        <v>2.8000000000000001E-2</v>
      </c>
      <c r="I36" s="2">
        <v>-9.7289999999999992</v>
      </c>
      <c r="J36" s="2">
        <v>7.3999999999999996E-2</v>
      </c>
      <c r="K36" s="2">
        <v>6.4989999999999997</v>
      </c>
      <c r="L36" s="2">
        <v>3.0960000000000001</v>
      </c>
      <c r="M36" s="2">
        <v>-0.248</v>
      </c>
      <c r="N36" s="2">
        <v>2.9000000000000001E-2</v>
      </c>
      <c r="O36" s="2">
        <v>-5.8999999999999997E-2</v>
      </c>
      <c r="P36" s="2">
        <v>7.5999999999999998E-2</v>
      </c>
      <c r="Q36" s="2">
        <v>4.431</v>
      </c>
      <c r="R36" s="2">
        <v>3.0880000000000001</v>
      </c>
      <c r="S36" s="28">
        <v>7.65</v>
      </c>
      <c r="T36" s="28">
        <v>0</v>
      </c>
      <c r="U36" s="28">
        <v>20.260000000000002</v>
      </c>
      <c r="V36" s="28">
        <v>0</v>
      </c>
      <c r="W36" s="1">
        <v>13</v>
      </c>
      <c r="X36" s="155">
        <f>M36*ETF!$G$3+ETF!$G$4</f>
        <v>0.65658413670687343</v>
      </c>
      <c r="Y36" s="155">
        <f>O36*ETF!$G$7+ETF!$G$8</f>
        <v>0.29062080518617156</v>
      </c>
      <c r="AA36" s="155"/>
      <c r="AB36" s="155"/>
    </row>
    <row r="37" spans="1:28">
      <c r="A37" s="105" t="s">
        <v>367</v>
      </c>
      <c r="B37" s="105" t="s">
        <v>366</v>
      </c>
      <c r="C37" s="2">
        <v>10.904999999999999</v>
      </c>
      <c r="D37" s="2">
        <v>2E-3</v>
      </c>
      <c r="E37" s="2">
        <v>-4.5449999999999999</v>
      </c>
      <c r="F37" s="2">
        <v>3.0000000000000001E-3</v>
      </c>
      <c r="G37" s="2">
        <v>6.4989999999999997</v>
      </c>
      <c r="H37" s="2">
        <v>1.7000000000000001E-2</v>
      </c>
      <c r="I37" s="2">
        <v>-9.1300000000000008</v>
      </c>
      <c r="J37" s="2">
        <v>0.113</v>
      </c>
      <c r="K37" s="2">
        <v>5.42</v>
      </c>
      <c r="L37" s="2">
        <v>4.0860000000000003</v>
      </c>
      <c r="M37" s="2">
        <v>-0.22800000000000001</v>
      </c>
      <c r="N37" s="2">
        <v>1.6E-2</v>
      </c>
      <c r="O37" s="2">
        <v>-0.06</v>
      </c>
      <c r="P37" s="2">
        <v>0.114</v>
      </c>
      <c r="Q37" s="2">
        <v>2.8109999999999999</v>
      </c>
      <c r="R37" s="2">
        <v>4.0759999999999996</v>
      </c>
      <c r="S37" s="28">
        <v>7.59</v>
      </c>
      <c r="T37" s="28">
        <v>0</v>
      </c>
      <c r="U37" s="28">
        <v>20.57</v>
      </c>
      <c r="V37" s="28">
        <v>0</v>
      </c>
      <c r="W37" s="1">
        <v>13</v>
      </c>
      <c r="X37" s="155">
        <f>M37*ETF!$G$3+ETF!$G$4</f>
        <v>0.67692896951158599</v>
      </c>
      <c r="Y37" s="155">
        <f>O37*ETF!$G$7+ETF!$G$8</f>
        <v>0.28961042410674942</v>
      </c>
      <c r="AA37" s="155"/>
      <c r="AB37" s="155"/>
    </row>
    <row r="38" spans="1:28">
      <c r="A38" s="107" t="s">
        <v>339</v>
      </c>
      <c r="B38" s="107" t="s">
        <v>340</v>
      </c>
      <c r="C38" s="2">
        <v>-27.484999999999999</v>
      </c>
      <c r="D38" s="2">
        <v>2E-3</v>
      </c>
      <c r="E38" s="2">
        <v>3.0419999999999998</v>
      </c>
      <c r="F38" s="2">
        <v>3.0000000000000001E-3</v>
      </c>
      <c r="G38" s="2">
        <v>-25.777999999999999</v>
      </c>
      <c r="H38" s="2">
        <v>1.9E-2</v>
      </c>
      <c r="I38" s="2">
        <v>6.0220000000000002</v>
      </c>
      <c r="J38" s="2">
        <v>0.107</v>
      </c>
      <c r="K38" s="2">
        <v>-13.000999999999999</v>
      </c>
      <c r="L38" s="2">
        <v>1.7130000000000001</v>
      </c>
      <c r="M38" s="2">
        <v>-0.33600000000000002</v>
      </c>
      <c r="N38" s="2">
        <v>0.02</v>
      </c>
      <c r="O38" s="2">
        <v>-7.0999999999999994E-2</v>
      </c>
      <c r="P38" s="2">
        <v>0.108</v>
      </c>
      <c r="Q38" s="2">
        <v>10.734999999999999</v>
      </c>
      <c r="R38" s="2">
        <v>1.754</v>
      </c>
      <c r="S38" s="28">
        <v>-33.6</v>
      </c>
      <c r="T38" s="28">
        <v>0</v>
      </c>
      <c r="U38" s="28">
        <v>28.45</v>
      </c>
      <c r="V38" s="28">
        <v>0</v>
      </c>
      <c r="W38" s="29">
        <v>13</v>
      </c>
      <c r="X38" s="155">
        <f>M38*ETF!$G$3+ETF!$G$4</f>
        <v>0.5670668723661384</v>
      </c>
      <c r="Y38" s="155">
        <f>O38*ETF!$G$7+ETF!$G$8</f>
        <v>0.27849623223310593</v>
      </c>
      <c r="AA38" s="155"/>
      <c r="AB38" s="155"/>
    </row>
    <row r="39" spans="1:28">
      <c r="A39" s="107" t="s">
        <v>343</v>
      </c>
      <c r="B39" s="107" t="s">
        <v>340</v>
      </c>
      <c r="C39" s="2">
        <v>-27.423999999999999</v>
      </c>
      <c r="D39" s="2">
        <v>2E-3</v>
      </c>
      <c r="E39" s="2">
        <v>2.867</v>
      </c>
      <c r="F39" s="2">
        <v>2E-3</v>
      </c>
      <c r="G39" s="2">
        <v>-25.901</v>
      </c>
      <c r="H39" s="2">
        <v>2.5000000000000001E-2</v>
      </c>
      <c r="I39" s="2">
        <v>5.63</v>
      </c>
      <c r="J39" s="2">
        <v>9.6000000000000002E-2</v>
      </c>
      <c r="K39" s="2">
        <v>-14.294</v>
      </c>
      <c r="L39" s="2">
        <v>2</v>
      </c>
      <c r="M39" s="2">
        <v>-0.35399999999999998</v>
      </c>
      <c r="N39" s="2">
        <v>2.7E-2</v>
      </c>
      <c r="O39" s="2">
        <v>-0.112</v>
      </c>
      <c r="P39" s="2">
        <v>9.7000000000000003E-2</v>
      </c>
      <c r="Q39" s="2">
        <v>9.69</v>
      </c>
      <c r="R39" s="2">
        <v>2.0489999999999999</v>
      </c>
      <c r="S39" s="28">
        <v>-33.53</v>
      </c>
      <c r="T39" s="28">
        <v>0</v>
      </c>
      <c r="U39" s="28">
        <v>28.27</v>
      </c>
      <c r="V39" s="28">
        <v>0</v>
      </c>
      <c r="W39" s="29">
        <v>13</v>
      </c>
      <c r="X39" s="155">
        <f>M39*ETF!$G$3+ETF!$G$4</f>
        <v>0.54875652284189713</v>
      </c>
      <c r="Y39" s="155">
        <f>O39*ETF!$G$7+ETF!$G$8</f>
        <v>0.23707060797679821</v>
      </c>
      <c r="AA39" s="155"/>
      <c r="AB39" s="155"/>
    </row>
    <row r="40" spans="1:28">
      <c r="A40" s="107" t="s">
        <v>348</v>
      </c>
      <c r="B40" s="107" t="s">
        <v>340</v>
      </c>
      <c r="C40" s="2">
        <v>-27.492000000000001</v>
      </c>
      <c r="D40" s="2">
        <v>3.0000000000000001E-3</v>
      </c>
      <c r="E40" s="2">
        <v>2.9830000000000001</v>
      </c>
      <c r="F40" s="2">
        <v>4.0000000000000001E-3</v>
      </c>
      <c r="G40" s="2">
        <v>-25.864000000000001</v>
      </c>
      <c r="H40" s="2">
        <v>3.1E-2</v>
      </c>
      <c r="I40" s="2">
        <v>5.9349999999999996</v>
      </c>
      <c r="J40" s="2">
        <v>6.8000000000000005E-2</v>
      </c>
      <c r="K40" s="2">
        <v>-16.599</v>
      </c>
      <c r="L40" s="2">
        <v>1.8029999999999999</v>
      </c>
      <c r="M40" s="2">
        <v>-0.35799999999999998</v>
      </c>
      <c r="N40" s="2">
        <v>3.3000000000000002E-2</v>
      </c>
      <c r="O40" s="2">
        <v>-3.9E-2</v>
      </c>
      <c r="P40" s="2">
        <v>7.0000000000000007E-2</v>
      </c>
      <c r="Q40" s="2">
        <v>7.1760000000000002</v>
      </c>
      <c r="R40" s="2">
        <v>1.8480000000000001</v>
      </c>
      <c r="S40" s="28">
        <v>-33.61</v>
      </c>
      <c r="T40" s="28">
        <v>0</v>
      </c>
      <c r="U40" s="28">
        <v>28.38</v>
      </c>
      <c r="V40" s="28">
        <v>0</v>
      </c>
      <c r="W40" s="29">
        <v>13</v>
      </c>
      <c r="X40" s="155">
        <f>M40*ETF!$G$3+ETF!$G$4</f>
        <v>0.54468755628095467</v>
      </c>
      <c r="Y40" s="155">
        <f>O40*ETF!$G$7+ETF!$G$8</f>
        <v>0.31082842677461431</v>
      </c>
      <c r="AA40" s="155"/>
      <c r="AB40" s="155"/>
    </row>
    <row r="41" spans="1:28">
      <c r="A41" s="107" t="s">
        <v>350</v>
      </c>
      <c r="B41" s="107" t="s">
        <v>340</v>
      </c>
      <c r="C41" s="2">
        <v>-27.513999999999999</v>
      </c>
      <c r="D41" s="2">
        <v>4.0000000000000001E-3</v>
      </c>
      <c r="E41" s="2">
        <v>2.948</v>
      </c>
      <c r="F41" s="2">
        <v>4.0000000000000001E-3</v>
      </c>
      <c r="G41" s="2">
        <v>-25.911999999999999</v>
      </c>
      <c r="H41" s="2">
        <v>0.02</v>
      </c>
      <c r="I41" s="2">
        <v>5.8259999999999996</v>
      </c>
      <c r="J41" s="2">
        <v>0.121</v>
      </c>
      <c r="K41" s="2">
        <v>-16.672000000000001</v>
      </c>
      <c r="L41" s="2">
        <v>3.1989999999999998</v>
      </c>
      <c r="M41" s="2">
        <v>-0.35</v>
      </c>
      <c r="N41" s="2">
        <v>1.9E-2</v>
      </c>
      <c r="O41" s="2">
        <v>-7.9000000000000001E-2</v>
      </c>
      <c r="P41" s="2">
        <v>0.125</v>
      </c>
      <c r="Q41" s="2">
        <v>7.1929999999999996</v>
      </c>
      <c r="R41" s="2">
        <v>3.2770000000000001</v>
      </c>
      <c r="S41" s="28">
        <v>-33.630000000000003</v>
      </c>
      <c r="T41" s="28">
        <v>0</v>
      </c>
      <c r="U41" s="28">
        <v>28.35</v>
      </c>
      <c r="V41" s="28">
        <v>0</v>
      </c>
      <c r="W41" s="29">
        <v>13</v>
      </c>
      <c r="X41" s="155">
        <f>M41*ETF!$G$3+ETF!$G$4</f>
        <v>0.55282548940283971</v>
      </c>
      <c r="Y41" s="155">
        <f>O41*ETF!$G$7+ETF!$G$8</f>
        <v>0.27041318359772881</v>
      </c>
      <c r="AA41" s="155"/>
      <c r="AB41" s="155"/>
    </row>
    <row r="42" spans="1:28">
      <c r="A42" s="107" t="s">
        <v>352</v>
      </c>
      <c r="B42" s="107" t="s">
        <v>340</v>
      </c>
      <c r="C42" s="2">
        <v>-27.352</v>
      </c>
      <c r="D42" s="2">
        <v>3.0000000000000001E-3</v>
      </c>
      <c r="E42" s="2">
        <v>2.976</v>
      </c>
      <c r="F42" s="2">
        <v>3.0000000000000001E-3</v>
      </c>
      <c r="G42" s="2">
        <v>-25.725999999999999</v>
      </c>
      <c r="H42" s="2">
        <v>2.7E-2</v>
      </c>
      <c r="I42" s="2">
        <v>5.8680000000000003</v>
      </c>
      <c r="J42" s="2">
        <v>7.8E-2</v>
      </c>
      <c r="K42" s="2">
        <v>-18.367000000000001</v>
      </c>
      <c r="L42" s="2">
        <v>3.2570000000000001</v>
      </c>
      <c r="M42" s="2">
        <v>-0.35899999999999999</v>
      </c>
      <c r="N42" s="2">
        <v>2.7E-2</v>
      </c>
      <c r="O42" s="2">
        <v>-9.2999999999999999E-2</v>
      </c>
      <c r="P42" s="2">
        <v>0.08</v>
      </c>
      <c r="Q42" s="2">
        <v>5.2229999999999999</v>
      </c>
      <c r="R42" s="2">
        <v>3.331</v>
      </c>
      <c r="S42" s="28">
        <v>-33.46</v>
      </c>
      <c r="T42" s="28">
        <v>0</v>
      </c>
      <c r="U42" s="28">
        <v>28.38</v>
      </c>
      <c r="V42" s="28">
        <v>0</v>
      </c>
      <c r="W42" s="29">
        <v>13</v>
      </c>
      <c r="X42" s="155">
        <f>M42*ETF!$G$3+ETF!$G$4</f>
        <v>0.54367031464071902</v>
      </c>
      <c r="Y42" s="155">
        <f>O42*ETF!$G$7+ETF!$G$8</f>
        <v>0.25626784848581885</v>
      </c>
      <c r="AA42" s="155"/>
      <c r="AB42" s="155"/>
    </row>
    <row r="43" spans="1:28">
      <c r="A43" s="107" t="s">
        <v>354</v>
      </c>
      <c r="B43" s="107" t="s">
        <v>340</v>
      </c>
      <c r="C43" s="2">
        <v>-27.247</v>
      </c>
      <c r="D43" s="2">
        <v>2E-3</v>
      </c>
      <c r="E43" s="2">
        <v>3.0179999999999998</v>
      </c>
      <c r="F43" s="2">
        <v>4.0000000000000001E-3</v>
      </c>
      <c r="G43" s="2">
        <v>-25.573</v>
      </c>
      <c r="H43" s="2">
        <v>1.7999999999999999E-2</v>
      </c>
      <c r="I43" s="2">
        <v>5.9859999999999998</v>
      </c>
      <c r="J43" s="2">
        <v>6.3E-2</v>
      </c>
      <c r="K43" s="2">
        <v>-15.368</v>
      </c>
      <c r="L43" s="2">
        <v>2.8889999999999998</v>
      </c>
      <c r="M43" s="2">
        <v>-0.35399999999999998</v>
      </c>
      <c r="N43" s="2">
        <v>1.7999999999999999E-2</v>
      </c>
      <c r="O43" s="2">
        <v>-5.8999999999999997E-2</v>
      </c>
      <c r="P43" s="2">
        <v>6.3E-2</v>
      </c>
      <c r="Q43" s="2">
        <v>8.0950000000000006</v>
      </c>
      <c r="R43" s="2">
        <v>2.9590000000000001</v>
      </c>
      <c r="S43" s="28">
        <v>-33.35</v>
      </c>
      <c r="T43" s="28">
        <v>0</v>
      </c>
      <c r="U43" s="28">
        <v>28.42</v>
      </c>
      <c r="V43" s="28">
        <v>0</v>
      </c>
      <c r="W43" s="29">
        <v>13</v>
      </c>
      <c r="X43" s="155">
        <f>M43*ETF!$G$3+ETF!$G$4</f>
        <v>0.54875652284189713</v>
      </c>
      <c r="Y43" s="155">
        <f>O43*ETF!$G$7+ETF!$G$8</f>
        <v>0.29062080518617156</v>
      </c>
      <c r="AA43" s="155"/>
      <c r="AB43" s="155"/>
    </row>
    <row r="44" spans="1:28">
      <c r="A44" s="109" t="s">
        <v>309</v>
      </c>
      <c r="B44" s="109" t="s">
        <v>310</v>
      </c>
      <c r="C44" s="24">
        <v>-2.9119999999999999</v>
      </c>
      <c r="D44" s="24">
        <v>2E-3</v>
      </c>
      <c r="E44" s="24">
        <v>13.359</v>
      </c>
      <c r="F44" s="24">
        <v>4.0000000000000001E-3</v>
      </c>
      <c r="G44" s="24">
        <v>9.9019999999999992</v>
      </c>
      <c r="H44" s="24">
        <v>2.7E-2</v>
      </c>
      <c r="I44" s="24">
        <v>26.663</v>
      </c>
      <c r="J44" s="24">
        <v>8.5000000000000006E-2</v>
      </c>
      <c r="K44" s="24">
        <v>26.395</v>
      </c>
      <c r="L44" s="24">
        <v>3.8010000000000002</v>
      </c>
      <c r="M44" s="24">
        <v>-0.184</v>
      </c>
      <c r="N44" s="24">
        <v>2.8000000000000001E-2</v>
      </c>
      <c r="O44" s="24">
        <v>-0.22600000000000001</v>
      </c>
      <c r="P44" s="24">
        <v>8.5000000000000006E-2</v>
      </c>
      <c r="Q44" s="24">
        <v>3.0910000000000002</v>
      </c>
      <c r="R44" s="24">
        <v>3.7149999999999999</v>
      </c>
      <c r="S44" s="25">
        <v>-7.79</v>
      </c>
      <c r="T44" s="25">
        <v>0</v>
      </c>
      <c r="U44" s="25">
        <v>38.979999999999997</v>
      </c>
      <c r="V44" s="25">
        <v>0</v>
      </c>
      <c r="W44" s="26">
        <v>13</v>
      </c>
      <c r="X44" s="155">
        <f>M44*ETF!$G$3+ETF!$G$4</f>
        <v>0.72168760168195345</v>
      </c>
      <c r="Y44" s="155">
        <f>O44*ETF!$G$7+ETF!$G$8</f>
        <v>0.12188716492267443</v>
      </c>
      <c r="AA44" s="155"/>
      <c r="AB44" s="155"/>
    </row>
    <row r="45" spans="1:28">
      <c r="A45" s="109" t="s">
        <v>312</v>
      </c>
      <c r="B45" s="109" t="s">
        <v>310</v>
      </c>
      <c r="C45" s="24">
        <v>-2.9289999999999998</v>
      </c>
      <c r="D45" s="24">
        <v>3.0000000000000001E-3</v>
      </c>
      <c r="E45" s="24">
        <v>13.259</v>
      </c>
      <c r="F45" s="24">
        <v>3.0000000000000001E-3</v>
      </c>
      <c r="G45" s="24">
        <v>9.7940000000000005</v>
      </c>
      <c r="H45" s="24">
        <v>2.3E-2</v>
      </c>
      <c r="I45" s="24">
        <v>26.535</v>
      </c>
      <c r="J45" s="24">
        <v>0.06</v>
      </c>
      <c r="K45" s="24">
        <v>29.324999999999999</v>
      </c>
      <c r="L45" s="24">
        <v>2.6840000000000002</v>
      </c>
      <c r="M45" s="24">
        <v>-0.17599999999999999</v>
      </c>
      <c r="N45" s="24">
        <v>2.4E-2</v>
      </c>
      <c r="O45" s="24">
        <v>-0.154</v>
      </c>
      <c r="P45" s="24">
        <v>5.8000000000000003E-2</v>
      </c>
      <c r="Q45" s="24">
        <v>6.1680000000000001</v>
      </c>
      <c r="R45" s="24">
        <v>2.6259999999999999</v>
      </c>
      <c r="S45" s="25">
        <v>-7.81</v>
      </c>
      <c r="T45" s="25">
        <v>0</v>
      </c>
      <c r="U45" s="25">
        <v>38.869999999999997</v>
      </c>
      <c r="V45" s="25">
        <v>0</v>
      </c>
      <c r="W45" s="26">
        <v>13</v>
      </c>
      <c r="X45" s="155">
        <f>M45*ETF!$G$3+ETF!$G$4</f>
        <v>0.72982553480383849</v>
      </c>
      <c r="Y45" s="155">
        <f>O45*ETF!$G$7+ETF!$G$8</f>
        <v>0.19463460264106841</v>
      </c>
      <c r="AA45" s="155"/>
      <c r="AB45" s="155"/>
    </row>
    <row r="46" spans="1:28">
      <c r="A46" s="109" t="s">
        <v>315</v>
      </c>
      <c r="B46" s="109" t="s">
        <v>310</v>
      </c>
      <c r="C46" s="24">
        <v>-2.9089999999999998</v>
      </c>
      <c r="D46" s="24">
        <v>2E-3</v>
      </c>
      <c r="E46" s="24">
        <v>13.394</v>
      </c>
      <c r="F46" s="24">
        <v>2E-3</v>
      </c>
      <c r="G46" s="24">
        <v>9.9469999999999992</v>
      </c>
      <c r="H46" s="24">
        <v>0.02</v>
      </c>
      <c r="I46" s="24">
        <v>26.802</v>
      </c>
      <c r="J46" s="24">
        <v>0.11</v>
      </c>
      <c r="K46" s="24">
        <v>30.236999999999998</v>
      </c>
      <c r="L46" s="24">
        <v>3.2080000000000002</v>
      </c>
      <c r="M46" s="24">
        <v>-0.17699999999999999</v>
      </c>
      <c r="N46" s="24">
        <v>2.1000000000000001E-2</v>
      </c>
      <c r="O46" s="24">
        <v>-0.16200000000000001</v>
      </c>
      <c r="P46" s="24">
        <v>0.107</v>
      </c>
      <c r="Q46" s="24">
        <v>6.7729999999999997</v>
      </c>
      <c r="R46" s="24">
        <v>3.1320000000000001</v>
      </c>
      <c r="S46" s="25">
        <v>-7.79</v>
      </c>
      <c r="T46" s="25">
        <v>0</v>
      </c>
      <c r="U46" s="25">
        <v>39.01</v>
      </c>
      <c r="V46" s="25">
        <v>0</v>
      </c>
      <c r="W46" s="26">
        <v>13</v>
      </c>
      <c r="X46" s="155">
        <f>M46*ETF!$G$3+ETF!$G$4</f>
        <v>0.72880829316360285</v>
      </c>
      <c r="Y46" s="155">
        <f>O46*ETF!$G$7+ETF!$G$8</f>
        <v>0.18655155400569129</v>
      </c>
      <c r="AA46" s="155"/>
      <c r="AB46" s="155"/>
    </row>
    <row r="47" spans="1:28">
      <c r="A47" s="109" t="s">
        <v>317</v>
      </c>
      <c r="B47" s="109" t="s">
        <v>310</v>
      </c>
      <c r="C47" s="24">
        <v>-2.87</v>
      </c>
      <c r="D47" s="24">
        <v>2E-3</v>
      </c>
      <c r="E47" s="24">
        <v>13.186</v>
      </c>
      <c r="F47" s="24">
        <v>5.0000000000000001E-3</v>
      </c>
      <c r="G47" s="24">
        <v>9.7690000000000001</v>
      </c>
      <c r="H47" s="24">
        <v>1.7000000000000001E-2</v>
      </c>
      <c r="I47" s="24">
        <v>26.388999999999999</v>
      </c>
      <c r="J47" s="24">
        <v>7.3999999999999996E-2</v>
      </c>
      <c r="K47" s="24">
        <v>28.998000000000001</v>
      </c>
      <c r="L47" s="24">
        <v>3.0680000000000001</v>
      </c>
      <c r="M47" s="24">
        <v>-0.192</v>
      </c>
      <c r="N47" s="24">
        <v>1.6E-2</v>
      </c>
      <c r="O47" s="24">
        <v>-0.153</v>
      </c>
      <c r="P47" s="24">
        <v>7.0999999999999994E-2</v>
      </c>
      <c r="Q47" s="24">
        <v>5.9260000000000002</v>
      </c>
      <c r="R47" s="24">
        <v>2.996</v>
      </c>
      <c r="S47" s="25">
        <v>-7.74</v>
      </c>
      <c r="T47" s="25">
        <v>0</v>
      </c>
      <c r="U47" s="25">
        <v>38.799999999999997</v>
      </c>
      <c r="V47" s="25">
        <v>0</v>
      </c>
      <c r="W47" s="26">
        <v>13</v>
      </c>
      <c r="X47" s="155">
        <f>M47*ETF!$G$3+ETF!$G$4</f>
        <v>0.71354966856006841</v>
      </c>
      <c r="Y47" s="155">
        <f>O47*ETF!$G$7+ETF!$G$8</f>
        <v>0.19564498372049055</v>
      </c>
      <c r="AA47" s="155"/>
      <c r="AB47" s="155"/>
    </row>
    <row r="48" spans="1:28">
      <c r="A48" s="109" t="s">
        <v>319</v>
      </c>
      <c r="B48" s="109" t="s">
        <v>310</v>
      </c>
      <c r="C48" s="24">
        <v>-2.835</v>
      </c>
      <c r="D48" s="24">
        <v>2E-3</v>
      </c>
      <c r="E48" s="24">
        <v>13.098000000000001</v>
      </c>
      <c r="F48" s="24">
        <v>3.0000000000000001E-3</v>
      </c>
      <c r="G48" s="24">
        <v>9.7349999999999994</v>
      </c>
      <c r="H48" s="24">
        <v>1.4999999999999999E-2</v>
      </c>
      <c r="I48" s="24">
        <v>26.276</v>
      </c>
      <c r="J48" s="24">
        <v>7.8E-2</v>
      </c>
      <c r="K48" s="24">
        <v>25.917999999999999</v>
      </c>
      <c r="L48" s="24">
        <v>2.5830000000000002</v>
      </c>
      <c r="M48" s="24">
        <v>-0.17499999999999999</v>
      </c>
      <c r="N48" s="24">
        <v>1.6E-2</v>
      </c>
      <c r="O48" s="24">
        <v>-8.7999999999999995E-2</v>
      </c>
      <c r="P48" s="24">
        <v>0.08</v>
      </c>
      <c r="Q48" s="24">
        <v>3.0510000000000002</v>
      </c>
      <c r="R48" s="24">
        <v>2.5209999999999999</v>
      </c>
      <c r="S48" s="25">
        <v>-7.7</v>
      </c>
      <c r="T48" s="25">
        <v>0</v>
      </c>
      <c r="U48" s="25">
        <v>38.71</v>
      </c>
      <c r="V48" s="25">
        <v>0</v>
      </c>
      <c r="W48" s="26">
        <v>13</v>
      </c>
      <c r="X48" s="155">
        <f>M48*ETF!$G$3+ETF!$G$4</f>
        <v>0.73084277644407414</v>
      </c>
      <c r="Y48" s="155">
        <f>O48*ETF!$G$7+ETF!$G$8</f>
        <v>0.26131975388292955</v>
      </c>
      <c r="AA48" s="155"/>
      <c r="AB48" s="155"/>
    </row>
    <row r="49" spans="1:28">
      <c r="A49" s="109" t="s">
        <v>331</v>
      </c>
      <c r="B49" s="109" t="s">
        <v>310</v>
      </c>
      <c r="C49" s="24">
        <v>-2.94</v>
      </c>
      <c r="D49" s="24">
        <v>2E-3</v>
      </c>
      <c r="E49" s="24">
        <v>13.273999999999999</v>
      </c>
      <c r="F49" s="24">
        <v>3.0000000000000001E-3</v>
      </c>
      <c r="G49" s="24">
        <v>9.766</v>
      </c>
      <c r="H49" s="24">
        <v>2.5000000000000001E-2</v>
      </c>
      <c r="I49" s="24">
        <v>26.542000000000002</v>
      </c>
      <c r="J49" s="24">
        <v>0.11700000000000001</v>
      </c>
      <c r="K49" s="24">
        <v>27.213000000000001</v>
      </c>
      <c r="L49" s="24">
        <v>2.3849999999999998</v>
      </c>
      <c r="M49" s="24">
        <v>-0.20699999999999999</v>
      </c>
      <c r="N49" s="24">
        <v>2.4E-2</v>
      </c>
      <c r="O49" s="24">
        <v>-0.17799999999999999</v>
      </c>
      <c r="P49" s="24">
        <v>0.11600000000000001</v>
      </c>
      <c r="Q49" s="24">
        <v>4.085</v>
      </c>
      <c r="R49" s="24">
        <v>2.3319999999999999</v>
      </c>
      <c r="S49" s="25">
        <v>-7.82</v>
      </c>
      <c r="T49" s="25">
        <v>0</v>
      </c>
      <c r="U49" s="25">
        <v>38.89</v>
      </c>
      <c r="V49" s="25">
        <v>0</v>
      </c>
      <c r="W49" s="26">
        <v>13</v>
      </c>
      <c r="X49" s="155">
        <f>M49*ETF!$G$3+ETF!$G$4</f>
        <v>0.69829104395653407</v>
      </c>
      <c r="Y49" s="155">
        <f>O49*ETF!$G$7+ETF!$G$8</f>
        <v>0.1703854567349371</v>
      </c>
      <c r="AA49" s="155"/>
      <c r="AB49" s="155"/>
    </row>
    <row r="50" spans="1:28">
      <c r="A50" s="109" t="s">
        <v>332</v>
      </c>
      <c r="B50" s="109" t="s">
        <v>310</v>
      </c>
      <c r="C50" s="24">
        <v>-2.9289999999999998</v>
      </c>
      <c r="D50" s="24">
        <v>3.0000000000000001E-3</v>
      </c>
      <c r="E50" s="24">
        <v>13.334</v>
      </c>
      <c r="F50" s="24">
        <v>3.0000000000000001E-3</v>
      </c>
      <c r="G50" s="24">
        <v>9.8510000000000009</v>
      </c>
      <c r="H50" s="24">
        <v>2.3E-2</v>
      </c>
      <c r="I50" s="24">
        <v>26.646999999999998</v>
      </c>
      <c r="J50" s="24">
        <v>8.2000000000000003E-2</v>
      </c>
      <c r="K50" s="24">
        <v>23.620999999999999</v>
      </c>
      <c r="L50" s="24">
        <v>2.5619999999999998</v>
      </c>
      <c r="M50" s="24">
        <v>-0.192</v>
      </c>
      <c r="N50" s="24">
        <v>2.1000000000000001E-2</v>
      </c>
      <c r="O50" s="24">
        <v>-0.193</v>
      </c>
      <c r="P50" s="24">
        <v>8.1000000000000003E-2</v>
      </c>
      <c r="Q50" s="24">
        <v>0.44700000000000001</v>
      </c>
      <c r="R50" s="24">
        <v>2.5059999999999998</v>
      </c>
      <c r="S50" s="25">
        <v>-7.81</v>
      </c>
      <c r="T50" s="25">
        <v>0</v>
      </c>
      <c r="U50" s="25">
        <v>38.950000000000003</v>
      </c>
      <c r="V50" s="25">
        <v>0</v>
      </c>
      <c r="W50" s="26">
        <v>13</v>
      </c>
      <c r="X50" s="155">
        <f>M50*ETF!$G$3+ETF!$G$4</f>
        <v>0.71354966856006841</v>
      </c>
      <c r="Y50" s="155">
        <f>O50*ETF!$G$7+ETF!$G$8</f>
        <v>0.155229740543605</v>
      </c>
      <c r="AA50" s="155"/>
      <c r="AB50" s="155"/>
    </row>
    <row r="51" spans="1:28">
      <c r="A51" s="109" t="s">
        <v>338</v>
      </c>
      <c r="B51" s="109" t="s">
        <v>310</v>
      </c>
      <c r="C51" s="24">
        <v>-3.1549999999999998</v>
      </c>
      <c r="D51" s="24">
        <v>2E-3</v>
      </c>
      <c r="E51" s="24">
        <v>13.391999999999999</v>
      </c>
      <c r="F51" s="24">
        <v>2E-3</v>
      </c>
      <c r="G51" s="24">
        <v>9.6869999999999994</v>
      </c>
      <c r="H51" s="24">
        <v>1.9E-2</v>
      </c>
      <c r="I51" s="24">
        <v>26.841000000000001</v>
      </c>
      <c r="J51" s="24">
        <v>0.126</v>
      </c>
      <c r="K51" s="24">
        <v>26.713999999999999</v>
      </c>
      <c r="L51" s="24">
        <v>3.8730000000000002</v>
      </c>
      <c r="M51" s="24">
        <v>-0.17799999999999999</v>
      </c>
      <c r="N51" s="24">
        <v>1.9E-2</v>
      </c>
      <c r="O51" s="24">
        <v>-0.12</v>
      </c>
      <c r="P51" s="24">
        <v>0.122</v>
      </c>
      <c r="Q51" s="24">
        <v>3.5990000000000002</v>
      </c>
      <c r="R51" s="24">
        <v>3.786</v>
      </c>
      <c r="S51" s="25">
        <v>-8.0500000000000007</v>
      </c>
      <c r="T51" s="25">
        <v>0</v>
      </c>
      <c r="U51" s="25">
        <v>39.01</v>
      </c>
      <c r="V51" s="25">
        <v>0</v>
      </c>
      <c r="W51" s="26">
        <v>13</v>
      </c>
      <c r="X51" s="155">
        <f>M51*ETF!$G$3+ETF!$G$4</f>
        <v>0.72779105152336721</v>
      </c>
      <c r="Y51" s="155">
        <f>O51*ETF!$G$7+ETF!$G$8</f>
        <v>0.22898755934142112</v>
      </c>
      <c r="AA51" s="155"/>
      <c r="AB51" s="155"/>
    </row>
    <row r="52" spans="1:28">
      <c r="A52" s="109" t="s">
        <v>344</v>
      </c>
      <c r="B52" s="109" t="s">
        <v>310</v>
      </c>
      <c r="C52" s="24">
        <v>-2.9670000000000001</v>
      </c>
      <c r="D52" s="24">
        <v>2E-3</v>
      </c>
      <c r="E52" s="24">
        <v>13.398</v>
      </c>
      <c r="F52" s="24">
        <v>5.0000000000000001E-3</v>
      </c>
      <c r="G52" s="24">
        <v>9.8930000000000007</v>
      </c>
      <c r="H52" s="24">
        <v>3.1E-2</v>
      </c>
      <c r="I52" s="24">
        <v>26.866</v>
      </c>
      <c r="J52" s="24">
        <v>8.5000000000000006E-2</v>
      </c>
      <c r="K52" s="24">
        <v>23.132000000000001</v>
      </c>
      <c r="L52" s="24">
        <v>1.9670000000000001</v>
      </c>
      <c r="M52" s="24">
        <v>-0.17499999999999999</v>
      </c>
      <c r="N52" s="24">
        <v>2.7E-2</v>
      </c>
      <c r="O52" s="24">
        <v>-0.107</v>
      </c>
      <c r="P52" s="24">
        <v>8.8999999999999996E-2</v>
      </c>
      <c r="Q52" s="24">
        <v>-0.11600000000000001</v>
      </c>
      <c r="R52" s="24">
        <v>1.919</v>
      </c>
      <c r="S52" s="25">
        <v>-7.85</v>
      </c>
      <c r="T52" s="25">
        <v>0</v>
      </c>
      <c r="U52" s="25">
        <v>39.020000000000003</v>
      </c>
      <c r="V52" s="25">
        <v>0.01</v>
      </c>
      <c r="W52" s="26">
        <v>13</v>
      </c>
      <c r="X52" s="155">
        <f>M52*ETF!$G$3+ETF!$G$4</f>
        <v>0.73084277644407414</v>
      </c>
      <c r="Y52" s="155">
        <f>O52*ETF!$G$7+ETF!$G$8</f>
        <v>0.24212251337390892</v>
      </c>
      <c r="AA52" s="155"/>
      <c r="AB52" s="155"/>
    </row>
    <row r="53" spans="1:28">
      <c r="A53" s="109" t="s">
        <v>345</v>
      </c>
      <c r="B53" s="109" t="s">
        <v>310</v>
      </c>
      <c r="C53" s="24">
        <v>-3.1619999999999999</v>
      </c>
      <c r="D53" s="24">
        <v>2E-3</v>
      </c>
      <c r="E53" s="24">
        <v>13.417</v>
      </c>
      <c r="F53" s="24">
        <v>4.0000000000000001E-3</v>
      </c>
      <c r="G53" s="24">
        <v>9.7040000000000006</v>
      </c>
      <c r="H53" s="24">
        <v>2.1000000000000001E-2</v>
      </c>
      <c r="I53" s="24">
        <v>26.800999999999998</v>
      </c>
      <c r="J53" s="24">
        <v>0.126</v>
      </c>
      <c r="K53" s="24">
        <v>23.245999999999999</v>
      </c>
      <c r="L53" s="24">
        <v>2.7789999999999999</v>
      </c>
      <c r="M53" s="24">
        <v>-0.17799999999999999</v>
      </c>
      <c r="N53" s="24">
        <v>0.02</v>
      </c>
      <c r="O53" s="24">
        <v>-0.20799999999999999</v>
      </c>
      <c r="P53" s="24">
        <v>0.126</v>
      </c>
      <c r="Q53" s="24">
        <v>0.16800000000000001</v>
      </c>
      <c r="R53" s="24">
        <v>2.718</v>
      </c>
      <c r="S53" s="25">
        <v>-8.06</v>
      </c>
      <c r="T53" s="25">
        <v>0</v>
      </c>
      <c r="U53" s="25">
        <v>39.04</v>
      </c>
      <c r="V53" s="25">
        <v>0</v>
      </c>
      <c r="W53" s="26">
        <v>13</v>
      </c>
      <c r="X53" s="155">
        <f>M53*ETF!$G$3+ETF!$G$4</f>
        <v>0.72779105152336721</v>
      </c>
      <c r="Y53" s="155">
        <f>O53*ETF!$G$7+ETF!$G$8</f>
        <v>0.14007402435227295</v>
      </c>
      <c r="AA53" s="155"/>
      <c r="AB53" s="155"/>
    </row>
    <row r="54" spans="1:28" s="99" customFormat="1">
      <c r="A54" s="27" t="s">
        <v>342</v>
      </c>
      <c r="B54" s="27" t="s">
        <v>380</v>
      </c>
      <c r="C54" s="69">
        <v>2.0539999999999998</v>
      </c>
      <c r="D54" s="69">
        <v>2E-3</v>
      </c>
      <c r="E54" s="69">
        <v>-2.4380000000000002</v>
      </c>
      <c r="F54" s="69">
        <v>3.0000000000000001E-3</v>
      </c>
      <c r="G54" s="69">
        <v>-0.60899999999999999</v>
      </c>
      <c r="H54" s="69">
        <v>2.5000000000000001E-2</v>
      </c>
      <c r="I54" s="69">
        <v>-4.9770000000000003</v>
      </c>
      <c r="J54" s="69">
        <v>9.5000000000000001E-2</v>
      </c>
      <c r="K54" s="69">
        <v>4.1280000000000001</v>
      </c>
      <c r="L54" s="69">
        <v>1.925</v>
      </c>
      <c r="M54" s="69">
        <v>-0.32600000000000001</v>
      </c>
      <c r="N54" s="69">
        <v>2.5999999999999999E-2</v>
      </c>
      <c r="O54" s="69">
        <v>-0.108</v>
      </c>
      <c r="P54" s="69">
        <v>9.7000000000000003E-2</v>
      </c>
      <c r="Q54" s="69">
        <v>6.7519999999999998</v>
      </c>
      <c r="R54" s="69">
        <v>1.9319999999999999</v>
      </c>
      <c r="S54" s="118">
        <v>-1.92</v>
      </c>
      <c r="T54" s="118">
        <v>0</v>
      </c>
      <c r="U54" s="118">
        <v>22.75</v>
      </c>
      <c r="V54" s="118">
        <v>0</v>
      </c>
      <c r="W54" s="119">
        <v>13</v>
      </c>
      <c r="X54" s="155">
        <f>M54*ETF!$G$3+ETF!$G$4</f>
        <v>0.57723928876849473</v>
      </c>
      <c r="Y54" s="155">
        <f>O54*ETF!$G$7+ETF!$G$8</f>
        <v>0.24111213229448678</v>
      </c>
      <c r="AA54" s="155"/>
      <c r="AB54" s="155"/>
    </row>
    <row r="55" spans="1:28" s="99" customFormat="1">
      <c r="A55" s="27" t="s">
        <v>347</v>
      </c>
      <c r="B55" s="27" t="s">
        <v>380</v>
      </c>
      <c r="C55" s="69">
        <v>2.0550000000000002</v>
      </c>
      <c r="D55" s="69">
        <v>3.0000000000000001E-3</v>
      </c>
      <c r="E55" s="69">
        <v>-2.4489999999999998</v>
      </c>
      <c r="F55" s="69">
        <v>4.0000000000000001E-3</v>
      </c>
      <c r="G55" s="69">
        <v>-0.61299999999999999</v>
      </c>
      <c r="H55" s="69">
        <v>2.9000000000000001E-2</v>
      </c>
      <c r="I55" s="69">
        <v>-5.0090000000000003</v>
      </c>
      <c r="J55" s="69">
        <v>9.9000000000000005E-2</v>
      </c>
      <c r="K55" s="69">
        <v>1.3740000000000001</v>
      </c>
      <c r="L55" s="69">
        <v>2.6179999999999999</v>
      </c>
      <c r="M55" s="69">
        <v>-0.32100000000000001</v>
      </c>
      <c r="N55" s="69">
        <v>3.2000000000000001E-2</v>
      </c>
      <c r="O55" s="69">
        <v>-0.11899999999999999</v>
      </c>
      <c r="P55" s="69">
        <v>0.105</v>
      </c>
      <c r="Q55" s="69">
        <v>4.0110000000000001</v>
      </c>
      <c r="R55" s="69">
        <v>2.6259999999999999</v>
      </c>
      <c r="S55" s="118">
        <v>-1.92</v>
      </c>
      <c r="T55" s="118">
        <v>0</v>
      </c>
      <c r="U55" s="118">
        <v>22.74</v>
      </c>
      <c r="V55" s="118">
        <v>0</v>
      </c>
      <c r="W55" s="119">
        <v>13</v>
      </c>
      <c r="X55" s="155">
        <f>M55*ETF!$G$3+ETF!$G$4</f>
        <v>0.58232549696967273</v>
      </c>
      <c r="Y55" s="155">
        <f>O55*ETF!$G$7+ETF!$G$8</f>
        <v>0.22999794042084326</v>
      </c>
      <c r="AA55" s="155"/>
      <c r="AB55" s="155"/>
    </row>
    <row r="56" spans="1:28" s="99" customFormat="1">
      <c r="A56" s="27" t="s">
        <v>349</v>
      </c>
      <c r="B56" s="27" t="s">
        <v>380</v>
      </c>
      <c r="C56" s="69">
        <v>2.0630000000000002</v>
      </c>
      <c r="D56" s="69">
        <v>3.0000000000000001E-3</v>
      </c>
      <c r="E56" s="69">
        <v>-2.468</v>
      </c>
      <c r="F56" s="69">
        <v>4.0000000000000001E-3</v>
      </c>
      <c r="G56" s="69">
        <v>-0.628</v>
      </c>
      <c r="H56" s="69">
        <v>2.3E-2</v>
      </c>
      <c r="I56" s="69">
        <v>-5.0430000000000001</v>
      </c>
      <c r="J56" s="69">
        <v>0.08</v>
      </c>
      <c r="K56" s="69">
        <v>2.12</v>
      </c>
      <c r="L56" s="69">
        <v>2.4710000000000001</v>
      </c>
      <c r="M56" s="69">
        <v>-0.32500000000000001</v>
      </c>
      <c r="N56" s="69">
        <v>2.1999999999999999E-2</v>
      </c>
      <c r="O56" s="69">
        <v>-0.114</v>
      </c>
      <c r="P56" s="69">
        <v>7.9000000000000001E-2</v>
      </c>
      <c r="Q56" s="69">
        <v>4.7889999999999997</v>
      </c>
      <c r="R56" s="69">
        <v>2.472</v>
      </c>
      <c r="S56" s="118">
        <v>-1.91</v>
      </c>
      <c r="T56" s="118">
        <v>0</v>
      </c>
      <c r="U56" s="118">
        <v>22.72</v>
      </c>
      <c r="V56" s="118">
        <v>0</v>
      </c>
      <c r="W56" s="119">
        <v>13</v>
      </c>
      <c r="X56" s="155">
        <f>M56*ETF!$G$3+ETF!$G$4</f>
        <v>0.57825653040873026</v>
      </c>
      <c r="Y56" s="155">
        <f>O56*ETF!$G$7+ETF!$G$8</f>
        <v>0.23504984581795393</v>
      </c>
      <c r="AA56" s="155"/>
      <c r="AB56" s="155"/>
    </row>
    <row r="57" spans="1:28" s="99" customFormat="1">
      <c r="A57" s="27" t="s">
        <v>351</v>
      </c>
      <c r="B57" s="27" t="s">
        <v>380</v>
      </c>
      <c r="C57" s="69">
        <v>2.0609999999999999</v>
      </c>
      <c r="D57" s="69">
        <v>3.0000000000000001E-3</v>
      </c>
      <c r="E57" s="69">
        <v>-2.476</v>
      </c>
      <c r="F57" s="69">
        <v>4.0000000000000001E-3</v>
      </c>
      <c r="G57" s="69">
        <v>-0.64400000000000002</v>
      </c>
      <c r="H57" s="69">
        <v>2.5999999999999999E-2</v>
      </c>
      <c r="I57" s="69">
        <v>-5.0179999999999998</v>
      </c>
      <c r="J57" s="69">
        <v>9.1999999999999998E-2</v>
      </c>
      <c r="K57" s="69">
        <v>1.1719999999999999</v>
      </c>
      <c r="L57" s="69">
        <v>2.9820000000000002</v>
      </c>
      <c r="M57" s="69">
        <v>-0.33</v>
      </c>
      <c r="N57" s="69">
        <v>2.5000000000000001E-2</v>
      </c>
      <c r="O57" s="69">
        <v>-7.1999999999999995E-2</v>
      </c>
      <c r="P57" s="69">
        <v>9.7000000000000003E-2</v>
      </c>
      <c r="Q57" s="69">
        <v>3.8570000000000002</v>
      </c>
      <c r="R57" s="69">
        <v>2.9910000000000001</v>
      </c>
      <c r="S57" s="118">
        <v>-1.91</v>
      </c>
      <c r="T57" s="118">
        <v>0</v>
      </c>
      <c r="U57" s="118">
        <v>22.71</v>
      </c>
      <c r="V57" s="118">
        <v>0</v>
      </c>
      <c r="W57" s="119">
        <v>13</v>
      </c>
      <c r="X57" s="155">
        <f>M57*ETF!$G$3+ETF!$G$4</f>
        <v>0.57317032220755215</v>
      </c>
      <c r="Y57" s="155">
        <f>O57*ETF!$G$7+ETF!$G$8</f>
        <v>0.27748585115368374</v>
      </c>
      <c r="AA57" s="155"/>
      <c r="AB57" s="155"/>
    </row>
    <row r="58" spans="1:28" s="99" customFormat="1">
      <c r="A58" s="27" t="s">
        <v>353</v>
      </c>
      <c r="B58" s="27" t="s">
        <v>380</v>
      </c>
      <c r="C58" s="69">
        <v>2.0369999999999999</v>
      </c>
      <c r="D58" s="69">
        <v>3.0000000000000001E-3</v>
      </c>
      <c r="E58" s="69">
        <v>-2.4239999999999999</v>
      </c>
      <c r="F58" s="69">
        <v>3.0000000000000001E-3</v>
      </c>
      <c r="G58" s="69">
        <v>-0.60699999999999998</v>
      </c>
      <c r="H58" s="69">
        <v>0.03</v>
      </c>
      <c r="I58" s="69">
        <v>-4.9420000000000002</v>
      </c>
      <c r="J58" s="69">
        <v>0.106</v>
      </c>
      <c r="K58" s="69">
        <v>1.274</v>
      </c>
      <c r="L58" s="69">
        <v>2.363</v>
      </c>
      <c r="M58" s="69">
        <v>-0.31900000000000001</v>
      </c>
      <c r="N58" s="69">
        <v>0.03</v>
      </c>
      <c r="O58" s="69">
        <v>-0.1</v>
      </c>
      <c r="P58" s="69">
        <v>0.111</v>
      </c>
      <c r="Q58" s="69">
        <v>3.883</v>
      </c>
      <c r="R58" s="69">
        <v>2.3690000000000002</v>
      </c>
      <c r="S58" s="118">
        <v>-1.94</v>
      </c>
      <c r="T58" s="118">
        <v>0</v>
      </c>
      <c r="U58" s="118">
        <v>22.77</v>
      </c>
      <c r="V58" s="118">
        <v>0</v>
      </c>
      <c r="W58" s="119">
        <v>13</v>
      </c>
      <c r="X58" s="155">
        <f>M58*ETF!$G$3+ETF!$G$4</f>
        <v>0.58435998025014402</v>
      </c>
      <c r="Y58" s="155">
        <f>O58*ETF!$G$7+ETF!$G$8</f>
        <v>0.24919518092986387</v>
      </c>
      <c r="AA58" s="155"/>
      <c r="AB58" s="155"/>
    </row>
    <row r="59" spans="1:28" s="113" customFormat="1">
      <c r="A59" s="113" t="s">
        <v>386</v>
      </c>
      <c r="B59" s="114" t="s">
        <v>389</v>
      </c>
      <c r="C59" s="155">
        <v>11.14</v>
      </c>
      <c r="D59" s="155">
        <v>2E-3</v>
      </c>
      <c r="E59" s="155">
        <v>0.61299999999999999</v>
      </c>
      <c r="F59" s="155">
        <v>4.0000000000000001E-3</v>
      </c>
      <c r="G59" s="155">
        <v>11.85</v>
      </c>
      <c r="H59" s="155">
        <v>2.7E-2</v>
      </c>
      <c r="I59" s="155">
        <v>1.169</v>
      </c>
      <c r="J59" s="155">
        <v>0.11600000000000001</v>
      </c>
      <c r="K59" s="155">
        <v>16.654</v>
      </c>
      <c r="L59" s="155">
        <v>2.2589999999999999</v>
      </c>
      <c r="M59" s="155">
        <v>-0.249</v>
      </c>
      <c r="N59" s="155">
        <v>2.5999999999999999E-2</v>
      </c>
      <c r="O59" s="155">
        <v>-5.7000000000000002E-2</v>
      </c>
      <c r="P59" s="155">
        <v>0.11799999999999999</v>
      </c>
      <c r="Q59" s="155">
        <v>3.5179999999999998</v>
      </c>
      <c r="R59" s="155">
        <v>2.2290000000000001</v>
      </c>
      <c r="S59" s="132">
        <v>7.65</v>
      </c>
      <c r="T59" s="132">
        <v>0</v>
      </c>
      <c r="U59" s="132">
        <v>25.86</v>
      </c>
      <c r="V59" s="132">
        <v>0</v>
      </c>
      <c r="W59" s="120">
        <v>13</v>
      </c>
      <c r="X59" s="155">
        <f>M59*ETF!$G$3+ETF!$G$4</f>
        <v>0.65556689506663779</v>
      </c>
      <c r="Y59" s="155">
        <f>O59*ETF!$G$7+ETF!$G$8</f>
        <v>0.29264156734501584</v>
      </c>
      <c r="AA59" s="155"/>
      <c r="AB59" s="155"/>
    </row>
    <row r="60" spans="1:28" s="113" customFormat="1">
      <c r="A60" s="113" t="s">
        <v>387</v>
      </c>
      <c r="B60" s="114" t="s">
        <v>389</v>
      </c>
      <c r="C60" s="155">
        <v>11.141999999999999</v>
      </c>
      <c r="D60" s="155">
        <v>2E-3</v>
      </c>
      <c r="E60" s="155">
        <v>0.73399999999999999</v>
      </c>
      <c r="F60" s="155">
        <v>4.0000000000000001E-3</v>
      </c>
      <c r="G60" s="155">
        <v>11.962</v>
      </c>
      <c r="H60" s="155">
        <v>2.5999999999999999E-2</v>
      </c>
      <c r="I60" s="155">
        <v>1.375</v>
      </c>
      <c r="J60" s="155">
        <v>0.11799999999999999</v>
      </c>
      <c r="K60" s="155">
        <v>15.348000000000001</v>
      </c>
      <c r="L60" s="155">
        <v>2.597</v>
      </c>
      <c r="M60" s="155">
        <v>-0.26</v>
      </c>
      <c r="N60" s="155">
        <v>2.5999999999999999E-2</v>
      </c>
      <c r="O60" s="155">
        <v>-9.4E-2</v>
      </c>
      <c r="P60" s="155">
        <v>0.11899999999999999</v>
      </c>
      <c r="Q60" s="155">
        <v>1.988</v>
      </c>
      <c r="R60" s="155">
        <v>2.5630000000000002</v>
      </c>
      <c r="S60" s="132">
        <v>7.65</v>
      </c>
      <c r="T60" s="132">
        <v>0</v>
      </c>
      <c r="U60" s="132">
        <v>25.99</v>
      </c>
      <c r="V60" s="132">
        <v>0</v>
      </c>
      <c r="W60" s="120">
        <v>13</v>
      </c>
      <c r="X60" s="155">
        <f>M60*ETF!$G$3+ETF!$G$4</f>
        <v>0.64437723702404592</v>
      </c>
      <c r="Y60" s="155">
        <f>O60*ETF!$G$7+ETF!$G$8</f>
        <v>0.25525746740639671</v>
      </c>
      <c r="AA60" s="155"/>
      <c r="AB60" s="155"/>
    </row>
    <row r="61" spans="1:28" s="113" customFormat="1">
      <c r="A61" s="113" t="s">
        <v>388</v>
      </c>
      <c r="B61" s="114" t="s">
        <v>389</v>
      </c>
      <c r="C61" s="155">
        <v>11.11</v>
      </c>
      <c r="D61" s="155">
        <v>2E-3</v>
      </c>
      <c r="E61" s="155">
        <v>0.67300000000000004</v>
      </c>
      <c r="F61" s="155">
        <v>4.0000000000000001E-3</v>
      </c>
      <c r="G61" s="155">
        <v>11.853</v>
      </c>
      <c r="H61" s="155">
        <v>2.5000000000000001E-2</v>
      </c>
      <c r="I61" s="155">
        <v>1.27</v>
      </c>
      <c r="J61" s="155">
        <v>8.1000000000000003E-2</v>
      </c>
      <c r="K61" s="155">
        <v>14.888</v>
      </c>
      <c r="L61" s="155">
        <v>2.0289999999999999</v>
      </c>
      <c r="M61" s="155">
        <v>-0.27300000000000002</v>
      </c>
      <c r="N61" s="155">
        <v>2.4E-2</v>
      </c>
      <c r="O61" s="155">
        <v>-7.4999999999999997E-2</v>
      </c>
      <c r="P61" s="155">
        <v>8.5999999999999993E-2</v>
      </c>
      <c r="Q61" s="155">
        <v>1.69</v>
      </c>
      <c r="R61" s="155">
        <v>2.0019999999999998</v>
      </c>
      <c r="S61" s="132">
        <v>7.61</v>
      </c>
      <c r="T61" s="132">
        <v>0</v>
      </c>
      <c r="U61" s="132">
        <v>25.92</v>
      </c>
      <c r="V61" s="132">
        <v>0</v>
      </c>
      <c r="W61" s="120">
        <v>13</v>
      </c>
      <c r="X61" s="155">
        <f>M61*ETF!$G$3+ETF!$G$4</f>
        <v>0.63115309570098277</v>
      </c>
      <c r="Y61" s="155">
        <f>O61*ETF!$G$7+ETF!$G$8</f>
        <v>0.27445470791541737</v>
      </c>
      <c r="AA61" s="155"/>
      <c r="AB61" s="155"/>
    </row>
  </sheetData>
  <autoFilter ref="A1:Y50" xr:uid="{037384A8-E7FD-4148-95FB-CC2DDC5D42DC}"/>
  <sortState xmlns:xlrd2="http://schemas.microsoft.com/office/spreadsheetml/2017/richdata2" ref="A2:Y58">
    <sortCondition descending="1" ref="B2:B58"/>
    <sortCondition ref="A2:A58"/>
  </sortState>
  <conditionalFormatting sqref="B61">
    <cfRule type="expression" dxfId="7" priority="2">
      <formula>$AZ61="ACID CHANGE"</formula>
    </cfRule>
  </conditionalFormatting>
  <conditionalFormatting sqref="B61">
    <cfRule type="expression" dxfId="6" priority="1">
      <formula>$A61="x"</formula>
    </cfRule>
  </conditionalFormatting>
  <conditionalFormatting sqref="B59:B60">
    <cfRule type="expression" dxfId="5" priority="4">
      <formula>$AZ59="ACID CHANGE"</formula>
    </cfRule>
  </conditionalFormatting>
  <conditionalFormatting sqref="B59:B60">
    <cfRule type="expression" dxfId="4" priority="3">
      <formula>$A59="x"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F67B1-811E-FA43-A8EE-8324DF314733}">
  <sheetPr codeName="Sheet6"/>
  <dimension ref="A1:Z41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91" sqref="B191"/>
    </sheetView>
  </sheetViews>
  <sheetFormatPr baseColWidth="10" defaultRowHeight="16"/>
  <cols>
    <col min="1" max="2" width="19.6640625" style="47" customWidth="1"/>
    <col min="3" max="4" width="19.6640625" style="48" customWidth="1"/>
    <col min="5" max="5" width="19.6640625" style="49" customWidth="1"/>
    <col min="6" max="8" width="19.6640625" style="48" customWidth="1"/>
    <col min="9" max="9" width="19.6640625" style="47" customWidth="1"/>
    <col min="10" max="10" width="19.6640625" style="48" customWidth="1"/>
    <col min="11" max="11" width="19.6640625" style="47" customWidth="1"/>
    <col min="12" max="12" width="20.1640625" style="47" bestFit="1" customWidth="1"/>
    <col min="13" max="13" width="12.33203125" style="47" bestFit="1" customWidth="1"/>
    <col min="14" max="16384" width="10.83203125" style="47"/>
  </cols>
  <sheetData>
    <row r="1" spans="1:26" s="61" customFormat="1">
      <c r="A1" s="61" t="s">
        <v>0</v>
      </c>
      <c r="B1" s="61" t="s">
        <v>1</v>
      </c>
      <c r="C1" s="63" t="s">
        <v>301</v>
      </c>
      <c r="D1" s="100" t="s">
        <v>302</v>
      </c>
      <c r="E1" s="142" t="s">
        <v>375</v>
      </c>
      <c r="F1" s="62" t="s">
        <v>356</v>
      </c>
      <c r="G1" s="62" t="s">
        <v>355</v>
      </c>
      <c r="H1" s="62" t="s">
        <v>391</v>
      </c>
      <c r="I1" s="63" t="s">
        <v>393</v>
      </c>
      <c r="J1" s="62" t="s">
        <v>392</v>
      </c>
      <c r="K1" s="100" t="s">
        <v>394</v>
      </c>
    </row>
    <row r="2" spans="1:26">
      <c r="A2" s="23" t="s">
        <v>132</v>
      </c>
      <c r="B2" s="23" t="s">
        <v>376</v>
      </c>
      <c r="C2" s="67">
        <v>0.22222195632626129</v>
      </c>
      <c r="D2" s="67">
        <v>6.1264300157346185E-2</v>
      </c>
      <c r="E2" s="49">
        <f t="shared" ref="E2:E65" si="0">(DATEVALUE(LEFT(A2,10))+TIMEVALUE(MID(A2,12,5)))-(DATEVALUE(LEFT($E$232,10))+TIMEVALUE(MID($E$232,12,5)))</f>
        <v>1.2673611111094942</v>
      </c>
      <c r="F2" s="48">
        <f t="shared" ref="F2:F65" si="1">IFERROR(C2-VLOOKUP(B2,ETH,2,FALSE),NA())</f>
        <v>1.02219563262613E-2</v>
      </c>
      <c r="G2" s="48">
        <f t="shared" ref="G2:G65" si="2">IFERROR(D2-VLOOKUP(B2,ETH,3,FALSE),NA())</f>
        <v>-7.8735699842653828E-2</v>
      </c>
      <c r="H2" s="48">
        <f t="shared" ref="H2:H65" si="3">$B$236*E2^4 + $C$236*E2^3 + $D$236*E2^2 +  $E$236*E2 +$F$236</f>
        <v>6.5023593106603508E-3</v>
      </c>
      <c r="I2" s="48">
        <f t="shared" ref="I2:I65" si="4">C2-H2</f>
        <v>0.21571959701560095</v>
      </c>
      <c r="J2" s="48">
        <f t="shared" ref="J2:J65" si="5">$B$237*E2^4 + $C$237*E2^3 + $D$237*E2^2 +  $E$237*E2 +$F$237</f>
        <v>-3.4588911815984405E-2</v>
      </c>
      <c r="K2" s="48">
        <f t="shared" ref="K2:K65" si="6">D2-J2</f>
        <v>9.585321197333059E-2</v>
      </c>
    </row>
    <row r="3" spans="1:26">
      <c r="A3" s="23" t="s">
        <v>135</v>
      </c>
      <c r="B3" s="23" t="s">
        <v>376</v>
      </c>
      <c r="C3" s="67">
        <v>0.2028943651617845</v>
      </c>
      <c r="D3" s="67">
        <v>0.14310516759053937</v>
      </c>
      <c r="E3" s="49">
        <f t="shared" si="0"/>
        <v>2.8222222222175333</v>
      </c>
      <c r="F3" s="48">
        <f t="shared" si="1"/>
        <v>-9.1056348382154984E-3</v>
      </c>
      <c r="G3" s="48">
        <f t="shared" si="2"/>
        <v>3.1051675905393594E-3</v>
      </c>
      <c r="H3" s="48">
        <f t="shared" si="3"/>
        <v>7.4393142916669942E-3</v>
      </c>
      <c r="I3" s="48">
        <f t="shared" si="4"/>
        <v>0.1954550508701175</v>
      </c>
      <c r="J3" s="48">
        <f t="shared" si="5"/>
        <v>-3.0449734075039349E-2</v>
      </c>
      <c r="K3" s="48">
        <f t="shared" si="6"/>
        <v>0.17355490166557871</v>
      </c>
    </row>
    <row r="4" spans="1:26">
      <c r="A4" s="23" t="s">
        <v>138</v>
      </c>
      <c r="B4" s="23" t="s">
        <v>376</v>
      </c>
      <c r="C4" s="67">
        <v>0.21815298976531883</v>
      </c>
      <c r="D4" s="67">
        <v>0.12188716492267443</v>
      </c>
      <c r="E4" s="49">
        <f t="shared" si="0"/>
        <v>5.086111111108039</v>
      </c>
      <c r="F4" s="48">
        <f t="shared" si="1"/>
        <v>6.1529897653188337E-3</v>
      </c>
      <c r="G4" s="48">
        <f t="shared" si="2"/>
        <v>-1.8112835077325584E-2</v>
      </c>
      <c r="H4" s="48">
        <f t="shared" si="3"/>
        <v>8.4397026649601393E-3</v>
      </c>
      <c r="I4" s="48">
        <f t="shared" si="4"/>
        <v>0.20971328710035869</v>
      </c>
      <c r="J4" s="48">
        <f t="shared" si="5"/>
        <v>-2.506629560554155E-2</v>
      </c>
      <c r="K4" s="48">
        <f t="shared" si="6"/>
        <v>0.14695346052821598</v>
      </c>
    </row>
    <row r="5" spans="1:26">
      <c r="A5" s="23" t="s">
        <v>143</v>
      </c>
      <c r="B5" s="23" t="s">
        <v>376</v>
      </c>
      <c r="C5" s="67">
        <v>0.20594609008249143</v>
      </c>
      <c r="D5" s="67">
        <v>0.1501778351464943</v>
      </c>
      <c r="E5" s="49">
        <f t="shared" si="0"/>
        <v>9.4680555555532919</v>
      </c>
      <c r="F5" s="48">
        <f t="shared" si="1"/>
        <v>-6.0539099175085653E-3</v>
      </c>
      <c r="G5" s="48">
        <f t="shared" si="2"/>
        <v>1.0177835146494285E-2</v>
      </c>
      <c r="H5" s="48">
        <f t="shared" si="3"/>
        <v>9.2998733313180617E-3</v>
      </c>
      <c r="I5" s="48">
        <f t="shared" si="4"/>
        <v>0.19664621675117336</v>
      </c>
      <c r="J5" s="48">
        <f t="shared" si="5"/>
        <v>-1.6617018627106579E-2</v>
      </c>
      <c r="K5" s="48">
        <f t="shared" si="6"/>
        <v>0.16679485377360087</v>
      </c>
    </row>
    <row r="6" spans="1:26">
      <c r="A6" s="23" t="s">
        <v>145</v>
      </c>
      <c r="B6" s="23" t="s">
        <v>376</v>
      </c>
      <c r="C6" s="67">
        <v>0.22120471468602576</v>
      </c>
      <c r="D6" s="67">
        <v>0.14209478651111723</v>
      </c>
      <c r="E6" s="49">
        <f t="shared" si="0"/>
        <v>11.088194444440887</v>
      </c>
      <c r="F6" s="48">
        <f t="shared" si="1"/>
        <v>9.2047146860257667E-3</v>
      </c>
      <c r="G6" s="48">
        <f t="shared" si="2"/>
        <v>2.0947865111172193E-3</v>
      </c>
      <c r="H6" s="48">
        <f t="shared" si="3"/>
        <v>9.3066492064824737E-3</v>
      </c>
      <c r="I6" s="48">
        <f t="shared" si="4"/>
        <v>0.21189806547954329</v>
      </c>
      <c r="J6" s="48">
        <f t="shared" si="5"/>
        <v>-1.4087600362509826E-2</v>
      </c>
      <c r="K6" s="48">
        <f t="shared" si="6"/>
        <v>0.15618238687362707</v>
      </c>
    </row>
    <row r="7" spans="1:26">
      <c r="A7" s="23" t="s">
        <v>147</v>
      </c>
      <c r="B7" s="23" t="s">
        <v>376</v>
      </c>
      <c r="C7" s="67">
        <v>0.21713574812508318</v>
      </c>
      <c r="D7" s="67">
        <v>0.14613631082880574</v>
      </c>
      <c r="E7" s="49">
        <f t="shared" si="0"/>
        <v>12.479861111110949</v>
      </c>
      <c r="F7" s="48">
        <f t="shared" si="1"/>
        <v>5.1357481250831893E-3</v>
      </c>
      <c r="G7" s="48">
        <f t="shared" si="2"/>
        <v>6.1363108288057244E-3</v>
      </c>
      <c r="H7" s="48">
        <f t="shared" si="3"/>
        <v>9.1960219865698488E-3</v>
      </c>
      <c r="I7" s="48">
        <f t="shared" si="4"/>
        <v>0.20793972613851333</v>
      </c>
      <c r="J7" s="48">
        <f t="shared" si="5"/>
        <v>-1.2147552535865559E-2</v>
      </c>
      <c r="K7" s="48">
        <f t="shared" si="6"/>
        <v>0.15828386336467129</v>
      </c>
      <c r="X7" s="167" t="s">
        <v>390</v>
      </c>
      <c r="Y7" s="167"/>
      <c r="Z7" s="167"/>
    </row>
    <row r="8" spans="1:26">
      <c r="A8" s="23" t="s">
        <v>150</v>
      </c>
      <c r="B8" s="23" t="s">
        <v>376</v>
      </c>
      <c r="C8" s="67">
        <v>0.22323919796649694</v>
      </c>
      <c r="D8" s="67">
        <v>8.9554970381165999E-2</v>
      </c>
      <c r="E8" s="49">
        <f t="shared" si="0"/>
        <v>14.383333333331393</v>
      </c>
      <c r="F8" s="48">
        <f t="shared" si="1"/>
        <v>1.1239197966496944E-2</v>
      </c>
      <c r="G8" s="48">
        <f t="shared" si="2"/>
        <v>-5.0445029618834014E-2</v>
      </c>
      <c r="H8" s="48">
        <f t="shared" si="3"/>
        <v>8.8872806424641002E-3</v>
      </c>
      <c r="I8" s="48">
        <f t="shared" si="4"/>
        <v>0.21435191732403283</v>
      </c>
      <c r="J8" s="48">
        <f t="shared" si="5"/>
        <v>-9.8196026116959094E-3</v>
      </c>
      <c r="K8" s="48">
        <f t="shared" si="6"/>
        <v>9.9374572992861912E-2</v>
      </c>
      <c r="X8" s="131">
        <v>0</v>
      </c>
      <c r="Y8" s="131">
        <v>-7.0000000000000001E-3</v>
      </c>
      <c r="Z8" s="131">
        <v>7.0000000000000001E-3</v>
      </c>
    </row>
    <row r="9" spans="1:26">
      <c r="A9" s="23" t="s">
        <v>152</v>
      </c>
      <c r="B9" s="23" t="s">
        <v>376</v>
      </c>
      <c r="C9" s="67">
        <v>0.2344288560090888</v>
      </c>
      <c r="D9" s="67">
        <v>0.12390792708151871</v>
      </c>
      <c r="E9" s="49">
        <f t="shared" si="0"/>
        <v>15.939583333332848</v>
      </c>
      <c r="F9" s="48">
        <f t="shared" si="1"/>
        <v>2.242885600908881E-2</v>
      </c>
      <c r="G9" s="48">
        <f t="shared" si="2"/>
        <v>-1.6092072918481304E-2</v>
      </c>
      <c r="H9" s="48">
        <f t="shared" si="3"/>
        <v>8.513506198018066E-3</v>
      </c>
      <c r="I9" s="48">
        <f t="shared" si="4"/>
        <v>0.22591534981107073</v>
      </c>
      <c r="J9" s="48">
        <f t="shared" si="5"/>
        <v>-8.1771553275973505E-3</v>
      </c>
      <c r="K9" s="48">
        <f t="shared" si="6"/>
        <v>0.13208508240911607</v>
      </c>
      <c r="X9" s="131">
        <v>130</v>
      </c>
      <c r="Y9" s="131">
        <v>-7.0000000000000001E-3</v>
      </c>
      <c r="Z9" s="131">
        <v>7.0000000000000001E-3</v>
      </c>
    </row>
    <row r="10" spans="1:26">
      <c r="A10" s="23" t="s">
        <v>154</v>
      </c>
      <c r="B10" s="23" t="s">
        <v>376</v>
      </c>
      <c r="C10" s="67">
        <v>0.21103229828366943</v>
      </c>
      <c r="D10" s="67">
        <v>0.14007402435227295</v>
      </c>
      <c r="E10" s="49">
        <f t="shared" si="0"/>
        <v>17.545833333329938</v>
      </c>
      <c r="F10" s="48">
        <f t="shared" si="1"/>
        <v>-9.6770171633056568E-4</v>
      </c>
      <c r="G10" s="48">
        <f t="shared" si="2"/>
        <v>7.4024352272938909E-5</v>
      </c>
      <c r="H10" s="48">
        <f t="shared" si="3"/>
        <v>8.0263558791713163E-3</v>
      </c>
      <c r="I10" s="48">
        <f t="shared" si="4"/>
        <v>0.20300594240449812</v>
      </c>
      <c r="J10" s="48">
        <f t="shared" si="5"/>
        <v>-6.7101857361803116E-3</v>
      </c>
      <c r="K10" s="48">
        <f t="shared" si="6"/>
        <v>0.14678421008845327</v>
      </c>
    </row>
    <row r="11" spans="1:26">
      <c r="A11" s="23" t="s">
        <v>157</v>
      </c>
      <c r="B11" s="23" t="s">
        <v>376</v>
      </c>
      <c r="C11" s="67">
        <v>0.22425643960673258</v>
      </c>
      <c r="D11" s="67">
        <v>0.12997021355805155</v>
      </c>
      <c r="E11" s="49">
        <f t="shared" si="0"/>
        <v>19.465277777773736</v>
      </c>
      <c r="F11" s="48">
        <f t="shared" si="1"/>
        <v>1.2256439606732589E-2</v>
      </c>
      <c r="G11" s="48">
        <f t="shared" si="2"/>
        <v>-1.0029786441948463E-2</v>
      </c>
      <c r="H11" s="48">
        <f t="shared" si="3"/>
        <v>7.3260484704026057E-3</v>
      </c>
      <c r="I11" s="48">
        <f t="shared" si="4"/>
        <v>0.21693039113632998</v>
      </c>
      <c r="J11" s="48">
        <f t="shared" si="5"/>
        <v>-5.2381248689393409E-3</v>
      </c>
      <c r="K11" s="48">
        <f t="shared" si="6"/>
        <v>0.1352083384269909</v>
      </c>
    </row>
    <row r="12" spans="1:26">
      <c r="A12" s="23" t="s">
        <v>160</v>
      </c>
      <c r="B12" s="23" t="s">
        <v>376</v>
      </c>
      <c r="C12" s="67">
        <v>0.21001505664343378</v>
      </c>
      <c r="D12" s="67">
        <v>0.18453079184684701</v>
      </c>
      <c r="E12" s="49">
        <f t="shared" si="0"/>
        <v>21.375</v>
      </c>
      <c r="F12" s="48">
        <f t="shared" si="1"/>
        <v>-1.98494335656621E-3</v>
      </c>
      <c r="G12" s="48">
        <f t="shared" si="2"/>
        <v>4.4530791846846995E-2</v>
      </c>
      <c r="H12" s="48">
        <f t="shared" si="3"/>
        <v>6.5203276365386614E-3</v>
      </c>
      <c r="I12" s="48">
        <f t="shared" si="4"/>
        <v>0.20349472900689514</v>
      </c>
      <c r="J12" s="48">
        <f t="shared" si="5"/>
        <v>-4.0512143051501248E-3</v>
      </c>
      <c r="K12" s="48">
        <f t="shared" si="6"/>
        <v>0.18858200615199713</v>
      </c>
    </row>
    <row r="13" spans="1:26">
      <c r="A13" s="23" t="s">
        <v>161</v>
      </c>
      <c r="B13" s="23" t="s">
        <v>376</v>
      </c>
      <c r="C13" s="67">
        <v>0.21001505664343378</v>
      </c>
      <c r="D13" s="67">
        <v>9.662763793712098E-2</v>
      </c>
      <c r="E13" s="49">
        <f t="shared" si="0"/>
        <v>21.986111111109494</v>
      </c>
      <c r="F13" s="48">
        <f t="shared" si="1"/>
        <v>-1.98494335656621E-3</v>
      </c>
      <c r="G13" s="48">
        <f t="shared" si="2"/>
        <v>-4.3372362062879033E-2</v>
      </c>
      <c r="H13" s="48">
        <f t="shared" si="3"/>
        <v>6.2426518177990421E-3</v>
      </c>
      <c r="I13" s="48">
        <f t="shared" si="4"/>
        <v>0.20377240482563475</v>
      </c>
      <c r="J13" s="48">
        <f t="shared" si="5"/>
        <v>-3.725573422408146E-3</v>
      </c>
      <c r="K13" s="48">
        <f t="shared" si="6"/>
        <v>0.10035321135952913</v>
      </c>
    </row>
    <row r="14" spans="1:26">
      <c r="A14" s="23" t="s">
        <v>164</v>
      </c>
      <c r="B14" s="23" t="s">
        <v>376</v>
      </c>
      <c r="C14" s="67">
        <v>0.21611850648484754</v>
      </c>
      <c r="D14" s="67">
        <v>6.3285062316190466E-2</v>
      </c>
      <c r="E14" s="49">
        <f t="shared" si="0"/>
        <v>23.209722222221899</v>
      </c>
      <c r="F14" s="48">
        <f t="shared" si="1"/>
        <v>4.118506484847545E-3</v>
      </c>
      <c r="G14" s="48">
        <f t="shared" si="2"/>
        <v>-7.6714937683809548E-2</v>
      </c>
      <c r="H14" s="48">
        <f t="shared" si="3"/>
        <v>5.6614374093103409E-3</v>
      </c>
      <c r="I14" s="48">
        <f t="shared" si="4"/>
        <v>0.21045706907553718</v>
      </c>
      <c r="J14" s="48">
        <f t="shared" si="5"/>
        <v>-3.1473181624320154E-3</v>
      </c>
      <c r="K14" s="48">
        <f t="shared" si="6"/>
        <v>6.6432380478622488E-2</v>
      </c>
    </row>
    <row r="15" spans="1:26">
      <c r="A15" s="23" t="s">
        <v>166</v>
      </c>
      <c r="B15" s="23" t="s">
        <v>376</v>
      </c>
      <c r="C15" s="67">
        <v>0.22730816452743952</v>
      </c>
      <c r="D15" s="67">
        <v>0.15320897838476072</v>
      </c>
      <c r="E15" s="49">
        <f t="shared" si="0"/>
        <v>25.327777777776646</v>
      </c>
      <c r="F15" s="48">
        <f t="shared" si="1"/>
        <v>1.5308164527439522E-2</v>
      </c>
      <c r="G15" s="48">
        <f t="shared" si="2"/>
        <v>1.3208978384760706E-2</v>
      </c>
      <c r="H15" s="48">
        <f t="shared" si="3"/>
        <v>4.5876358145540072E-3</v>
      </c>
      <c r="I15" s="48">
        <f t="shared" si="4"/>
        <v>0.2227205287128855</v>
      </c>
      <c r="J15" s="48">
        <f t="shared" si="5"/>
        <v>-2.3622028794946653E-3</v>
      </c>
      <c r="K15" s="48">
        <f t="shared" si="6"/>
        <v>0.1555711812642554</v>
      </c>
    </row>
    <row r="16" spans="1:26">
      <c r="A16" s="23" t="s">
        <v>169</v>
      </c>
      <c r="B16" s="23" t="s">
        <v>376</v>
      </c>
      <c r="C16" s="67">
        <v>0.22120471468602576</v>
      </c>
      <c r="D16" s="67">
        <v>0.1653335513378264</v>
      </c>
      <c r="E16" s="49">
        <f t="shared" si="0"/>
        <v>27.984722222223354</v>
      </c>
      <c r="F16" s="48">
        <f t="shared" si="1"/>
        <v>9.2047146860257667E-3</v>
      </c>
      <c r="G16" s="48">
        <f t="shared" si="2"/>
        <v>2.5333551337826388E-2</v>
      </c>
      <c r="H16" s="48">
        <f t="shared" si="3"/>
        <v>3.1499964327531271E-3</v>
      </c>
      <c r="I16" s="48">
        <f t="shared" si="4"/>
        <v>0.21805471825327263</v>
      </c>
      <c r="J16" s="48">
        <f t="shared" si="5"/>
        <v>-1.7202406255463071E-3</v>
      </c>
      <c r="K16" s="48">
        <f t="shared" si="6"/>
        <v>0.16705379196337272</v>
      </c>
    </row>
    <row r="17" spans="1:26">
      <c r="A17" s="23" t="s">
        <v>172</v>
      </c>
      <c r="B17" s="23" t="s">
        <v>376</v>
      </c>
      <c r="C17" s="67">
        <v>0.21917023140555447</v>
      </c>
      <c r="D17" s="67">
        <v>0.11178335412845308</v>
      </c>
      <c r="E17" s="49">
        <f t="shared" si="0"/>
        <v>30.370138888887595</v>
      </c>
      <c r="F17" s="48">
        <f t="shared" si="1"/>
        <v>7.170231405554478E-3</v>
      </c>
      <c r="G17" s="48">
        <f t="shared" si="2"/>
        <v>-2.821664587154693E-2</v>
      </c>
      <c r="H17" s="48">
        <f t="shared" si="3"/>
        <v>1.8061644674361096E-3</v>
      </c>
      <c r="I17" s="48">
        <f t="shared" si="4"/>
        <v>0.21736406693811836</v>
      </c>
      <c r="J17" s="48">
        <f t="shared" si="5"/>
        <v>-1.421408576128276E-3</v>
      </c>
      <c r="K17" s="48">
        <f t="shared" si="6"/>
        <v>0.11320476270458135</v>
      </c>
    </row>
    <row r="18" spans="1:26">
      <c r="A18" s="23" t="s">
        <v>175</v>
      </c>
      <c r="B18" s="23" t="s">
        <v>376</v>
      </c>
      <c r="C18" s="67">
        <v>0.21510126484461189</v>
      </c>
      <c r="D18" s="67">
        <v>0.12390792708151871</v>
      </c>
      <c r="E18" s="49">
        <f t="shared" si="0"/>
        <v>32.183333333334303</v>
      </c>
      <c r="F18" s="48">
        <f t="shared" si="1"/>
        <v>3.1012648446119007E-3</v>
      </c>
      <c r="G18" s="48">
        <f t="shared" si="2"/>
        <v>-1.6092072918481304E-2</v>
      </c>
      <c r="H18" s="48">
        <f t="shared" si="3"/>
        <v>7.6966692261383127E-4</v>
      </c>
      <c r="I18" s="48">
        <f t="shared" si="4"/>
        <v>0.21433159792199807</v>
      </c>
      <c r="J18" s="48">
        <f t="shared" si="5"/>
        <v>-1.3425055744537631E-3</v>
      </c>
      <c r="K18" s="48">
        <f t="shared" si="6"/>
        <v>0.12525043265597247</v>
      </c>
    </row>
    <row r="19" spans="1:26">
      <c r="A19" s="23" t="s">
        <v>178</v>
      </c>
      <c r="B19" s="23" t="s">
        <v>376</v>
      </c>
      <c r="C19" s="67">
        <v>0.22120471468602576</v>
      </c>
      <c r="D19" s="67">
        <v>0.14007402435227295</v>
      </c>
      <c r="E19" s="49">
        <f t="shared" si="0"/>
        <v>33.643749999995634</v>
      </c>
      <c r="F19" s="48">
        <f t="shared" si="1"/>
        <v>9.2047146860257667E-3</v>
      </c>
      <c r="G19" s="48">
        <f t="shared" si="2"/>
        <v>7.4024352272938909E-5</v>
      </c>
      <c r="H19" s="48">
        <f t="shared" si="3"/>
        <v>-6.5593900728695698E-5</v>
      </c>
      <c r="I19" s="48">
        <f t="shared" si="4"/>
        <v>0.22127030858675445</v>
      </c>
      <c r="J19" s="48">
        <f t="shared" si="5"/>
        <v>-1.3585256310478938E-3</v>
      </c>
      <c r="K19" s="48">
        <f t="shared" si="6"/>
        <v>0.14143254998332083</v>
      </c>
    </row>
    <row r="20" spans="1:26">
      <c r="A20" s="23" t="s">
        <v>180</v>
      </c>
      <c r="B20" s="23" t="s">
        <v>376</v>
      </c>
      <c r="C20" s="67">
        <v>0.21103229828366943</v>
      </c>
      <c r="D20" s="67">
        <v>0.14714669190822788</v>
      </c>
      <c r="E20" s="49">
        <f t="shared" si="0"/>
        <v>35.832638888889051</v>
      </c>
      <c r="F20" s="48">
        <f t="shared" si="1"/>
        <v>-9.6770171633056568E-4</v>
      </c>
      <c r="G20" s="48">
        <f t="shared" si="2"/>
        <v>7.1466919082278646E-3</v>
      </c>
      <c r="H20" s="48">
        <f t="shared" si="3"/>
        <v>-1.3046176081473806E-3</v>
      </c>
      <c r="I20" s="48">
        <f t="shared" si="4"/>
        <v>0.2123369158918168</v>
      </c>
      <c r="J20" s="48">
        <f t="shared" si="5"/>
        <v>-1.4947143686977749E-3</v>
      </c>
      <c r="K20" s="48">
        <f t="shared" si="6"/>
        <v>0.14864140627692565</v>
      </c>
    </row>
    <row r="21" spans="1:26">
      <c r="A21" s="23" t="s">
        <v>183</v>
      </c>
      <c r="B21" s="23" t="s">
        <v>376</v>
      </c>
      <c r="C21" s="67">
        <v>0.20696333172272707</v>
      </c>
      <c r="D21" s="67">
        <v>0.13603250003458439</v>
      </c>
      <c r="E21" s="49">
        <f t="shared" si="0"/>
        <v>36.695138888884685</v>
      </c>
      <c r="F21" s="48">
        <f t="shared" si="1"/>
        <v>-5.036668277272921E-3</v>
      </c>
      <c r="G21" s="48">
        <f t="shared" si="2"/>
        <v>-3.9674999654156218E-3</v>
      </c>
      <c r="H21" s="48">
        <f t="shared" si="3"/>
        <v>-1.7851060283801436E-3</v>
      </c>
      <c r="I21" s="48">
        <f t="shared" si="4"/>
        <v>0.20874843775110721</v>
      </c>
      <c r="J21" s="48">
        <f t="shared" si="5"/>
        <v>-1.5799126457861079E-3</v>
      </c>
      <c r="K21" s="48">
        <f t="shared" si="6"/>
        <v>0.1376124126803705</v>
      </c>
    </row>
    <row r="22" spans="1:26">
      <c r="A22" s="23" t="s">
        <v>186</v>
      </c>
      <c r="B22" s="23" t="s">
        <v>376</v>
      </c>
      <c r="C22" s="67">
        <v>0.2028943651617845</v>
      </c>
      <c r="D22" s="67">
        <v>0.15826088378187142</v>
      </c>
      <c r="E22" s="49">
        <f t="shared" si="0"/>
        <v>37.557638888887595</v>
      </c>
      <c r="F22" s="48">
        <f t="shared" si="1"/>
        <v>-9.1056348382154984E-3</v>
      </c>
      <c r="G22" s="48">
        <f t="shared" si="2"/>
        <v>1.8260883781871406E-2</v>
      </c>
      <c r="H22" s="48">
        <f t="shared" si="3"/>
        <v>-2.259599686363991E-3</v>
      </c>
      <c r="I22" s="48">
        <f t="shared" si="4"/>
        <v>0.20515396484814849</v>
      </c>
      <c r="J22" s="48">
        <f t="shared" si="5"/>
        <v>-1.680373004901467E-3</v>
      </c>
      <c r="K22" s="48">
        <f t="shared" si="6"/>
        <v>0.1599412567867729</v>
      </c>
      <c r="X22" s="167" t="s">
        <v>390</v>
      </c>
      <c r="Y22" s="167"/>
      <c r="Z22" s="167"/>
    </row>
    <row r="23" spans="1:26">
      <c r="A23" s="23" t="s">
        <v>189</v>
      </c>
      <c r="B23" s="23" t="s">
        <v>376</v>
      </c>
      <c r="C23" s="67">
        <v>0.20594609008249143</v>
      </c>
      <c r="D23" s="67">
        <v>0.12289754600209657</v>
      </c>
      <c r="E23" s="49">
        <f t="shared" si="0"/>
        <v>38.94999999999709</v>
      </c>
      <c r="F23" s="48">
        <f t="shared" si="1"/>
        <v>-6.0539099175085653E-3</v>
      </c>
      <c r="G23" s="48">
        <f t="shared" si="2"/>
        <v>-1.7102453997903444E-2</v>
      </c>
      <c r="H23" s="48">
        <f t="shared" si="3"/>
        <v>-3.0103535179064264E-3</v>
      </c>
      <c r="I23" s="48">
        <f t="shared" si="4"/>
        <v>0.20895644360039786</v>
      </c>
      <c r="J23" s="48">
        <f t="shared" si="5"/>
        <v>-1.8706016530153913E-3</v>
      </c>
      <c r="K23" s="48">
        <f t="shared" si="6"/>
        <v>0.12476814765511196</v>
      </c>
      <c r="X23" s="131">
        <v>0</v>
      </c>
      <c r="Y23" s="131">
        <v>-2.3E-2</v>
      </c>
      <c r="Z23" s="131">
        <v>2.3E-2</v>
      </c>
    </row>
    <row r="24" spans="1:26">
      <c r="A24" s="23" t="s">
        <v>194</v>
      </c>
      <c r="B24" s="23" t="s">
        <v>376</v>
      </c>
      <c r="C24" s="67">
        <v>0.20391160680202014</v>
      </c>
      <c r="D24" s="67">
        <v>0.13300135679631797</v>
      </c>
      <c r="E24" s="49">
        <f t="shared" si="0"/>
        <v>44.061805555553292</v>
      </c>
      <c r="F24" s="48">
        <f t="shared" si="1"/>
        <v>-8.088393197979854E-3</v>
      </c>
      <c r="G24" s="48">
        <f t="shared" si="2"/>
        <v>-6.9986432036820423E-3</v>
      </c>
      <c r="H24" s="48">
        <f t="shared" si="3"/>
        <v>-5.5461249586581454E-3</v>
      </c>
      <c r="I24" s="48">
        <f t="shared" si="4"/>
        <v>0.20945773176067828</v>
      </c>
      <c r="J24" s="48">
        <f t="shared" si="5"/>
        <v>-2.7682386769267431E-3</v>
      </c>
      <c r="K24" s="48">
        <f t="shared" si="6"/>
        <v>0.13576959547324471</v>
      </c>
      <c r="X24" s="131">
        <v>130</v>
      </c>
      <c r="Y24" s="131">
        <v>-2.3E-2</v>
      </c>
      <c r="Z24" s="131">
        <v>2.3E-2</v>
      </c>
    </row>
    <row r="25" spans="1:26">
      <c r="A25" s="23" t="s">
        <v>197</v>
      </c>
      <c r="B25" s="23" t="s">
        <v>376</v>
      </c>
      <c r="C25" s="67">
        <v>0.19068746547895699</v>
      </c>
      <c r="D25" s="67">
        <v>0.13906364327285081</v>
      </c>
      <c r="E25" s="49">
        <f t="shared" si="0"/>
        <v>46.000694444439432</v>
      </c>
      <c r="F25" s="48">
        <f t="shared" si="1"/>
        <v>-2.1312534521043008E-2</v>
      </c>
      <c r="G25" s="48">
        <f t="shared" si="2"/>
        <v>-9.3635672714920126E-4</v>
      </c>
      <c r="H25" s="48">
        <f t="shared" si="3"/>
        <v>-6.3923852171619763E-3</v>
      </c>
      <c r="I25" s="48">
        <f t="shared" si="4"/>
        <v>0.19707985069611897</v>
      </c>
      <c r="J25" s="48">
        <f t="shared" si="5"/>
        <v>-3.1477947483930513E-3</v>
      </c>
      <c r="K25" s="48">
        <f t="shared" si="6"/>
        <v>0.14221143802124386</v>
      </c>
    </row>
    <row r="26" spans="1:26">
      <c r="A26" s="23" t="s">
        <v>200</v>
      </c>
      <c r="B26" s="23" t="s">
        <v>376</v>
      </c>
      <c r="C26" s="67">
        <v>0.22323919796649694</v>
      </c>
      <c r="D26" s="67">
        <v>0.14916745406707216</v>
      </c>
      <c r="E26" s="49">
        <f t="shared" si="0"/>
        <v>47.752083333332848</v>
      </c>
      <c r="F26" s="48">
        <f t="shared" si="1"/>
        <v>1.1239197966496944E-2</v>
      </c>
      <c r="G26" s="48">
        <f t="shared" si="2"/>
        <v>9.1674540670721449E-3</v>
      </c>
      <c r="H26" s="48">
        <f t="shared" si="3"/>
        <v>-7.0915178226167511E-3</v>
      </c>
      <c r="I26" s="48">
        <f t="shared" si="4"/>
        <v>0.23033071578911368</v>
      </c>
      <c r="J26" s="48">
        <f t="shared" si="5"/>
        <v>-3.4897721462763265E-3</v>
      </c>
      <c r="K26" s="48">
        <f t="shared" si="6"/>
        <v>0.15265722621334848</v>
      </c>
    </row>
    <row r="27" spans="1:26">
      <c r="A27" s="23" t="s">
        <v>203</v>
      </c>
      <c r="B27" s="23" t="s">
        <v>376</v>
      </c>
      <c r="C27" s="67">
        <v>0.18865298219848581</v>
      </c>
      <c r="D27" s="67">
        <v>0.14613631082880574</v>
      </c>
      <c r="E27" s="49">
        <f t="shared" si="0"/>
        <v>49.749305555553292</v>
      </c>
      <c r="F27" s="48">
        <f t="shared" si="1"/>
        <v>-2.3347017801514186E-2</v>
      </c>
      <c r="G27" s="48">
        <f t="shared" si="2"/>
        <v>6.1363108288057244E-3</v>
      </c>
      <c r="H27" s="48">
        <f t="shared" si="3"/>
        <v>-7.8064465815119652E-3</v>
      </c>
      <c r="I27" s="48">
        <f t="shared" si="4"/>
        <v>0.19645942877999778</v>
      </c>
      <c r="J27" s="48">
        <f t="shared" si="5"/>
        <v>-3.8656502943240217E-3</v>
      </c>
      <c r="K27" s="48">
        <f t="shared" si="6"/>
        <v>0.15000196112312975</v>
      </c>
    </row>
    <row r="28" spans="1:26">
      <c r="A28" s="23" t="s">
        <v>205</v>
      </c>
      <c r="B28" s="23" t="s">
        <v>376</v>
      </c>
      <c r="C28" s="67">
        <v>0.19780815696060638</v>
      </c>
      <c r="D28" s="67">
        <v>0.12087678384325229</v>
      </c>
      <c r="E28" s="49">
        <f t="shared" si="0"/>
        <v>55.529166666667152</v>
      </c>
      <c r="F28" s="48">
        <f t="shared" si="1"/>
        <v>-1.4191843039393609E-2</v>
      </c>
      <c r="G28" s="48">
        <f t="shared" si="2"/>
        <v>-1.9123216156747724E-2</v>
      </c>
      <c r="H28" s="48">
        <f t="shared" si="3"/>
        <v>-9.3272211672931482E-3</v>
      </c>
      <c r="I28" s="48">
        <f t="shared" si="4"/>
        <v>0.20713537812789953</v>
      </c>
      <c r="J28" s="48">
        <f t="shared" si="5"/>
        <v>-4.7520255960460667E-3</v>
      </c>
      <c r="K28" s="48">
        <f t="shared" si="6"/>
        <v>0.12562880943929836</v>
      </c>
    </row>
    <row r="29" spans="1:26">
      <c r="A29" s="23" t="s">
        <v>209</v>
      </c>
      <c r="B29" s="23" t="s">
        <v>376</v>
      </c>
      <c r="C29" s="67">
        <v>0.21713574812508318</v>
      </c>
      <c r="D29" s="67">
        <v>0.13906364327285081</v>
      </c>
      <c r="E29" s="49">
        <f t="shared" si="0"/>
        <v>58.168055555550382</v>
      </c>
      <c r="F29" s="48">
        <f t="shared" si="1"/>
        <v>5.1357481250831893E-3</v>
      </c>
      <c r="G29" s="48">
        <f t="shared" si="2"/>
        <v>-9.3635672714920126E-4</v>
      </c>
      <c r="H29" s="48">
        <f t="shared" si="3"/>
        <v>-9.7293299238757278E-3</v>
      </c>
      <c r="I29" s="48">
        <f t="shared" si="4"/>
        <v>0.22686507804895892</v>
      </c>
      <c r="J29" s="48">
        <f t="shared" si="5"/>
        <v>-5.0026591938510945E-3</v>
      </c>
      <c r="K29" s="48">
        <f t="shared" si="6"/>
        <v>0.14406630246670191</v>
      </c>
    </row>
    <row r="30" spans="1:26">
      <c r="A30" s="23" t="s">
        <v>212</v>
      </c>
      <c r="B30" s="23" t="s">
        <v>376</v>
      </c>
      <c r="C30" s="67">
        <v>0.21103229828366943</v>
      </c>
      <c r="D30" s="67">
        <v>0.17139583781435924</v>
      </c>
      <c r="E30" s="49">
        <f t="shared" si="0"/>
        <v>61.239583333328483</v>
      </c>
      <c r="F30" s="48">
        <f t="shared" si="1"/>
        <v>-9.6770171633056568E-4</v>
      </c>
      <c r="G30" s="48">
        <f t="shared" si="2"/>
        <v>3.1395837814359229E-2</v>
      </c>
      <c r="H30" s="48">
        <f t="shared" si="3"/>
        <v>-9.9556416764890604E-3</v>
      </c>
      <c r="I30" s="48">
        <f t="shared" si="4"/>
        <v>0.22098793996015847</v>
      </c>
      <c r="J30" s="48">
        <f t="shared" si="5"/>
        <v>-5.1335313848682174E-3</v>
      </c>
      <c r="K30" s="48">
        <f t="shared" si="6"/>
        <v>0.17652936919922746</v>
      </c>
    </row>
    <row r="31" spans="1:26">
      <c r="A31" s="23" t="s">
        <v>215</v>
      </c>
      <c r="B31" s="23" t="s">
        <v>376</v>
      </c>
      <c r="C31" s="67">
        <v>0.19984264024107767</v>
      </c>
      <c r="D31" s="67">
        <v>0.12895983247862941</v>
      </c>
      <c r="E31" s="49">
        <f t="shared" si="0"/>
        <v>63.164583333331393</v>
      </c>
      <c r="F31" s="48">
        <f t="shared" si="1"/>
        <v>-1.215735975892232E-2</v>
      </c>
      <c r="G31" s="48">
        <f t="shared" si="2"/>
        <v>-1.1040167521370603E-2</v>
      </c>
      <c r="H31" s="48">
        <f t="shared" si="3"/>
        <v>-9.9636410192704902E-3</v>
      </c>
      <c r="I31" s="48">
        <f t="shared" si="4"/>
        <v>0.20980628126034817</v>
      </c>
      <c r="J31" s="48">
        <f t="shared" si="5"/>
        <v>-5.1160437821789473E-3</v>
      </c>
      <c r="K31" s="48">
        <f t="shared" si="6"/>
        <v>0.13407587626080836</v>
      </c>
    </row>
    <row r="32" spans="1:26">
      <c r="A32" s="23" t="s">
        <v>218</v>
      </c>
      <c r="B32" s="23" t="s">
        <v>376</v>
      </c>
      <c r="C32" s="67">
        <v>0.20391160680202014</v>
      </c>
      <c r="D32" s="67">
        <v>0.15725050270244928</v>
      </c>
      <c r="E32" s="49">
        <f t="shared" si="0"/>
        <v>64.904861111106584</v>
      </c>
      <c r="F32" s="48">
        <f t="shared" si="1"/>
        <v>-8.088393197979854E-3</v>
      </c>
      <c r="G32" s="48">
        <f t="shared" si="2"/>
        <v>1.7250502702449266E-2</v>
      </c>
      <c r="H32" s="48">
        <f t="shared" si="3"/>
        <v>-9.8824829751873733E-3</v>
      </c>
      <c r="I32" s="48">
        <f t="shared" si="4"/>
        <v>0.21379408977720751</v>
      </c>
      <c r="J32" s="48">
        <f t="shared" si="5"/>
        <v>-5.0288541731483838E-3</v>
      </c>
      <c r="K32" s="48">
        <f t="shared" si="6"/>
        <v>0.16227935687559766</v>
      </c>
    </row>
    <row r="33" spans="1:11">
      <c r="A33" s="23" t="s">
        <v>221</v>
      </c>
      <c r="B33" s="23" t="s">
        <v>376</v>
      </c>
      <c r="C33" s="67">
        <v>0.19475643203989956</v>
      </c>
      <c r="D33" s="67">
        <v>9.258611361943242E-2</v>
      </c>
      <c r="E33" s="49">
        <f t="shared" si="0"/>
        <v>66.465972222220444</v>
      </c>
      <c r="F33" s="48">
        <f t="shared" si="1"/>
        <v>-1.7243567960100431E-2</v>
      </c>
      <c r="G33" s="48">
        <f t="shared" si="2"/>
        <v>-4.7413886380567594E-2</v>
      </c>
      <c r="H33" s="48">
        <f t="shared" si="3"/>
        <v>-9.7391114412062538E-3</v>
      </c>
      <c r="I33" s="48">
        <f t="shared" si="4"/>
        <v>0.20449554348110582</v>
      </c>
      <c r="J33" s="48">
        <f t="shared" si="5"/>
        <v>-4.8902676087902164E-3</v>
      </c>
      <c r="K33" s="48">
        <f t="shared" si="6"/>
        <v>9.7476381228222636E-2</v>
      </c>
    </row>
    <row r="34" spans="1:11">
      <c r="A34" s="23" t="s">
        <v>224</v>
      </c>
      <c r="B34" s="23" t="s">
        <v>376</v>
      </c>
      <c r="C34" s="67">
        <v>0.20798057336296272</v>
      </c>
      <c r="D34" s="67">
        <v>0.19362422156164627</v>
      </c>
      <c r="E34" s="49">
        <f t="shared" si="0"/>
        <v>68.220833333332848</v>
      </c>
      <c r="F34" s="48">
        <f t="shared" si="1"/>
        <v>-4.0194266370372767E-3</v>
      </c>
      <c r="G34" s="48">
        <f t="shared" si="2"/>
        <v>5.3624221561646257E-2</v>
      </c>
      <c r="H34" s="48">
        <f t="shared" si="3"/>
        <v>-9.4997647994935625E-3</v>
      </c>
      <c r="I34" s="48">
        <f t="shared" si="4"/>
        <v>0.21748033816245627</v>
      </c>
      <c r="J34" s="48">
        <f t="shared" si="5"/>
        <v>-4.6639905050194497E-3</v>
      </c>
      <c r="K34" s="48">
        <f t="shared" si="6"/>
        <v>0.19828821206666572</v>
      </c>
    </row>
    <row r="35" spans="1:11">
      <c r="A35" s="23" t="s">
        <v>225</v>
      </c>
      <c r="B35" s="23" t="s">
        <v>376</v>
      </c>
      <c r="C35" s="67">
        <v>0.18967022383872145</v>
      </c>
      <c r="D35" s="67">
        <v>0.13906364327285081</v>
      </c>
      <c r="E35" s="49">
        <f t="shared" si="0"/>
        <v>69.188194444439432</v>
      </c>
      <c r="F35" s="48">
        <f t="shared" si="1"/>
        <v>-2.2329776161278542E-2</v>
      </c>
      <c r="G35" s="48">
        <f t="shared" si="2"/>
        <v>-9.3635672714920126E-4</v>
      </c>
      <c r="H35" s="48">
        <f t="shared" si="3"/>
        <v>-9.3332074907669441E-3</v>
      </c>
      <c r="I35" s="48">
        <f t="shared" si="4"/>
        <v>0.19900343132948839</v>
      </c>
      <c r="J35" s="48">
        <f t="shared" si="5"/>
        <v>-4.506671417591257E-3</v>
      </c>
      <c r="K35" s="48">
        <f t="shared" si="6"/>
        <v>0.14357031469044207</v>
      </c>
    </row>
    <row r="36" spans="1:11">
      <c r="A36" s="23" t="s">
        <v>228</v>
      </c>
      <c r="B36" s="23" t="s">
        <v>376</v>
      </c>
      <c r="C36" s="67">
        <v>0.19984264024107767</v>
      </c>
      <c r="D36" s="67">
        <v>0.11279373520787522</v>
      </c>
      <c r="E36" s="49">
        <f t="shared" si="0"/>
        <v>70.408333333332848</v>
      </c>
      <c r="F36" s="48">
        <f t="shared" si="1"/>
        <v>-1.215735975892232E-2</v>
      </c>
      <c r="G36" s="48">
        <f t="shared" si="2"/>
        <v>-2.720626479212479E-2</v>
      </c>
      <c r="H36" s="48">
        <f t="shared" si="3"/>
        <v>-9.0889115579011609E-3</v>
      </c>
      <c r="I36" s="48">
        <f t="shared" si="4"/>
        <v>0.20893155179897882</v>
      </c>
      <c r="J36" s="48">
        <f t="shared" si="5"/>
        <v>-4.2747548235732569E-3</v>
      </c>
      <c r="K36" s="48">
        <f t="shared" si="6"/>
        <v>0.11706849003144848</v>
      </c>
    </row>
    <row r="37" spans="1:11">
      <c r="A37" s="23" t="s">
        <v>230</v>
      </c>
      <c r="B37" s="23" t="s">
        <v>376</v>
      </c>
      <c r="C37" s="67">
        <v>0.20492884844225578</v>
      </c>
      <c r="D37" s="67">
        <v>0.15118821622591644</v>
      </c>
      <c r="E37" s="49">
        <f t="shared" si="0"/>
        <v>72.328472222223354</v>
      </c>
      <c r="F37" s="48">
        <f t="shared" si="1"/>
        <v>-7.0711515577442097E-3</v>
      </c>
      <c r="G37" s="48">
        <f t="shared" si="2"/>
        <v>1.1188216225916425E-2</v>
      </c>
      <c r="H37" s="48">
        <f t="shared" si="3"/>
        <v>-8.6296159188933019E-3</v>
      </c>
      <c r="I37" s="48">
        <f t="shared" si="4"/>
        <v>0.21355846436114909</v>
      </c>
      <c r="J37" s="48">
        <f t="shared" si="5"/>
        <v>-3.8334816027990326E-3</v>
      </c>
      <c r="K37" s="48">
        <f t="shared" si="6"/>
        <v>0.15502169782871547</v>
      </c>
    </row>
    <row r="38" spans="1:11">
      <c r="A38" s="23" t="s">
        <v>233</v>
      </c>
      <c r="B38" s="23" t="s">
        <v>376</v>
      </c>
      <c r="C38" s="67">
        <v>0.21510126484461189</v>
      </c>
      <c r="D38" s="67">
        <v>8.2482302825211018E-2</v>
      </c>
      <c r="E38" s="49">
        <f t="shared" si="0"/>
        <v>74.120833333334303</v>
      </c>
      <c r="F38" s="48">
        <f t="shared" si="1"/>
        <v>3.1012648446119007E-3</v>
      </c>
      <c r="G38" s="48">
        <f t="shared" si="2"/>
        <v>-5.7517697174788995E-2</v>
      </c>
      <c r="H38" s="48">
        <f t="shared" si="3"/>
        <v>-8.1220760985007967E-3</v>
      </c>
      <c r="I38" s="48">
        <f t="shared" si="4"/>
        <v>0.22322334094311269</v>
      </c>
      <c r="J38" s="48">
        <f t="shared" si="5"/>
        <v>-3.3370961039067837E-3</v>
      </c>
      <c r="K38" s="48">
        <f t="shared" si="6"/>
        <v>8.5819398929117802E-2</v>
      </c>
    </row>
    <row r="39" spans="1:11">
      <c r="A39" s="23" t="s">
        <v>236</v>
      </c>
      <c r="B39" s="23" t="s">
        <v>376</v>
      </c>
      <c r="C39" s="67">
        <v>0.20391160680202014</v>
      </c>
      <c r="D39" s="67">
        <v>5.5202013680813344E-2</v>
      </c>
      <c r="E39" s="49">
        <f t="shared" si="0"/>
        <v>76.073611111110949</v>
      </c>
      <c r="F39" s="48">
        <f t="shared" si="1"/>
        <v>-8.088393197979854E-3</v>
      </c>
      <c r="G39" s="48">
        <f t="shared" si="2"/>
        <v>-8.4797986319186669E-2</v>
      </c>
      <c r="H39" s="48">
        <f t="shared" si="3"/>
        <v>-7.488066109494651E-3</v>
      </c>
      <c r="I39" s="48">
        <f t="shared" si="4"/>
        <v>0.21139967291151479</v>
      </c>
      <c r="J39" s="48">
        <f t="shared" si="5"/>
        <v>-2.7039609600971737E-3</v>
      </c>
      <c r="K39" s="48">
        <f t="shared" si="6"/>
        <v>5.7905974640910518E-2</v>
      </c>
    </row>
    <row r="40" spans="1:11">
      <c r="A40" s="23" t="s">
        <v>239</v>
      </c>
      <c r="B40" s="23" t="s">
        <v>376</v>
      </c>
      <c r="C40" s="67">
        <v>0.2028943651617845</v>
      </c>
      <c r="D40" s="67">
        <v>9.0565351460588139E-2</v>
      </c>
      <c r="E40" s="49">
        <f t="shared" si="0"/>
        <v>78.125694444439432</v>
      </c>
      <c r="F40" s="48">
        <f t="shared" si="1"/>
        <v>-9.1056348382154984E-3</v>
      </c>
      <c r="G40" s="48">
        <f t="shared" si="2"/>
        <v>-4.9434648539411874E-2</v>
      </c>
      <c r="H40" s="48">
        <f t="shared" si="3"/>
        <v>-6.7381670444763356E-3</v>
      </c>
      <c r="I40" s="48">
        <f t="shared" si="4"/>
        <v>0.20963253220626082</v>
      </c>
      <c r="J40" s="48">
        <f t="shared" si="5"/>
        <v>-1.9366020501965231E-3</v>
      </c>
      <c r="K40" s="48">
        <f t="shared" si="6"/>
        <v>9.2501953510784662E-2</v>
      </c>
    </row>
    <row r="41" spans="1:11">
      <c r="A41" s="23" t="s">
        <v>243</v>
      </c>
      <c r="B41" s="23" t="s">
        <v>376</v>
      </c>
      <c r="C41" s="67">
        <v>0.20899781500319825</v>
      </c>
      <c r="D41" s="67">
        <v>8.5513446063477438E-2</v>
      </c>
      <c r="E41" s="49">
        <f t="shared" si="0"/>
        <v>83.265277777776646</v>
      </c>
      <c r="F41" s="48">
        <f t="shared" si="1"/>
        <v>-3.0021849968017433E-3</v>
      </c>
      <c r="G41" s="48">
        <f t="shared" si="2"/>
        <v>-5.4486553936522575E-2</v>
      </c>
      <c r="H41" s="48">
        <f t="shared" si="3"/>
        <v>-4.5467073155553289E-3</v>
      </c>
      <c r="I41" s="48">
        <f t="shared" si="4"/>
        <v>0.21354452231875359</v>
      </c>
      <c r="J41" s="48">
        <f t="shared" si="5"/>
        <v>4.2074348419610108E-4</v>
      </c>
      <c r="K41" s="48">
        <f t="shared" si="6"/>
        <v>8.5092702579281337E-2</v>
      </c>
    </row>
    <row r="42" spans="1:11">
      <c r="A42" s="23" t="s">
        <v>246</v>
      </c>
      <c r="B42" s="23" t="s">
        <v>376</v>
      </c>
      <c r="C42" s="67">
        <v>0.21917023140555447</v>
      </c>
      <c r="D42" s="67">
        <v>0.11986640276383015</v>
      </c>
      <c r="E42" s="49">
        <f t="shared" si="0"/>
        <v>85.492361111108039</v>
      </c>
      <c r="F42" s="48">
        <f t="shared" si="1"/>
        <v>7.170231405554478E-3</v>
      </c>
      <c r="G42" s="48">
        <f t="shared" si="2"/>
        <v>-2.0133597236169865E-2</v>
      </c>
      <c r="H42" s="48">
        <f t="shared" si="3"/>
        <v>-3.4916832553638782E-3</v>
      </c>
      <c r="I42" s="48">
        <f t="shared" si="4"/>
        <v>0.22266191466091834</v>
      </c>
      <c r="J42" s="48">
        <f t="shared" si="5"/>
        <v>1.6194582256769674E-3</v>
      </c>
      <c r="K42" s="48">
        <f t="shared" si="6"/>
        <v>0.11824694453815318</v>
      </c>
    </row>
    <row r="43" spans="1:11">
      <c r="A43" s="23" t="s">
        <v>249</v>
      </c>
      <c r="B43" s="23" t="s">
        <v>376</v>
      </c>
      <c r="C43" s="67">
        <v>0.21917023140555447</v>
      </c>
      <c r="D43" s="67">
        <v>0.20574879451471195</v>
      </c>
      <c r="E43" s="49">
        <f t="shared" si="0"/>
        <v>89.305555555554747</v>
      </c>
      <c r="F43" s="48">
        <f t="shared" si="1"/>
        <v>7.170231405554478E-3</v>
      </c>
      <c r="G43" s="48">
        <f t="shared" si="2"/>
        <v>6.5748794514711939E-2</v>
      </c>
      <c r="H43" s="48">
        <f t="shared" si="3"/>
        <v>-1.6027692005766148E-3</v>
      </c>
      <c r="I43" s="48">
        <f t="shared" si="4"/>
        <v>0.22077300060613109</v>
      </c>
      <c r="J43" s="48">
        <f t="shared" si="5"/>
        <v>3.8836128883585619E-3</v>
      </c>
      <c r="K43" s="48">
        <f t="shared" si="6"/>
        <v>0.20186518162635339</v>
      </c>
    </row>
    <row r="44" spans="1:11">
      <c r="A44" s="23" t="s">
        <v>252</v>
      </c>
      <c r="B44" s="23" t="s">
        <v>376</v>
      </c>
      <c r="C44" s="67">
        <v>0.21001505664343378</v>
      </c>
      <c r="D44" s="67">
        <v>0.12491830816094085</v>
      </c>
      <c r="E44" s="49">
        <f t="shared" si="0"/>
        <v>91.239583333328483</v>
      </c>
      <c r="F44" s="48">
        <f t="shared" si="1"/>
        <v>-1.98494335656621E-3</v>
      </c>
      <c r="G44" s="48">
        <f t="shared" si="2"/>
        <v>-1.5081691839059164E-2</v>
      </c>
      <c r="H44" s="48">
        <f t="shared" si="3"/>
        <v>-6.3066971939326755E-4</v>
      </c>
      <c r="I44" s="48">
        <f t="shared" si="4"/>
        <v>0.21064572636282705</v>
      </c>
      <c r="J44" s="48">
        <f t="shared" si="5"/>
        <v>5.1178556242216511E-3</v>
      </c>
      <c r="K44" s="48">
        <f t="shared" si="6"/>
        <v>0.1198004525367192</v>
      </c>
    </row>
    <row r="45" spans="1:11">
      <c r="A45" s="23" t="s">
        <v>255</v>
      </c>
      <c r="B45" s="23" t="s">
        <v>376</v>
      </c>
      <c r="C45" s="67">
        <v>0.21103229828366943</v>
      </c>
      <c r="D45" s="67">
        <v>0.1602816459407157</v>
      </c>
      <c r="E45" s="49">
        <f t="shared" si="0"/>
        <v>93.004166666665697</v>
      </c>
      <c r="F45" s="48">
        <f t="shared" si="1"/>
        <v>-9.6770171633056568E-4</v>
      </c>
      <c r="G45" s="48">
        <f t="shared" si="2"/>
        <v>2.0281645940715687E-2</v>
      </c>
      <c r="H45" s="48">
        <f t="shared" si="3"/>
        <v>2.4894098236080686E-4</v>
      </c>
      <c r="I45" s="48">
        <f t="shared" si="4"/>
        <v>0.21078335730130862</v>
      </c>
      <c r="J45" s="48">
        <f t="shared" si="5"/>
        <v>6.2839237284915972E-3</v>
      </c>
      <c r="K45" s="48">
        <f t="shared" si="6"/>
        <v>0.1539977222122241</v>
      </c>
    </row>
    <row r="46" spans="1:11">
      <c r="A46" s="23" t="s">
        <v>258</v>
      </c>
      <c r="B46" s="23" t="s">
        <v>376</v>
      </c>
      <c r="C46" s="67">
        <v>0.21917023140555447</v>
      </c>
      <c r="D46" s="67">
        <v>0.14310516759053937</v>
      </c>
      <c r="E46" s="49">
        <f t="shared" si="0"/>
        <v>94.609722222223354</v>
      </c>
      <c r="F46" s="48">
        <f t="shared" si="1"/>
        <v>7.170231405554478E-3</v>
      </c>
      <c r="G46" s="48">
        <f t="shared" si="2"/>
        <v>3.1051675905393594E-3</v>
      </c>
      <c r="H46" s="48">
        <f t="shared" si="3"/>
        <v>1.0333678839115484E-3</v>
      </c>
      <c r="I46" s="48">
        <f t="shared" si="4"/>
        <v>0.21813686352164291</v>
      </c>
      <c r="J46" s="48">
        <f t="shared" si="5"/>
        <v>7.3711123990406191E-3</v>
      </c>
      <c r="K46" s="48">
        <f t="shared" si="6"/>
        <v>0.13573405519149875</v>
      </c>
    </row>
    <row r="47" spans="1:11">
      <c r="A47" s="23" t="s">
        <v>261</v>
      </c>
      <c r="B47" s="23" t="s">
        <v>376</v>
      </c>
      <c r="C47" s="67">
        <v>0.21204953992390507</v>
      </c>
      <c r="D47" s="67">
        <v>0.20473841343528981</v>
      </c>
      <c r="E47" s="49">
        <f t="shared" si="0"/>
        <v>97.143749999995634</v>
      </c>
      <c r="F47" s="48">
        <f t="shared" si="1"/>
        <v>4.9539923905078664E-5</v>
      </c>
      <c r="G47" s="48">
        <f t="shared" si="2"/>
        <v>6.4738413435289799E-2</v>
      </c>
      <c r="H47" s="48">
        <f t="shared" si="3"/>
        <v>2.2179891014464104E-3</v>
      </c>
      <c r="I47" s="48">
        <f t="shared" si="4"/>
        <v>0.20983155082245866</v>
      </c>
      <c r="J47" s="48">
        <f t="shared" si="5"/>
        <v>9.1214086962064511E-3</v>
      </c>
      <c r="K47" s="48">
        <f t="shared" si="6"/>
        <v>0.19561700473908336</v>
      </c>
    </row>
    <row r="48" spans="1:11">
      <c r="A48" s="23" t="s">
        <v>264</v>
      </c>
      <c r="B48" s="23" t="s">
        <v>376</v>
      </c>
      <c r="C48" s="67">
        <v>0.22425643960673258</v>
      </c>
      <c r="D48" s="67">
        <v>0.18251002968800273</v>
      </c>
      <c r="E48" s="49">
        <f t="shared" si="0"/>
        <v>98.792361111110949</v>
      </c>
      <c r="F48" s="48">
        <f t="shared" si="1"/>
        <v>1.2256439606732589E-2</v>
      </c>
      <c r="G48" s="48">
        <f t="shared" si="2"/>
        <v>4.2510029688002715E-2</v>
      </c>
      <c r="H48" s="48">
        <f t="shared" si="3"/>
        <v>2.9381796729042453E-3</v>
      </c>
      <c r="I48" s="48">
        <f t="shared" si="4"/>
        <v>0.22131825993382834</v>
      </c>
      <c r="J48" s="48">
        <f t="shared" si="5"/>
        <v>1.0271255476328095E-2</v>
      </c>
      <c r="K48" s="48">
        <f t="shared" si="6"/>
        <v>0.17223877421167463</v>
      </c>
    </row>
    <row r="49" spans="1:11">
      <c r="A49" s="23" t="s">
        <v>267</v>
      </c>
      <c r="B49" s="23" t="s">
        <v>376</v>
      </c>
      <c r="C49" s="67">
        <v>0.21103229828366943</v>
      </c>
      <c r="D49" s="67">
        <v>0.18958269724395771</v>
      </c>
      <c r="E49" s="49">
        <f t="shared" si="0"/>
        <v>100.35555555555038</v>
      </c>
      <c r="F49" s="48">
        <f t="shared" si="1"/>
        <v>-9.6770171633056568E-4</v>
      </c>
      <c r="G49" s="48">
        <f t="shared" si="2"/>
        <v>4.9582697243957696E-2</v>
      </c>
      <c r="H49" s="48">
        <f t="shared" si="3"/>
        <v>3.5725684994112189E-3</v>
      </c>
      <c r="I49" s="48">
        <f t="shared" si="4"/>
        <v>0.2074597297842582</v>
      </c>
      <c r="J49" s="48">
        <f t="shared" si="5"/>
        <v>1.1360676770506145E-2</v>
      </c>
      <c r="K49" s="48">
        <f t="shared" si="6"/>
        <v>0.17822202047345156</v>
      </c>
    </row>
    <row r="50" spans="1:11">
      <c r="A50" s="23" t="s">
        <v>270</v>
      </c>
      <c r="B50" s="23" t="s">
        <v>376</v>
      </c>
      <c r="C50" s="67">
        <v>0.21713574812508318</v>
      </c>
      <c r="D50" s="67">
        <v>0.17341659997320352</v>
      </c>
      <c r="E50" s="49">
        <f t="shared" si="0"/>
        <v>102.11666666666133</v>
      </c>
      <c r="F50" s="48">
        <f t="shared" si="1"/>
        <v>5.1357481250831893E-3</v>
      </c>
      <c r="G50" s="48">
        <f t="shared" si="2"/>
        <v>3.3416599973203509E-2</v>
      </c>
      <c r="H50" s="48">
        <f t="shared" si="3"/>
        <v>4.2183135288428042E-3</v>
      </c>
      <c r="I50" s="48">
        <f t="shared" si="4"/>
        <v>0.21291743459624038</v>
      </c>
      <c r="J50" s="48">
        <f t="shared" si="5"/>
        <v>1.2577343085337506E-2</v>
      </c>
      <c r="K50" s="48">
        <f t="shared" si="6"/>
        <v>0.16083925688786602</v>
      </c>
    </row>
    <row r="51" spans="1:11">
      <c r="A51" s="23" t="s">
        <v>273</v>
      </c>
      <c r="B51" s="23" t="s">
        <v>376</v>
      </c>
      <c r="C51" s="67">
        <v>0.21306678156414072</v>
      </c>
      <c r="D51" s="67">
        <v>0.18048926752915845</v>
      </c>
      <c r="E51" s="49">
        <f t="shared" si="0"/>
        <v>104.40694444443943</v>
      </c>
      <c r="F51" s="48">
        <f t="shared" si="1"/>
        <v>1.066781564140723E-3</v>
      </c>
      <c r="G51" s="48">
        <f t="shared" si="2"/>
        <v>4.0489267529158435E-2</v>
      </c>
      <c r="H51" s="48">
        <f t="shared" si="3"/>
        <v>4.9255061295817026E-3</v>
      </c>
      <c r="I51" s="48">
        <f t="shared" si="4"/>
        <v>0.20814127543455901</v>
      </c>
      <c r="J51" s="48">
        <f t="shared" si="5"/>
        <v>1.412414872255055E-2</v>
      </c>
      <c r="K51" s="48">
        <f t="shared" si="6"/>
        <v>0.1663651188066079</v>
      </c>
    </row>
    <row r="52" spans="1:11">
      <c r="A52" s="23" t="s">
        <v>275</v>
      </c>
      <c r="B52" s="23" t="s">
        <v>376</v>
      </c>
      <c r="C52" s="67">
        <v>0.22018747304579012</v>
      </c>
      <c r="D52" s="67">
        <v>0.16937507565551496</v>
      </c>
      <c r="E52" s="49">
        <f t="shared" si="0"/>
        <v>106.53888888888469</v>
      </c>
      <c r="F52" s="48">
        <f t="shared" si="1"/>
        <v>8.1874730457901224E-3</v>
      </c>
      <c r="G52" s="48">
        <f t="shared" si="2"/>
        <v>2.9375075655514948E-2</v>
      </c>
      <c r="H52" s="48">
        <f t="shared" si="3"/>
        <v>5.4217948780858061E-3</v>
      </c>
      <c r="I52" s="48">
        <f t="shared" si="4"/>
        <v>0.21476567816770431</v>
      </c>
      <c r="J52" s="48">
        <f t="shared" si="5"/>
        <v>1.5505942359190034E-2</v>
      </c>
      <c r="K52" s="48">
        <f t="shared" si="6"/>
        <v>0.15386913329632493</v>
      </c>
    </row>
    <row r="53" spans="1:11">
      <c r="A53" s="23" t="s">
        <v>278</v>
      </c>
      <c r="B53" s="23" t="s">
        <v>376</v>
      </c>
      <c r="C53" s="67">
        <v>0.21510126484461189</v>
      </c>
      <c r="D53" s="67">
        <v>0.16937507565551496</v>
      </c>
      <c r="E53" s="49">
        <f t="shared" si="0"/>
        <v>108.64999999999418</v>
      </c>
      <c r="F53" s="48">
        <f t="shared" si="1"/>
        <v>3.1012648446119007E-3</v>
      </c>
      <c r="G53" s="48">
        <f t="shared" si="2"/>
        <v>2.9375075655514948E-2</v>
      </c>
      <c r="H53" s="48">
        <f t="shared" si="3"/>
        <v>5.7305507955653229E-3</v>
      </c>
      <c r="I53" s="48">
        <f t="shared" si="4"/>
        <v>0.20937071404904656</v>
      </c>
      <c r="J53" s="48">
        <f t="shared" si="5"/>
        <v>1.6795422316752878E-2</v>
      </c>
      <c r="K53" s="48">
        <f t="shared" si="6"/>
        <v>0.15257965333876208</v>
      </c>
    </row>
    <row r="54" spans="1:11">
      <c r="A54" s="23" t="s">
        <v>280</v>
      </c>
      <c r="B54" s="23" t="s">
        <v>376</v>
      </c>
      <c r="C54" s="67">
        <v>0.21510126484461189</v>
      </c>
      <c r="D54" s="67">
        <v>0.13401173787574011</v>
      </c>
      <c r="E54" s="49">
        <f t="shared" si="0"/>
        <v>109.34305555555329</v>
      </c>
      <c r="F54" s="48">
        <f t="shared" si="1"/>
        <v>3.1012648446119007E-3</v>
      </c>
      <c r="G54" s="48">
        <f t="shared" si="2"/>
        <v>-5.9882621242599021E-3</v>
      </c>
      <c r="H54" s="48">
        <f t="shared" si="3"/>
        <v>5.787371771384775E-3</v>
      </c>
      <c r="I54" s="48">
        <f t="shared" si="4"/>
        <v>0.20931389307322712</v>
      </c>
      <c r="J54" s="48">
        <f t="shared" si="5"/>
        <v>1.719756191743535E-2</v>
      </c>
      <c r="K54" s="48">
        <f t="shared" si="6"/>
        <v>0.11681417595830476</v>
      </c>
    </row>
    <row r="55" spans="1:11">
      <c r="A55" s="23" t="s">
        <v>282</v>
      </c>
      <c r="B55" s="23" t="s">
        <v>376</v>
      </c>
      <c r="C55" s="67">
        <v>0.21611850648484754</v>
      </c>
      <c r="D55" s="67">
        <v>0.16331278917898212</v>
      </c>
      <c r="E55" s="49">
        <f t="shared" si="0"/>
        <v>111.28055555555329</v>
      </c>
      <c r="F55" s="48">
        <f t="shared" si="1"/>
        <v>4.118506484847545E-3</v>
      </c>
      <c r="G55" s="48">
        <f t="shared" si="2"/>
        <v>2.3312789178982107E-2</v>
      </c>
      <c r="H55" s="48">
        <f t="shared" si="3"/>
        <v>5.8165949833718644E-3</v>
      </c>
      <c r="I55" s="48">
        <f t="shared" si="4"/>
        <v>0.21030191150147567</v>
      </c>
      <c r="J55" s="48">
        <f t="shared" si="5"/>
        <v>1.8255433444208963E-2</v>
      </c>
      <c r="K55" s="48">
        <f t="shared" si="6"/>
        <v>0.14505735573477316</v>
      </c>
    </row>
    <row r="56" spans="1:11">
      <c r="A56" s="23" t="s">
        <v>287</v>
      </c>
      <c r="B56" s="23" t="s">
        <v>376</v>
      </c>
      <c r="C56" s="67">
        <v>0.22629092288720387</v>
      </c>
      <c r="D56" s="67">
        <v>0.11178335412845308</v>
      </c>
      <c r="E56" s="49">
        <f t="shared" si="0"/>
        <v>114.28680555555184</v>
      </c>
      <c r="F56" s="48">
        <f t="shared" si="1"/>
        <v>1.4290922887203877E-2</v>
      </c>
      <c r="G56" s="48">
        <f t="shared" si="2"/>
        <v>-2.821664587154693E-2</v>
      </c>
      <c r="H56" s="48">
        <f t="shared" si="3"/>
        <v>5.4377167225619361E-3</v>
      </c>
      <c r="I56" s="48">
        <f t="shared" si="4"/>
        <v>0.22085320616464194</v>
      </c>
      <c r="J56" s="48">
        <f t="shared" si="5"/>
        <v>1.9663984912263038E-2</v>
      </c>
      <c r="K56" s="48">
        <f t="shared" si="6"/>
        <v>9.2119369216190045E-2</v>
      </c>
    </row>
    <row r="57" spans="1:11">
      <c r="A57" s="23" t="s">
        <v>290</v>
      </c>
      <c r="B57" s="23" t="s">
        <v>376</v>
      </c>
      <c r="C57" s="67">
        <v>0.21306678156414072</v>
      </c>
      <c r="D57" s="67">
        <v>0.1602816459407157</v>
      </c>
      <c r="E57" s="49">
        <f t="shared" si="0"/>
        <v>116.0444444444438</v>
      </c>
      <c r="F57" s="48">
        <f t="shared" si="1"/>
        <v>1.066781564140723E-3</v>
      </c>
      <c r="G57" s="48">
        <f t="shared" si="2"/>
        <v>2.0281645940715687E-2</v>
      </c>
      <c r="H57" s="48">
        <f t="shared" si="3"/>
        <v>4.9450841106133125E-3</v>
      </c>
      <c r="I57" s="48">
        <f t="shared" si="4"/>
        <v>0.2081216974535274</v>
      </c>
      <c r="J57" s="48">
        <f t="shared" si="5"/>
        <v>2.0328680469162114E-2</v>
      </c>
      <c r="K57" s="48">
        <f t="shared" si="6"/>
        <v>0.13995296547155359</v>
      </c>
    </row>
    <row r="58" spans="1:11">
      <c r="A58" s="23" t="s">
        <v>293</v>
      </c>
      <c r="B58" s="23" t="s">
        <v>376</v>
      </c>
      <c r="C58" s="67">
        <v>0.22222195632626129</v>
      </c>
      <c r="D58" s="67">
        <v>0.15927126486129356</v>
      </c>
      <c r="E58" s="49">
        <f t="shared" si="0"/>
        <v>117.99791666666715</v>
      </c>
      <c r="F58" s="48">
        <f t="shared" si="1"/>
        <v>1.02219563262613E-2</v>
      </c>
      <c r="G58" s="48">
        <f t="shared" si="2"/>
        <v>1.9271264861293547E-2</v>
      </c>
      <c r="H58" s="48">
        <f t="shared" si="3"/>
        <v>4.133789614103614E-3</v>
      </c>
      <c r="I58" s="48">
        <f t="shared" si="4"/>
        <v>0.21808816671215769</v>
      </c>
      <c r="J58" s="48">
        <f t="shared" si="5"/>
        <v>2.0904649800364633E-2</v>
      </c>
      <c r="K58" s="48">
        <f t="shared" si="6"/>
        <v>0.13836661506092893</v>
      </c>
    </row>
    <row r="59" spans="1:11">
      <c r="A59" s="23" t="s">
        <v>297</v>
      </c>
      <c r="B59" s="23" t="s">
        <v>376</v>
      </c>
      <c r="C59" s="67">
        <v>0.21001505664343378</v>
      </c>
      <c r="D59" s="67">
        <v>0.24515365661217534</v>
      </c>
      <c r="E59" s="49">
        <f t="shared" si="0"/>
        <v>120.27916666666715</v>
      </c>
      <c r="F59" s="48">
        <f t="shared" si="1"/>
        <v>-1.98494335656621E-3</v>
      </c>
      <c r="G59" s="48">
        <f t="shared" si="2"/>
        <v>0.10515365661217532</v>
      </c>
      <c r="H59" s="48">
        <f t="shared" si="3"/>
        <v>2.7989088357875253E-3</v>
      </c>
      <c r="I59" s="48">
        <f t="shared" si="4"/>
        <v>0.20721614780764624</v>
      </c>
      <c r="J59" s="48">
        <f t="shared" si="5"/>
        <v>2.1328720022117859E-2</v>
      </c>
      <c r="K59" s="48">
        <f t="shared" si="6"/>
        <v>0.22382493659005748</v>
      </c>
    </row>
    <row r="60" spans="1:11">
      <c r="A60" s="23" t="s">
        <v>300</v>
      </c>
      <c r="B60" s="23" t="s">
        <v>376</v>
      </c>
      <c r="C60" s="67">
        <v>0.21510126484461189</v>
      </c>
      <c r="D60" s="67">
        <v>0.11885602168440801</v>
      </c>
      <c r="E60" s="49">
        <f t="shared" si="0"/>
        <v>121.84027777777374</v>
      </c>
      <c r="F60" s="48">
        <f t="shared" si="1"/>
        <v>3.1012648446119007E-3</v>
      </c>
      <c r="G60" s="48">
        <f t="shared" si="2"/>
        <v>-2.1143978315592005E-2</v>
      </c>
      <c r="H60" s="48">
        <f t="shared" si="3"/>
        <v>1.6225149821665202E-3</v>
      </c>
      <c r="I60" s="48">
        <f t="shared" si="4"/>
        <v>0.21347874986244536</v>
      </c>
      <c r="J60" s="48">
        <f t="shared" si="5"/>
        <v>2.1444808793365383E-2</v>
      </c>
      <c r="K60" s="48">
        <f t="shared" si="6"/>
        <v>9.7411212891042626E-2</v>
      </c>
    </row>
    <row r="61" spans="1:11">
      <c r="A61" s="23" t="s">
        <v>133</v>
      </c>
      <c r="B61" s="23" t="s">
        <v>377</v>
      </c>
      <c r="C61" s="67">
        <v>0.23035988944814634</v>
      </c>
      <c r="D61" s="67">
        <v>0.1451259297493836</v>
      </c>
      <c r="E61" s="49">
        <f t="shared" si="0"/>
        <v>1.7868055555518367</v>
      </c>
      <c r="F61" s="48">
        <f t="shared" si="1"/>
        <v>1.8359889448146344E-2</v>
      </c>
      <c r="G61" s="48">
        <f t="shared" si="2"/>
        <v>5.1259297493835843E-3</v>
      </c>
      <c r="H61" s="48">
        <f t="shared" si="3"/>
        <v>6.83915733668809E-3</v>
      </c>
      <c r="I61" s="48">
        <f t="shared" si="4"/>
        <v>0.22352073211145826</v>
      </c>
      <c r="J61" s="48">
        <f t="shared" si="5"/>
        <v>-3.3164590289946415E-2</v>
      </c>
      <c r="K61" s="48">
        <f t="shared" si="6"/>
        <v>0.17829052003933002</v>
      </c>
    </row>
    <row r="62" spans="1:11">
      <c r="A62" s="23" t="s">
        <v>136</v>
      </c>
      <c r="B62" s="23" t="s">
        <v>377</v>
      </c>
      <c r="C62" s="67">
        <v>0.21815298976531883</v>
      </c>
      <c r="D62" s="67">
        <v>0.14613631082880574</v>
      </c>
      <c r="E62" s="49">
        <f t="shared" si="0"/>
        <v>3.3569444444437977</v>
      </c>
      <c r="F62" s="48">
        <f t="shared" si="1"/>
        <v>6.1529897653188337E-3</v>
      </c>
      <c r="G62" s="48">
        <f t="shared" si="2"/>
        <v>6.1363108288057244E-3</v>
      </c>
      <c r="H62" s="48">
        <f t="shared" si="3"/>
        <v>7.7132728131006165E-3</v>
      </c>
      <c r="I62" s="48">
        <f t="shared" si="4"/>
        <v>0.21043971695221822</v>
      </c>
      <c r="J62" s="48">
        <f t="shared" si="5"/>
        <v>-2.9111011619403715E-2</v>
      </c>
      <c r="K62" s="48">
        <f t="shared" si="6"/>
        <v>0.17524732244820945</v>
      </c>
    </row>
    <row r="63" spans="1:11">
      <c r="A63" s="23" t="s">
        <v>139</v>
      </c>
      <c r="B63" s="23" t="s">
        <v>377</v>
      </c>
      <c r="C63" s="67">
        <v>0.20594609008249143</v>
      </c>
      <c r="D63" s="67">
        <v>0.14209478651111723</v>
      </c>
      <c r="E63" s="49">
        <f t="shared" si="0"/>
        <v>5.9569444444423425</v>
      </c>
      <c r="F63" s="48">
        <f t="shared" si="1"/>
        <v>-6.0539099175085653E-3</v>
      </c>
      <c r="G63" s="48">
        <f t="shared" si="2"/>
        <v>2.0947865111172193E-3</v>
      </c>
      <c r="H63" s="48">
        <f t="shared" si="3"/>
        <v>8.7177656487538967E-3</v>
      </c>
      <c r="I63" s="48">
        <f t="shared" si="4"/>
        <v>0.19722832443373753</v>
      </c>
      <c r="J63" s="48">
        <f t="shared" si="5"/>
        <v>-2.3187956536299407E-2</v>
      </c>
      <c r="K63" s="48">
        <f t="shared" si="6"/>
        <v>0.16528274304741664</v>
      </c>
    </row>
    <row r="64" spans="1:11">
      <c r="A64" s="23" t="s">
        <v>141</v>
      </c>
      <c r="B64" s="23" t="s">
        <v>377</v>
      </c>
      <c r="C64" s="67">
        <v>0.21510126484461189</v>
      </c>
      <c r="D64" s="67">
        <v>0.14108440543169509</v>
      </c>
      <c r="E64" s="49">
        <f t="shared" si="0"/>
        <v>8.4326388888875954</v>
      </c>
      <c r="F64" s="48">
        <f t="shared" si="1"/>
        <v>3.1012648446119007E-3</v>
      </c>
      <c r="G64" s="48">
        <f t="shared" si="2"/>
        <v>1.0844054316950791E-3</v>
      </c>
      <c r="H64" s="48">
        <f t="shared" si="3"/>
        <v>9.2128951845548701E-3</v>
      </c>
      <c r="I64" s="48">
        <f t="shared" si="4"/>
        <v>0.20588836966005702</v>
      </c>
      <c r="J64" s="48">
        <f t="shared" si="5"/>
        <v>-1.839454056153559E-2</v>
      </c>
      <c r="K64" s="48">
        <f t="shared" si="6"/>
        <v>0.15947894599323068</v>
      </c>
    </row>
    <row r="65" spans="1:13">
      <c r="A65" s="23" t="s">
        <v>144</v>
      </c>
      <c r="B65" s="23" t="s">
        <v>377</v>
      </c>
      <c r="C65" s="67">
        <v>0.23341161436885327</v>
      </c>
      <c r="D65" s="67">
        <v>0.18352041076742487</v>
      </c>
      <c r="E65" s="49">
        <f t="shared" si="0"/>
        <v>10.556249999994179</v>
      </c>
      <c r="F65" s="48">
        <f t="shared" si="1"/>
        <v>2.1411614368853277E-2</v>
      </c>
      <c r="G65" s="48">
        <f t="shared" si="2"/>
        <v>4.3520410767424855E-2</v>
      </c>
      <c r="H65" s="48">
        <f t="shared" si="3"/>
        <v>9.3211260619448285E-3</v>
      </c>
      <c r="I65" s="48">
        <f t="shared" si="4"/>
        <v>0.22409048830690845</v>
      </c>
      <c r="J65" s="48">
        <f t="shared" si="5"/>
        <v>-1.4885128511223027E-2</v>
      </c>
      <c r="K65" s="48">
        <f t="shared" si="6"/>
        <v>0.1984055392786479</v>
      </c>
    </row>
    <row r="66" spans="1:13">
      <c r="A66" s="23" t="s">
        <v>148</v>
      </c>
      <c r="B66" s="23" t="s">
        <v>377</v>
      </c>
      <c r="C66" s="67">
        <v>0.22323919796649694</v>
      </c>
      <c r="D66" s="67">
        <v>0.14310516759053937</v>
      </c>
      <c r="E66" s="49">
        <f t="shared" ref="E66:E129" si="7">(DATEVALUE(LEFT(A66,10))+TIMEVALUE(MID(A66,12,5)))-(DATEVALUE(LEFT($E$232,10))+TIMEVALUE(MID($E$232,12,5)))</f>
        <v>13.17013888888323</v>
      </c>
      <c r="F66" s="48">
        <f t="shared" ref="F66:F129" si="8">IFERROR(C66-VLOOKUP(B66,ETH,2,FALSE),NA())</f>
        <v>1.1239197966496944E-2</v>
      </c>
      <c r="G66" s="48">
        <f t="shared" ref="G66:G129" si="9">IFERROR(D66-VLOOKUP(B66,ETH,3,FALSE),NA())</f>
        <v>3.1051675905393594E-3</v>
      </c>
      <c r="H66" s="48">
        <f t="shared" ref="H66:H129" si="10">$B$236*E66^4 + $C$236*E66^3 + $D$236*E66^2 +  $E$236*E66 +$F$236</f>
        <v>9.1041452476732527E-3</v>
      </c>
      <c r="I66" s="48">
        <f t="shared" ref="I66:I129" si="11">C66-H66</f>
        <v>0.21413505271882369</v>
      </c>
      <c r="J66" s="48">
        <f t="shared" ref="J66:J129" si="12">$B$237*E66^4 + $C$237*E66^3 + $D$237*E66^2 +  $E$237*E66 +$F$237</f>
        <v>-1.1261130020849896E-2</v>
      </c>
      <c r="K66" s="48">
        <f t="shared" ref="K66:K129" si="13">D66-J66</f>
        <v>0.15436629761138926</v>
      </c>
    </row>
    <row r="67" spans="1:13">
      <c r="A67" s="23" t="s">
        <v>151</v>
      </c>
      <c r="B67" s="23" t="s">
        <v>377</v>
      </c>
      <c r="C67" s="67">
        <v>0.22323919796649694</v>
      </c>
      <c r="D67" s="67">
        <v>0.13704288111400653</v>
      </c>
      <c r="E67" s="49">
        <f t="shared" si="7"/>
        <v>14.902777777773736</v>
      </c>
      <c r="F67" s="48">
        <f t="shared" si="8"/>
        <v>1.1239197966496944E-2</v>
      </c>
      <c r="G67" s="48">
        <f t="shared" si="9"/>
        <v>-2.9571188859934816E-3</v>
      </c>
      <c r="H67" s="48">
        <f t="shared" si="10"/>
        <v>8.7739858043916884E-3</v>
      </c>
      <c r="I67" s="48">
        <f t="shared" si="11"/>
        <v>0.21446521216210526</v>
      </c>
      <c r="J67" s="48">
        <f t="shared" si="12"/>
        <v>-9.246211167742921E-3</v>
      </c>
      <c r="K67" s="48">
        <f t="shared" si="13"/>
        <v>0.14628909228174947</v>
      </c>
    </row>
    <row r="68" spans="1:13">
      <c r="A68" s="23" t="s">
        <v>155</v>
      </c>
      <c r="B68" s="23" t="s">
        <v>377</v>
      </c>
      <c r="C68" s="67">
        <v>0.23239437272861763</v>
      </c>
      <c r="D68" s="67">
        <v>0.17139583781435924</v>
      </c>
      <c r="E68" s="49">
        <f t="shared" si="7"/>
        <v>18.06388888888614</v>
      </c>
      <c r="F68" s="48">
        <f t="shared" si="8"/>
        <v>2.0394372728617632E-2</v>
      </c>
      <c r="G68" s="48">
        <f t="shared" si="9"/>
        <v>3.1395837814359229E-2</v>
      </c>
      <c r="H68" s="48">
        <f t="shared" si="10"/>
        <v>7.8492800673743372E-3</v>
      </c>
      <c r="I68" s="48">
        <f t="shared" si="11"/>
        <v>0.22454509266124328</v>
      </c>
      <c r="J68" s="48">
        <f t="shared" si="12"/>
        <v>-6.2837588596830404E-3</v>
      </c>
      <c r="K68" s="48">
        <f t="shared" si="13"/>
        <v>0.17767959667404229</v>
      </c>
    </row>
    <row r="69" spans="1:13">
      <c r="A69" s="23" t="s">
        <v>158</v>
      </c>
      <c r="B69" s="23" t="s">
        <v>377</v>
      </c>
      <c r="C69" s="67">
        <v>0.23035988944814634</v>
      </c>
      <c r="D69" s="67">
        <v>0.13704288111400653</v>
      </c>
      <c r="E69" s="49">
        <f t="shared" si="7"/>
        <v>20.163888888884685</v>
      </c>
      <c r="F69" s="48">
        <f t="shared" si="8"/>
        <v>1.8359889448146344E-2</v>
      </c>
      <c r="G69" s="48">
        <f t="shared" si="9"/>
        <v>-2.9571188859934816E-3</v>
      </c>
      <c r="H69" s="48">
        <f t="shared" si="10"/>
        <v>7.0428902632014602E-3</v>
      </c>
      <c r="I69" s="48">
        <f t="shared" si="11"/>
        <v>0.22331699918494488</v>
      </c>
      <c r="J69" s="48">
        <f t="shared" si="12"/>
        <v>-4.7732156658957248E-3</v>
      </c>
      <c r="K69" s="48">
        <f t="shared" si="13"/>
        <v>0.14181609677990226</v>
      </c>
    </row>
    <row r="70" spans="1:13">
      <c r="A70" s="23" t="s">
        <v>162</v>
      </c>
      <c r="B70" s="23" t="s">
        <v>377</v>
      </c>
      <c r="C70" s="67">
        <v>0.21204953992390507</v>
      </c>
      <c r="D70" s="67">
        <v>0.10875221089018666</v>
      </c>
      <c r="E70" s="49">
        <f t="shared" si="7"/>
        <v>22.15902777777228</v>
      </c>
      <c r="F70" s="48">
        <f t="shared" si="8"/>
        <v>4.9539923905078664E-5</v>
      </c>
      <c r="G70" s="48">
        <f t="shared" si="9"/>
        <v>-3.1247789109813351E-2</v>
      </c>
      <c r="H70" s="48">
        <f t="shared" si="10"/>
        <v>6.1624970358950294E-3</v>
      </c>
      <c r="I70" s="48">
        <f t="shared" si="11"/>
        <v>0.20588704288801005</v>
      </c>
      <c r="J70" s="48">
        <f t="shared" si="12"/>
        <v>-3.6379730569052401E-3</v>
      </c>
      <c r="K70" s="48">
        <f t="shared" si="13"/>
        <v>0.11239018394709191</v>
      </c>
      <c r="L70" s="117" cm="1">
        <f t="array" ref="L70:M74">LINEST(G2:G171,F2:F171,TRUE,TRUE)</f>
        <v>-1.8656497874504702E-2</v>
      </c>
      <c r="M70" s="117">
        <v>1.8305521500814407E-6</v>
      </c>
    </row>
    <row r="71" spans="1:13">
      <c r="A71" s="23" t="s">
        <v>167</v>
      </c>
      <c r="B71" s="23" t="s">
        <v>377</v>
      </c>
      <c r="C71" s="67">
        <v>0.23341161436885327</v>
      </c>
      <c r="D71" s="67">
        <v>0.13502211895516225</v>
      </c>
      <c r="E71" s="49">
        <f t="shared" si="7"/>
        <v>26.03263888888614</v>
      </c>
      <c r="F71" s="48">
        <f t="shared" si="8"/>
        <v>2.1411614368853277E-2</v>
      </c>
      <c r="G71" s="48">
        <f t="shared" si="9"/>
        <v>-4.9778810448377619E-3</v>
      </c>
      <c r="H71" s="48">
        <f t="shared" si="10"/>
        <v>4.2145473638804803E-3</v>
      </c>
      <c r="I71" s="48">
        <f t="shared" si="11"/>
        <v>0.22919706700497278</v>
      </c>
      <c r="J71" s="48">
        <f t="shared" si="12"/>
        <v>-2.1569037803108593E-3</v>
      </c>
      <c r="K71" s="48">
        <f t="shared" si="13"/>
        <v>0.13717902273547311</v>
      </c>
      <c r="L71" s="117">
        <v>0.26098514086594798</v>
      </c>
      <c r="M71" s="117">
        <v>2.6950258020407114E-3</v>
      </c>
    </row>
    <row r="72" spans="1:13">
      <c r="A72" s="23" t="s">
        <v>170</v>
      </c>
      <c r="B72" s="23" t="s">
        <v>377</v>
      </c>
      <c r="C72" s="67">
        <v>0.21611850648484754</v>
      </c>
      <c r="D72" s="67">
        <v>0.11986640276383015</v>
      </c>
      <c r="E72" s="49">
        <f t="shared" si="7"/>
        <v>28.517361111109494</v>
      </c>
      <c r="F72" s="48">
        <f t="shared" si="8"/>
        <v>4.118506484847545E-3</v>
      </c>
      <c r="G72" s="48">
        <f t="shared" si="9"/>
        <v>-2.0133597236169865E-2</v>
      </c>
      <c r="H72" s="48">
        <f t="shared" si="10"/>
        <v>2.8531373305919483E-3</v>
      </c>
      <c r="I72" s="48">
        <f t="shared" si="11"/>
        <v>0.21326536915425559</v>
      </c>
      <c r="J72" s="48">
        <f t="shared" si="12"/>
        <v>-1.632432756753302E-3</v>
      </c>
      <c r="K72" s="48">
        <f t="shared" si="13"/>
        <v>0.12149883552058345</v>
      </c>
      <c r="L72" s="48">
        <v>3.0416286568471364E-5</v>
      </c>
      <c r="M72" s="157">
        <v>3.5138661866970955E-2</v>
      </c>
    </row>
    <row r="73" spans="1:13">
      <c r="A73" s="23" t="s">
        <v>173</v>
      </c>
      <c r="B73" s="23" t="s">
        <v>377</v>
      </c>
      <c r="C73" s="67">
        <v>0.22120471468602576</v>
      </c>
      <c r="D73" s="67">
        <v>0.11986640276383015</v>
      </c>
      <c r="E73" s="49">
        <f t="shared" si="7"/>
        <v>30.913888888884685</v>
      </c>
      <c r="F73" s="48">
        <f t="shared" si="8"/>
        <v>9.2047146860257667E-3</v>
      </c>
      <c r="G73" s="48">
        <f t="shared" si="9"/>
        <v>-2.0133597236169865E-2</v>
      </c>
      <c r="H73" s="48">
        <f t="shared" si="10"/>
        <v>1.4960081532680476E-3</v>
      </c>
      <c r="I73" s="48">
        <f t="shared" si="11"/>
        <v>0.2197087065327577</v>
      </c>
      <c r="J73" s="48">
        <f t="shared" si="12"/>
        <v>-1.3853329539626827E-3</v>
      </c>
      <c r="K73" s="48">
        <f t="shared" si="13"/>
        <v>0.12125173571779282</v>
      </c>
      <c r="L73" s="157">
        <v>5.1100915735128802E-3</v>
      </c>
      <c r="M73" s="47">
        <v>168</v>
      </c>
    </row>
    <row r="74" spans="1:13">
      <c r="A74" s="23" t="s">
        <v>176</v>
      </c>
      <c r="B74" s="23" t="s">
        <v>377</v>
      </c>
      <c r="C74" s="67">
        <v>0.21815298976531883</v>
      </c>
      <c r="D74" s="67">
        <v>0.13502211895516225</v>
      </c>
      <c r="E74" s="49">
        <f t="shared" si="7"/>
        <v>32.356944444443798</v>
      </c>
      <c r="F74" s="48">
        <f t="shared" si="8"/>
        <v>6.1529897653188337E-3</v>
      </c>
      <c r="G74" s="48">
        <f t="shared" si="9"/>
        <v>-4.9778810448377619E-3</v>
      </c>
      <c r="H74" s="48">
        <f t="shared" si="10"/>
        <v>6.7025037885502445E-4</v>
      </c>
      <c r="I74" s="48">
        <f t="shared" si="11"/>
        <v>0.21748273938646381</v>
      </c>
      <c r="J74" s="48">
        <f t="shared" si="12"/>
        <v>-1.3409076900122996E-3</v>
      </c>
      <c r="K74" s="48">
        <f t="shared" si="13"/>
        <v>0.13636302664517455</v>
      </c>
      <c r="L74" s="157">
        <v>6.3095606685215078E-6</v>
      </c>
      <c r="M74" s="157">
        <v>0.20743389371062149</v>
      </c>
    </row>
    <row r="75" spans="1:13">
      <c r="A75" s="23" t="s">
        <v>179</v>
      </c>
      <c r="B75" s="23" t="s">
        <v>377</v>
      </c>
      <c r="C75" s="67">
        <v>0.22222195632626129</v>
      </c>
      <c r="D75" s="67">
        <v>0.17644774321146994</v>
      </c>
      <c r="E75" s="49">
        <f t="shared" si="7"/>
        <v>34.397222222221899</v>
      </c>
      <c r="F75" s="48">
        <f t="shared" si="8"/>
        <v>1.02219563262613E-2</v>
      </c>
      <c r="G75" s="48">
        <f t="shared" si="9"/>
        <v>3.644774321146993E-2</v>
      </c>
      <c r="H75" s="48">
        <f t="shared" si="10"/>
        <v>-4.9455994043363233E-4</v>
      </c>
      <c r="I75" s="48">
        <f t="shared" si="11"/>
        <v>0.22271651626669492</v>
      </c>
      <c r="J75" s="48">
        <f t="shared" si="12"/>
        <v>-1.3913273086360589E-3</v>
      </c>
      <c r="K75" s="48">
        <f t="shared" si="13"/>
        <v>0.177839070520106</v>
      </c>
    </row>
    <row r="76" spans="1:13">
      <c r="A76" s="23" t="s">
        <v>181</v>
      </c>
      <c r="B76" s="23" t="s">
        <v>377</v>
      </c>
      <c r="C76" s="67">
        <v>0.20798057336296272</v>
      </c>
      <c r="D76" s="67">
        <v>0.15219859730533858</v>
      </c>
      <c r="E76" s="49">
        <f t="shared" si="7"/>
        <v>36.004861111112405</v>
      </c>
      <c r="F76" s="48">
        <f t="shared" si="8"/>
        <v>-4.0194266370372767E-3</v>
      </c>
      <c r="G76" s="48">
        <f t="shared" si="9"/>
        <v>1.2198597305338565E-2</v>
      </c>
      <c r="H76" s="48">
        <f t="shared" si="10"/>
        <v>-1.4009892625872281E-3</v>
      </c>
      <c r="I76" s="48">
        <f t="shared" si="11"/>
        <v>0.20938156262554994</v>
      </c>
      <c r="J76" s="48">
        <f t="shared" si="12"/>
        <v>-1.5104270992933183E-3</v>
      </c>
      <c r="K76" s="48">
        <f t="shared" si="13"/>
        <v>0.15370902440463191</v>
      </c>
    </row>
    <row r="77" spans="1:13">
      <c r="A77" s="23" t="s">
        <v>184</v>
      </c>
      <c r="B77" s="23" t="s">
        <v>377</v>
      </c>
      <c r="C77" s="67">
        <v>0.20696333172272707</v>
      </c>
      <c r="D77" s="67">
        <v>0.13300135679631797</v>
      </c>
      <c r="E77" s="49">
        <f t="shared" si="7"/>
        <v>36.867361111108039</v>
      </c>
      <c r="F77" s="48">
        <f t="shared" si="8"/>
        <v>-5.036668277272921E-3</v>
      </c>
      <c r="G77" s="48">
        <f t="shared" si="9"/>
        <v>-6.9986432036820423E-3</v>
      </c>
      <c r="H77" s="48">
        <f t="shared" si="10"/>
        <v>-1.8803641594166247E-3</v>
      </c>
      <c r="I77" s="48">
        <f t="shared" si="11"/>
        <v>0.20884369588214369</v>
      </c>
      <c r="J77" s="48">
        <f t="shared" si="12"/>
        <v>-1.598805855686336E-3</v>
      </c>
      <c r="K77" s="48">
        <f t="shared" si="13"/>
        <v>0.13460016265200431</v>
      </c>
    </row>
    <row r="78" spans="1:13">
      <c r="A78" s="23" t="s">
        <v>187</v>
      </c>
      <c r="B78" s="23" t="s">
        <v>377</v>
      </c>
      <c r="C78" s="67">
        <v>0.19984264024107767</v>
      </c>
      <c r="D78" s="67">
        <v>0.12895983247862941</v>
      </c>
      <c r="E78" s="49">
        <f t="shared" si="7"/>
        <v>37.730555555550382</v>
      </c>
      <c r="F78" s="48">
        <f t="shared" si="8"/>
        <v>-1.215735975892232E-2</v>
      </c>
      <c r="G78" s="48">
        <f t="shared" si="9"/>
        <v>-1.1040167521370603E-2</v>
      </c>
      <c r="H78" s="48">
        <f t="shared" si="10"/>
        <v>-2.3539153038296262E-3</v>
      </c>
      <c r="I78" s="48">
        <f t="shared" si="11"/>
        <v>0.20219655554490729</v>
      </c>
      <c r="J78" s="48">
        <f t="shared" si="12"/>
        <v>-1.7022047479881147E-3</v>
      </c>
      <c r="K78" s="48">
        <f t="shared" si="13"/>
        <v>0.13066203722661751</v>
      </c>
    </row>
    <row r="79" spans="1:13">
      <c r="A79" s="23" t="s">
        <v>190</v>
      </c>
      <c r="B79" s="23" t="s">
        <v>377</v>
      </c>
      <c r="C79" s="67">
        <v>0.18967022383872145</v>
      </c>
      <c r="D79" s="67">
        <v>0.18655155400569129</v>
      </c>
      <c r="E79" s="49">
        <f t="shared" si="7"/>
        <v>39.122916666667152</v>
      </c>
      <c r="F79" s="48">
        <f t="shared" si="8"/>
        <v>-2.2329776161278542E-2</v>
      </c>
      <c r="G79" s="48">
        <f t="shared" si="9"/>
        <v>4.6551554005691276E-2</v>
      </c>
      <c r="H79" s="48">
        <f t="shared" si="10"/>
        <v>-3.1021081146106709E-3</v>
      </c>
      <c r="I79" s="48">
        <f t="shared" si="11"/>
        <v>0.19277233195333213</v>
      </c>
      <c r="J79" s="48">
        <f t="shared" si="12"/>
        <v>-1.896372129112367E-3</v>
      </c>
      <c r="K79" s="48">
        <f t="shared" si="13"/>
        <v>0.18844792613480366</v>
      </c>
    </row>
    <row r="80" spans="1:13">
      <c r="A80" s="23" t="s">
        <v>192</v>
      </c>
      <c r="B80" s="23" t="s">
        <v>377</v>
      </c>
      <c r="C80" s="67">
        <v>0.21103229828366943</v>
      </c>
      <c r="D80" s="67">
        <v>0.11885602168440801</v>
      </c>
      <c r="E80" s="49">
        <f t="shared" si="7"/>
        <v>41.974999999998545</v>
      </c>
      <c r="F80" s="48">
        <f t="shared" si="8"/>
        <v>-9.6770171633056568E-4</v>
      </c>
      <c r="G80" s="48">
        <f t="shared" si="9"/>
        <v>-2.1143978315592005E-2</v>
      </c>
      <c r="H80" s="48">
        <f t="shared" si="10"/>
        <v>-4.5591275474031537E-3</v>
      </c>
      <c r="I80" s="48">
        <f t="shared" si="11"/>
        <v>0.21559142583107258</v>
      </c>
      <c r="J80" s="48">
        <f t="shared" si="12"/>
        <v>-2.3746547324111078E-3</v>
      </c>
      <c r="K80" s="48">
        <f t="shared" si="13"/>
        <v>0.12123067641681912</v>
      </c>
    </row>
    <row r="81" spans="1:11">
      <c r="A81" s="23" t="s">
        <v>195</v>
      </c>
      <c r="B81" s="23" t="s">
        <v>377</v>
      </c>
      <c r="C81" s="67">
        <v>0.19170470711919263</v>
      </c>
      <c r="D81" s="67">
        <v>9.9658781175387401E-2</v>
      </c>
      <c r="E81" s="49">
        <f t="shared" si="7"/>
        <v>44.581249999995634</v>
      </c>
      <c r="F81" s="48">
        <f t="shared" si="8"/>
        <v>-2.0295292880807364E-2</v>
      </c>
      <c r="G81" s="48">
        <f t="shared" si="9"/>
        <v>-4.0341218824612612E-2</v>
      </c>
      <c r="H81" s="48">
        <f t="shared" si="10"/>
        <v>-5.7798918566016738E-3</v>
      </c>
      <c r="I81" s="48">
        <f t="shared" si="11"/>
        <v>0.19748459897579429</v>
      </c>
      <c r="J81" s="48">
        <f t="shared" si="12"/>
        <v>-2.8692692474343306E-3</v>
      </c>
      <c r="K81" s="48">
        <f t="shared" si="13"/>
        <v>0.10252805042282173</v>
      </c>
    </row>
    <row r="82" spans="1:11">
      <c r="A82" s="23" t="s">
        <v>198</v>
      </c>
      <c r="B82" s="23" t="s">
        <v>377</v>
      </c>
      <c r="C82" s="67">
        <v>0.20798057336296272</v>
      </c>
      <c r="D82" s="67">
        <v>0.13805326219342867</v>
      </c>
      <c r="E82" s="49">
        <f t="shared" si="7"/>
        <v>46.519444444442343</v>
      </c>
      <c r="F82" s="48">
        <f t="shared" si="8"/>
        <v>-4.0194266370372767E-3</v>
      </c>
      <c r="G82" s="48">
        <f t="shared" si="9"/>
        <v>-1.9467378065713414E-3</v>
      </c>
      <c r="H82" s="48">
        <f t="shared" si="10"/>
        <v>-6.606184816993349E-3</v>
      </c>
      <c r="I82" s="48">
        <f t="shared" si="11"/>
        <v>0.21458675817995607</v>
      </c>
      <c r="J82" s="48">
        <f t="shared" si="12"/>
        <v>-3.2496711391142158E-3</v>
      </c>
      <c r="K82" s="48">
        <f t="shared" si="13"/>
        <v>0.1413029333325429</v>
      </c>
    </row>
    <row r="83" spans="1:11">
      <c r="A83" s="23" t="s">
        <v>201</v>
      </c>
      <c r="B83" s="23" t="s">
        <v>377</v>
      </c>
      <c r="C83" s="67">
        <v>0.19679091532037074</v>
      </c>
      <c r="D83" s="67">
        <v>0.11784564060498587</v>
      </c>
      <c r="E83" s="49">
        <f t="shared" si="7"/>
        <v>48.447916666664241</v>
      </c>
      <c r="F83" s="48">
        <f t="shared" si="8"/>
        <v>-1.5209084679629253E-2</v>
      </c>
      <c r="G83" s="48">
        <f t="shared" si="9"/>
        <v>-2.2154359395014145E-2</v>
      </c>
      <c r="H83" s="48">
        <f t="shared" si="10"/>
        <v>-7.3508804037531461E-3</v>
      </c>
      <c r="I83" s="48">
        <f t="shared" si="11"/>
        <v>0.20414179572412389</v>
      </c>
      <c r="J83" s="48">
        <f t="shared" si="12"/>
        <v>-3.6230854965061121E-3</v>
      </c>
      <c r="K83" s="48">
        <f t="shared" si="13"/>
        <v>0.12146872610149198</v>
      </c>
    </row>
    <row r="84" spans="1:11">
      <c r="A84" s="23" t="s">
        <v>206</v>
      </c>
      <c r="B84" s="23" t="s">
        <v>377</v>
      </c>
      <c r="C84" s="67">
        <v>0.21611850648484754</v>
      </c>
      <c r="D84" s="67">
        <v>0.14007402435227295</v>
      </c>
      <c r="E84" s="49">
        <f t="shared" si="7"/>
        <v>56.580555555556202</v>
      </c>
      <c r="F84" s="48">
        <f t="shared" si="8"/>
        <v>4.118506484847545E-3</v>
      </c>
      <c r="G84" s="48">
        <f t="shared" si="9"/>
        <v>7.4024352272938909E-5</v>
      </c>
      <c r="H84" s="48">
        <f t="shared" si="10"/>
        <v>-9.5101544298391086E-3</v>
      </c>
      <c r="I84" s="48">
        <f t="shared" si="11"/>
        <v>0.22562866091468664</v>
      </c>
      <c r="J84" s="48">
        <f t="shared" si="12"/>
        <v>-4.8658378464960794E-3</v>
      </c>
      <c r="K84" s="48">
        <f t="shared" si="13"/>
        <v>0.14493986219876903</v>
      </c>
    </row>
    <row r="85" spans="1:11">
      <c r="A85" s="23" t="s">
        <v>207</v>
      </c>
      <c r="B85" s="23" t="s">
        <v>377</v>
      </c>
      <c r="C85" s="67">
        <v>0.19577367368013521</v>
      </c>
      <c r="D85" s="67">
        <v>0.12390792708151871</v>
      </c>
      <c r="E85" s="49">
        <f t="shared" si="7"/>
        <v>57.127083333332848</v>
      </c>
      <c r="F85" s="48">
        <f t="shared" si="8"/>
        <v>-1.6226326319864787E-2</v>
      </c>
      <c r="G85" s="48">
        <f t="shared" si="9"/>
        <v>-1.6092072918481304E-2</v>
      </c>
      <c r="H85" s="48">
        <f t="shared" si="10"/>
        <v>-9.5933985697739671E-3</v>
      </c>
      <c r="I85" s="48">
        <f t="shared" si="11"/>
        <v>0.20536707224990919</v>
      </c>
      <c r="J85" s="48">
        <f t="shared" si="12"/>
        <v>-4.9178672157227377E-3</v>
      </c>
      <c r="K85" s="48">
        <f t="shared" si="13"/>
        <v>0.12882579429724145</v>
      </c>
    </row>
    <row r="86" spans="1:11">
      <c r="A86" s="23" t="s">
        <v>210</v>
      </c>
      <c r="B86" s="23" t="s">
        <v>377</v>
      </c>
      <c r="C86" s="67">
        <v>0.21204953992390507</v>
      </c>
      <c r="D86" s="67">
        <v>0.13805326219342867</v>
      </c>
      <c r="E86" s="49">
        <f t="shared" si="7"/>
        <v>59.579166666662786</v>
      </c>
      <c r="F86" s="48">
        <f t="shared" si="8"/>
        <v>4.9539923905078664E-5</v>
      </c>
      <c r="G86" s="48">
        <f t="shared" si="9"/>
        <v>-1.9467378065713414E-3</v>
      </c>
      <c r="H86" s="48">
        <f t="shared" si="10"/>
        <v>-9.8658514814333534E-3</v>
      </c>
      <c r="I86" s="48">
        <f t="shared" si="11"/>
        <v>0.22191539140533842</v>
      </c>
      <c r="J86" s="48">
        <f t="shared" si="12"/>
        <v>-5.0858349997693897E-3</v>
      </c>
      <c r="K86" s="48">
        <f t="shared" si="13"/>
        <v>0.14313909719319806</v>
      </c>
    </row>
    <row r="87" spans="1:11">
      <c r="A87" s="23" t="s">
        <v>213</v>
      </c>
      <c r="B87" s="23" t="s">
        <v>377</v>
      </c>
      <c r="C87" s="67">
        <v>0.21001505664343378</v>
      </c>
      <c r="D87" s="67">
        <v>0.13199097571689583</v>
      </c>
      <c r="E87" s="49">
        <f t="shared" si="7"/>
        <v>61.952777777776646</v>
      </c>
      <c r="F87" s="48">
        <f t="shared" si="8"/>
        <v>-1.98494335656621E-3</v>
      </c>
      <c r="G87" s="48">
        <f t="shared" si="9"/>
        <v>-8.0090242831041825E-3</v>
      </c>
      <c r="H87" s="48">
        <f t="shared" si="10"/>
        <v>-9.9706300199638789E-3</v>
      </c>
      <c r="I87" s="48">
        <f t="shared" si="11"/>
        <v>0.21998568666339766</v>
      </c>
      <c r="J87" s="48">
        <f t="shared" si="12"/>
        <v>-5.136433236285709E-3</v>
      </c>
      <c r="K87" s="48">
        <f t="shared" si="13"/>
        <v>0.13712740895318154</v>
      </c>
    </row>
    <row r="88" spans="1:11">
      <c r="A88" s="23" t="s">
        <v>216</v>
      </c>
      <c r="B88" s="23" t="s">
        <v>377</v>
      </c>
      <c r="C88" s="67">
        <v>0.21204953992390507</v>
      </c>
      <c r="D88" s="67">
        <v>0.11178335412845308</v>
      </c>
      <c r="E88" s="49">
        <f t="shared" si="7"/>
        <v>63.68888888888614</v>
      </c>
      <c r="F88" s="48">
        <f t="shared" si="8"/>
        <v>4.9539923905078664E-5</v>
      </c>
      <c r="G88" s="48">
        <f t="shared" si="9"/>
        <v>-2.821664587154693E-2</v>
      </c>
      <c r="H88" s="48">
        <f t="shared" si="10"/>
        <v>-9.9479873276442296E-3</v>
      </c>
      <c r="I88" s="48">
        <f t="shared" si="11"/>
        <v>0.22199752725154931</v>
      </c>
      <c r="J88" s="48">
        <f t="shared" si="12"/>
        <v>-5.0970796466224821E-3</v>
      </c>
      <c r="K88" s="48">
        <f t="shared" si="13"/>
        <v>0.11688043377507557</v>
      </c>
    </row>
    <row r="89" spans="1:11">
      <c r="A89" s="23" t="s">
        <v>219</v>
      </c>
      <c r="B89" s="23" t="s">
        <v>377</v>
      </c>
      <c r="C89" s="67">
        <v>0.19679091532037074</v>
      </c>
      <c r="D89" s="67">
        <v>0.11885602168440801</v>
      </c>
      <c r="E89" s="49">
        <f t="shared" si="7"/>
        <v>65.422916666662786</v>
      </c>
      <c r="F89" s="48">
        <f t="shared" si="8"/>
        <v>-1.5209084679629253E-2</v>
      </c>
      <c r="G89" s="48">
        <f t="shared" si="9"/>
        <v>-2.1143978315592005E-2</v>
      </c>
      <c r="H89" s="48">
        <f t="shared" si="10"/>
        <v>-9.8422513447429874E-3</v>
      </c>
      <c r="I89" s="48">
        <f t="shared" si="11"/>
        <v>0.20663316666511372</v>
      </c>
      <c r="J89" s="48">
        <f t="shared" si="12"/>
        <v>-4.9893008508229975E-3</v>
      </c>
      <c r="K89" s="48">
        <f t="shared" si="13"/>
        <v>0.12384532253523101</v>
      </c>
    </row>
    <row r="90" spans="1:11">
      <c r="A90" s="23" t="s">
        <v>222</v>
      </c>
      <c r="B90" s="23" t="s">
        <v>377</v>
      </c>
      <c r="C90" s="67">
        <v>0.19272194875942827</v>
      </c>
      <c r="D90" s="67">
        <v>9.662763793712098E-2</v>
      </c>
      <c r="E90" s="49">
        <f t="shared" si="7"/>
        <v>66.987499999995634</v>
      </c>
      <c r="F90" s="48">
        <f t="shared" si="8"/>
        <v>-1.927805124057172E-2</v>
      </c>
      <c r="G90" s="48">
        <f t="shared" si="9"/>
        <v>-4.3372362062879033E-2</v>
      </c>
      <c r="H90" s="48">
        <f t="shared" si="10"/>
        <v>-9.6765394572313826E-3</v>
      </c>
      <c r="I90" s="48">
        <f t="shared" si="11"/>
        <v>0.20239848821665965</v>
      </c>
      <c r="J90" s="48">
        <f t="shared" si="12"/>
        <v>-4.8309022608409025E-3</v>
      </c>
      <c r="K90" s="48">
        <f t="shared" si="13"/>
        <v>0.10145854019796188</v>
      </c>
    </row>
    <row r="91" spans="1:11">
      <c r="A91" s="23" t="s">
        <v>226</v>
      </c>
      <c r="B91" s="23" t="s">
        <v>377</v>
      </c>
      <c r="C91" s="67">
        <v>0.19373919039966392</v>
      </c>
      <c r="D91" s="67">
        <v>0.10673144873134238</v>
      </c>
      <c r="E91" s="49">
        <f t="shared" si="7"/>
        <v>69.366666666661331</v>
      </c>
      <c r="F91" s="48">
        <f t="shared" si="8"/>
        <v>-1.8260809600336075E-2</v>
      </c>
      <c r="G91" s="48">
        <f t="shared" si="9"/>
        <v>-3.3268551268657631E-2</v>
      </c>
      <c r="H91" s="48">
        <f t="shared" si="10"/>
        <v>-9.2998377393874662E-3</v>
      </c>
      <c r="I91" s="48">
        <f t="shared" si="11"/>
        <v>0.20303902813905139</v>
      </c>
      <c r="J91" s="48">
        <f t="shared" si="12"/>
        <v>-4.4750886160440095E-3</v>
      </c>
      <c r="K91" s="48">
        <f t="shared" si="13"/>
        <v>0.11120653734738639</v>
      </c>
    </row>
    <row r="92" spans="1:11">
      <c r="A92" s="23" t="s">
        <v>231</v>
      </c>
      <c r="B92" s="23" t="s">
        <v>377</v>
      </c>
      <c r="C92" s="67">
        <v>0.19984264024107767</v>
      </c>
      <c r="D92" s="67">
        <v>0.16735431349667068</v>
      </c>
      <c r="E92" s="49">
        <f t="shared" si="7"/>
        <v>72.847916666665697</v>
      </c>
      <c r="F92" s="48">
        <f t="shared" si="8"/>
        <v>-1.215735975892232E-2</v>
      </c>
      <c r="G92" s="48">
        <f t="shared" si="9"/>
        <v>2.7354313496670668E-2</v>
      </c>
      <c r="H92" s="48">
        <f t="shared" si="10"/>
        <v>-8.4901542865072344E-3</v>
      </c>
      <c r="I92" s="48">
        <f t="shared" si="11"/>
        <v>0.20833279452758491</v>
      </c>
      <c r="J92" s="48">
        <f t="shared" si="12"/>
        <v>-3.6980137945674119E-3</v>
      </c>
      <c r="K92" s="48">
        <f t="shared" si="13"/>
        <v>0.17105232729123809</v>
      </c>
    </row>
    <row r="93" spans="1:11">
      <c r="A93" s="23" t="s">
        <v>234</v>
      </c>
      <c r="B93" s="23" t="s">
        <v>377</v>
      </c>
      <c r="C93" s="67">
        <v>0.20085988188131332</v>
      </c>
      <c r="D93" s="67">
        <v>0.14007402435227295</v>
      </c>
      <c r="E93" s="49">
        <f t="shared" si="7"/>
        <v>74.654166666667152</v>
      </c>
      <c r="F93" s="48">
        <f t="shared" si="8"/>
        <v>-1.1140118118686676E-2</v>
      </c>
      <c r="G93" s="48">
        <f t="shared" si="9"/>
        <v>7.4024352272938909E-5</v>
      </c>
      <c r="H93" s="48">
        <f t="shared" si="10"/>
        <v>-7.9570501179117709E-3</v>
      </c>
      <c r="I93" s="48">
        <f t="shared" si="11"/>
        <v>0.20881693199922507</v>
      </c>
      <c r="J93" s="48">
        <f t="shared" si="12"/>
        <v>-3.173688949559661E-3</v>
      </c>
      <c r="K93" s="48">
        <f t="shared" si="13"/>
        <v>0.14324771330183261</v>
      </c>
    </row>
    <row r="94" spans="1:11">
      <c r="A94" s="23" t="s">
        <v>237</v>
      </c>
      <c r="B94" s="23" t="s">
        <v>377</v>
      </c>
      <c r="C94" s="67">
        <v>0.20492884844225578</v>
      </c>
      <c r="D94" s="67">
        <v>0.21383184315008902</v>
      </c>
      <c r="E94" s="49">
        <f t="shared" si="7"/>
        <v>76.638194444443798</v>
      </c>
      <c r="F94" s="48">
        <f t="shared" si="8"/>
        <v>-7.0711515577442097E-3</v>
      </c>
      <c r="G94" s="48">
        <f t="shared" si="9"/>
        <v>7.3831843150089005E-2</v>
      </c>
      <c r="H94" s="48">
        <f t="shared" si="10"/>
        <v>-7.2899417774588138E-3</v>
      </c>
      <c r="I94" s="48">
        <f t="shared" si="11"/>
        <v>0.2122187902197146</v>
      </c>
      <c r="J94" s="48">
        <f t="shared" si="12"/>
        <v>-2.5031618680088075E-3</v>
      </c>
      <c r="K94" s="48">
        <f t="shared" si="13"/>
        <v>0.21633500501809783</v>
      </c>
    </row>
    <row r="95" spans="1:11">
      <c r="A95" s="23" t="s">
        <v>240</v>
      </c>
      <c r="B95" s="23" t="s">
        <v>377</v>
      </c>
      <c r="C95" s="67">
        <v>0.20899781500319825</v>
      </c>
      <c r="D95" s="67">
        <v>0.10066916225480954</v>
      </c>
      <c r="E95" s="49">
        <f t="shared" si="7"/>
        <v>81.088888888887595</v>
      </c>
      <c r="F95" s="48">
        <f t="shared" si="8"/>
        <v>-3.0021849968017433E-3</v>
      </c>
      <c r="G95" s="48">
        <f t="shared" si="9"/>
        <v>-3.9330837745190472E-2</v>
      </c>
      <c r="H95" s="48">
        <f t="shared" si="10"/>
        <v>-5.5227104815198519E-3</v>
      </c>
      <c r="I95" s="48">
        <f t="shared" si="11"/>
        <v>0.21452052548471812</v>
      </c>
      <c r="J95" s="48">
        <f t="shared" si="12"/>
        <v>-6.5053795323830044E-4</v>
      </c>
      <c r="K95" s="48">
        <f t="shared" si="13"/>
        <v>0.10131970020804784</v>
      </c>
    </row>
    <row r="96" spans="1:11">
      <c r="A96" s="23" t="s">
        <v>242</v>
      </c>
      <c r="B96" s="23" t="s">
        <v>377</v>
      </c>
      <c r="C96" s="67">
        <v>0.21510126484461189</v>
      </c>
      <c r="D96" s="67">
        <v>0.13805326219342867</v>
      </c>
      <c r="E96" s="49">
        <f t="shared" si="7"/>
        <v>82.38749999999709</v>
      </c>
      <c r="F96" s="48">
        <f t="shared" si="8"/>
        <v>3.1012648446119007E-3</v>
      </c>
      <c r="G96" s="48">
        <f t="shared" si="9"/>
        <v>-1.9467378065713414E-3</v>
      </c>
      <c r="H96" s="48">
        <f t="shared" si="10"/>
        <v>-4.9477511795059798E-3</v>
      </c>
      <c r="I96" s="48">
        <f t="shared" si="11"/>
        <v>0.22004901602411786</v>
      </c>
      <c r="J96" s="48">
        <f t="shared" si="12"/>
        <v>-2.3702971417904894E-5</v>
      </c>
      <c r="K96" s="48">
        <f t="shared" si="13"/>
        <v>0.13807696516484658</v>
      </c>
    </row>
    <row r="97" spans="1:11">
      <c r="A97" s="23" t="s">
        <v>244</v>
      </c>
      <c r="B97" s="23" t="s">
        <v>377</v>
      </c>
      <c r="C97" s="67">
        <v>0.20594609008249143</v>
      </c>
      <c r="D97" s="67">
        <v>0.18048926752915845</v>
      </c>
      <c r="E97" s="49">
        <f t="shared" si="7"/>
        <v>83.974305555551837</v>
      </c>
      <c r="F97" s="48">
        <f t="shared" si="8"/>
        <v>-6.0539099175085653E-3</v>
      </c>
      <c r="G97" s="48">
        <f t="shared" si="9"/>
        <v>4.0489267529158435E-2</v>
      </c>
      <c r="H97" s="48">
        <f t="shared" si="10"/>
        <v>-4.2162316461650806E-3</v>
      </c>
      <c r="I97" s="48">
        <f t="shared" si="11"/>
        <v>0.21016232172865651</v>
      </c>
      <c r="J97" s="48">
        <f t="shared" si="12"/>
        <v>7.9155102499681163E-4</v>
      </c>
      <c r="K97" s="48">
        <f t="shared" si="13"/>
        <v>0.17969771650416164</v>
      </c>
    </row>
    <row r="98" spans="1:11">
      <c r="A98" s="23" t="s">
        <v>247</v>
      </c>
      <c r="B98" s="23" t="s">
        <v>377</v>
      </c>
      <c r="C98" s="67">
        <v>0.21103229828366943</v>
      </c>
      <c r="D98" s="67">
        <v>0.12997021355805155</v>
      </c>
      <c r="E98" s="49">
        <f t="shared" si="7"/>
        <v>86.013194444443798</v>
      </c>
      <c r="F98" s="48">
        <f t="shared" si="8"/>
        <v>-9.6770171633056568E-4</v>
      </c>
      <c r="G98" s="48">
        <f t="shared" si="9"/>
        <v>-1.0029786441948463E-2</v>
      </c>
      <c r="H98" s="48">
        <f t="shared" si="10"/>
        <v>-3.2385232993295127E-3</v>
      </c>
      <c r="I98" s="48">
        <f t="shared" si="11"/>
        <v>0.21427082158299893</v>
      </c>
      <c r="J98" s="48">
        <f t="shared" si="12"/>
        <v>1.913741483530268E-3</v>
      </c>
      <c r="K98" s="48">
        <f t="shared" si="13"/>
        <v>0.12805647207452128</v>
      </c>
    </row>
    <row r="99" spans="1:11">
      <c r="A99" s="23" t="s">
        <v>250</v>
      </c>
      <c r="B99" s="23" t="s">
        <v>377</v>
      </c>
      <c r="C99" s="67">
        <v>0.20492884844225578</v>
      </c>
      <c r="D99" s="67">
        <v>0.11481449736671945</v>
      </c>
      <c r="E99" s="49">
        <f t="shared" si="7"/>
        <v>90.01249999999709</v>
      </c>
      <c r="F99" s="48">
        <f t="shared" si="8"/>
        <v>-7.0711515577442097E-3</v>
      </c>
      <c r="G99" s="48">
        <f t="shared" si="9"/>
        <v>-2.5185502633280565E-2</v>
      </c>
      <c r="H99" s="48">
        <f t="shared" si="10"/>
        <v>-1.2473218450849421E-3</v>
      </c>
      <c r="I99" s="48">
        <f t="shared" si="11"/>
        <v>0.20617617028734073</v>
      </c>
      <c r="J99" s="48">
        <f t="shared" si="12"/>
        <v>4.328864247076486E-3</v>
      </c>
      <c r="K99" s="48">
        <f t="shared" si="13"/>
        <v>0.11048563311964296</v>
      </c>
    </row>
    <row r="100" spans="1:11">
      <c r="A100" s="23" t="s">
        <v>253</v>
      </c>
      <c r="B100" s="23" t="s">
        <v>377</v>
      </c>
      <c r="C100" s="67">
        <v>0.21306678156414072</v>
      </c>
      <c r="D100" s="67">
        <v>0.19867612695875697</v>
      </c>
      <c r="E100" s="49">
        <f t="shared" si="7"/>
        <v>91.957638888889051</v>
      </c>
      <c r="F100" s="48">
        <f t="shared" si="8"/>
        <v>1.066781564140723E-3</v>
      </c>
      <c r="G100" s="48">
        <f t="shared" si="9"/>
        <v>5.8676126958756958E-2</v>
      </c>
      <c r="H100" s="48">
        <f t="shared" si="10"/>
        <v>-2.712211847130247E-4</v>
      </c>
      <c r="I100" s="48">
        <f t="shared" si="11"/>
        <v>0.21333800274885373</v>
      </c>
      <c r="J100" s="48">
        <f t="shared" si="12"/>
        <v>5.5882230295010438E-3</v>
      </c>
      <c r="K100" s="48">
        <f t="shared" si="13"/>
        <v>0.19308790392925593</v>
      </c>
    </row>
    <row r="101" spans="1:11">
      <c r="A101" s="23" t="s">
        <v>256</v>
      </c>
      <c r="B101" s="23" t="s">
        <v>377</v>
      </c>
      <c r="C101" s="67">
        <v>0.21408402320437636</v>
      </c>
      <c r="D101" s="67">
        <v>0.10572106765192024</v>
      </c>
      <c r="E101" s="49">
        <f t="shared" si="7"/>
        <v>93.526388888887595</v>
      </c>
      <c r="F101" s="48">
        <f t="shared" si="8"/>
        <v>2.0840232043763673E-3</v>
      </c>
      <c r="G101" s="48">
        <f t="shared" si="9"/>
        <v>-3.4278932348079771E-2</v>
      </c>
      <c r="H101" s="48">
        <f t="shared" si="10"/>
        <v>5.0620569898932044E-4</v>
      </c>
      <c r="I101" s="48">
        <f t="shared" si="11"/>
        <v>0.21357781750538704</v>
      </c>
      <c r="J101" s="48">
        <f t="shared" si="12"/>
        <v>6.6351304723305249E-3</v>
      </c>
      <c r="K101" s="48">
        <f t="shared" si="13"/>
        <v>9.9085937179589717E-2</v>
      </c>
    </row>
    <row r="102" spans="1:11">
      <c r="A102" s="23" t="s">
        <v>259</v>
      </c>
      <c r="B102" s="23" t="s">
        <v>377</v>
      </c>
      <c r="C102" s="67">
        <v>0.21204953992390507</v>
      </c>
      <c r="D102" s="67">
        <v>0.15118821622591644</v>
      </c>
      <c r="E102" s="49">
        <f t="shared" si="7"/>
        <v>95.478472222217533</v>
      </c>
      <c r="F102" s="48">
        <f t="shared" si="8"/>
        <v>4.9539923905078664E-5</v>
      </c>
      <c r="G102" s="48">
        <f t="shared" si="9"/>
        <v>1.1188216225916425E-2</v>
      </c>
      <c r="H102" s="48">
        <f t="shared" si="10"/>
        <v>1.4482119883657968E-3</v>
      </c>
      <c r="I102" s="48">
        <f t="shared" si="11"/>
        <v>0.21060132793553926</v>
      </c>
      <c r="J102" s="48">
        <f t="shared" si="12"/>
        <v>7.967423019109604E-3</v>
      </c>
      <c r="K102" s="48">
        <f t="shared" si="13"/>
        <v>0.14322079320680683</v>
      </c>
    </row>
    <row r="103" spans="1:11">
      <c r="A103" s="23" t="s">
        <v>262</v>
      </c>
      <c r="B103" s="23" t="s">
        <v>377</v>
      </c>
      <c r="C103" s="67">
        <v>0.21408402320437636</v>
      </c>
      <c r="D103" s="67">
        <v>0.17644774321146994</v>
      </c>
      <c r="E103" s="49">
        <f t="shared" si="7"/>
        <v>97.318055555551837</v>
      </c>
      <c r="F103" s="48">
        <f t="shared" si="8"/>
        <v>2.0840232043763673E-3</v>
      </c>
      <c r="G103" s="48">
        <f t="shared" si="9"/>
        <v>3.644774321146993E-2</v>
      </c>
      <c r="H103" s="48">
        <f t="shared" si="10"/>
        <v>2.2962930255692182E-3</v>
      </c>
      <c r="I103" s="48">
        <f t="shared" si="11"/>
        <v>0.21178773017880714</v>
      </c>
      <c r="J103" s="48">
        <f t="shared" si="12"/>
        <v>9.2427754952824348E-3</v>
      </c>
      <c r="K103" s="48">
        <f t="shared" si="13"/>
        <v>0.16720496771618751</v>
      </c>
    </row>
    <row r="104" spans="1:11">
      <c r="A104" s="23" t="s">
        <v>265</v>
      </c>
      <c r="B104" s="23" t="s">
        <v>377</v>
      </c>
      <c r="C104" s="67">
        <v>0.21103229828366943</v>
      </c>
      <c r="D104" s="67">
        <v>0.12693907031978513</v>
      </c>
      <c r="E104" s="49">
        <f t="shared" si="7"/>
        <v>99.31527777777228</v>
      </c>
      <c r="F104" s="48">
        <f t="shared" si="8"/>
        <v>-9.6770171633056568E-4</v>
      </c>
      <c r="G104" s="48">
        <f t="shared" si="9"/>
        <v>-1.3060929680214883E-2</v>
      </c>
      <c r="H104" s="48">
        <f t="shared" si="10"/>
        <v>3.1561425979623886E-3</v>
      </c>
      <c r="I104" s="48">
        <f t="shared" si="11"/>
        <v>0.20787615568570705</v>
      </c>
      <c r="J104" s="48">
        <f t="shared" si="12"/>
        <v>1.0636161972660568E-2</v>
      </c>
      <c r="K104" s="48">
        <f t="shared" si="13"/>
        <v>0.11630290834712456</v>
      </c>
    </row>
    <row r="105" spans="1:11">
      <c r="A105" s="23" t="s">
        <v>268</v>
      </c>
      <c r="B105" s="23" t="s">
        <v>377</v>
      </c>
      <c r="C105" s="67">
        <v>0.20492884844225578</v>
      </c>
      <c r="D105" s="67">
        <v>0.12997021355805155</v>
      </c>
      <c r="E105" s="49">
        <f t="shared" si="7"/>
        <v>100.87777777777228</v>
      </c>
      <c r="F105" s="48">
        <f t="shared" si="8"/>
        <v>-7.0711515577442097E-3</v>
      </c>
      <c r="G105" s="48">
        <f t="shared" si="9"/>
        <v>-1.0029786441948463E-2</v>
      </c>
      <c r="H105" s="48">
        <f t="shared" si="10"/>
        <v>3.7722621514636456E-3</v>
      </c>
      <c r="I105" s="48">
        <f t="shared" si="11"/>
        <v>0.20115658629079214</v>
      </c>
      <c r="J105" s="48">
        <f t="shared" si="12"/>
        <v>1.1723100426584226E-2</v>
      </c>
      <c r="K105" s="48">
        <f t="shared" si="13"/>
        <v>0.11824711313146732</v>
      </c>
    </row>
    <row r="106" spans="1:11">
      <c r="A106" s="23" t="s">
        <v>271</v>
      </c>
      <c r="B106" s="23" t="s">
        <v>377</v>
      </c>
      <c r="C106" s="67">
        <v>0.20594609008249143</v>
      </c>
      <c r="D106" s="67">
        <v>9.662763793712098E-2</v>
      </c>
      <c r="E106" s="49">
        <f t="shared" si="7"/>
        <v>102.63958333332994</v>
      </c>
      <c r="F106" s="48">
        <f t="shared" si="8"/>
        <v>-6.0539099175085653E-3</v>
      </c>
      <c r="G106" s="48">
        <f t="shared" si="9"/>
        <v>-4.3372362062879033E-2</v>
      </c>
      <c r="H106" s="48">
        <f t="shared" si="10"/>
        <v>4.3939509462423421E-3</v>
      </c>
      <c r="I106" s="48">
        <f t="shared" si="11"/>
        <v>0.20155213913624909</v>
      </c>
      <c r="J106" s="48">
        <f t="shared" si="12"/>
        <v>1.2934813736062228E-2</v>
      </c>
      <c r="K106" s="48">
        <f t="shared" si="13"/>
        <v>8.3692824201058752E-2</v>
      </c>
    </row>
    <row r="107" spans="1:11">
      <c r="A107" s="23" t="s">
        <v>276</v>
      </c>
      <c r="B107" s="23" t="s">
        <v>377</v>
      </c>
      <c r="C107" s="67">
        <v>0.22527368124696823</v>
      </c>
      <c r="D107" s="67">
        <v>0.14007402435227295</v>
      </c>
      <c r="E107" s="49">
        <f t="shared" si="7"/>
        <v>107.0576388888876</v>
      </c>
      <c r="F107" s="48">
        <f t="shared" si="8"/>
        <v>1.3273681246968233E-2</v>
      </c>
      <c r="G107" s="48">
        <f t="shared" si="9"/>
        <v>7.4024352272938909E-5</v>
      </c>
      <c r="H107" s="48">
        <f t="shared" si="10"/>
        <v>5.5156156882391477E-3</v>
      </c>
      <c r="I107" s="48">
        <f t="shared" si="11"/>
        <v>0.21975806555872907</v>
      </c>
      <c r="J107" s="48">
        <f t="shared" si="12"/>
        <v>1.5830982806654764E-2</v>
      </c>
      <c r="K107" s="48">
        <f t="shared" si="13"/>
        <v>0.12424304154561819</v>
      </c>
    </row>
    <row r="108" spans="1:11">
      <c r="A108" s="23" t="s">
        <v>283</v>
      </c>
      <c r="B108" s="23" t="s">
        <v>377</v>
      </c>
      <c r="C108" s="67">
        <v>0.22934264780791069</v>
      </c>
      <c r="D108" s="67">
        <v>0.15826088378187142</v>
      </c>
      <c r="E108" s="49">
        <f t="shared" si="7"/>
        <v>112.0090277777781</v>
      </c>
      <c r="F108" s="48">
        <f t="shared" si="8"/>
        <v>1.7342647807910699E-2</v>
      </c>
      <c r="G108" s="48">
        <f t="shared" si="9"/>
        <v>1.8260883781871406E-2</v>
      </c>
      <c r="H108" s="48">
        <f t="shared" si="10"/>
        <v>5.774630389139862E-3</v>
      </c>
      <c r="I108" s="48">
        <f t="shared" si="11"/>
        <v>0.22356801741877083</v>
      </c>
      <c r="J108" s="48">
        <f t="shared" si="12"/>
        <v>1.8624874880582204E-2</v>
      </c>
      <c r="K108" s="48">
        <f t="shared" si="13"/>
        <v>0.13963600890128922</v>
      </c>
    </row>
    <row r="109" spans="1:11">
      <c r="A109" s="23" t="s">
        <v>285</v>
      </c>
      <c r="B109" s="23" t="s">
        <v>377</v>
      </c>
      <c r="C109" s="67">
        <v>0.21510126484461189</v>
      </c>
      <c r="D109" s="67">
        <v>0.2108006999118226</v>
      </c>
      <c r="E109" s="49">
        <f t="shared" si="7"/>
        <v>113.24305555555475</v>
      </c>
      <c r="F109" s="48">
        <f t="shared" si="8"/>
        <v>3.1012648446119007E-3</v>
      </c>
      <c r="G109" s="48">
        <f t="shared" si="9"/>
        <v>7.0800699911822584E-2</v>
      </c>
      <c r="H109" s="48">
        <f t="shared" si="10"/>
        <v>5.6322386970697053E-3</v>
      </c>
      <c r="I109" s="48">
        <f t="shared" si="11"/>
        <v>0.2094690261475422</v>
      </c>
      <c r="J109" s="48">
        <f t="shared" si="12"/>
        <v>1.9210905625712177E-2</v>
      </c>
      <c r="K109" s="48">
        <f t="shared" si="13"/>
        <v>0.19158979428611042</v>
      </c>
    </row>
    <row r="110" spans="1:11">
      <c r="A110" s="23" t="s">
        <v>288</v>
      </c>
      <c r="B110" s="23" t="s">
        <v>377</v>
      </c>
      <c r="C110" s="67">
        <v>0.22018747304579012</v>
      </c>
      <c r="D110" s="67">
        <v>0.12592868924036299</v>
      </c>
      <c r="E110" s="49">
        <f t="shared" si="7"/>
        <v>114.80555555555475</v>
      </c>
      <c r="F110" s="48">
        <f t="shared" si="8"/>
        <v>8.1874730457901224E-3</v>
      </c>
      <c r="G110" s="48">
        <f t="shared" si="9"/>
        <v>-1.4071310759637023E-2</v>
      </c>
      <c r="H110" s="48">
        <f t="shared" si="10"/>
        <v>5.3144610970594502E-3</v>
      </c>
      <c r="I110" s="48">
        <f t="shared" si="11"/>
        <v>0.21487301194873065</v>
      </c>
      <c r="J110" s="48">
        <f t="shared" si="12"/>
        <v>1.9873507717418276E-2</v>
      </c>
      <c r="K110" s="48">
        <f t="shared" si="13"/>
        <v>0.10605518152294471</v>
      </c>
    </row>
    <row r="111" spans="1:11">
      <c r="A111" s="23" t="s">
        <v>291</v>
      </c>
      <c r="B111" s="23" t="s">
        <v>377</v>
      </c>
      <c r="C111" s="67">
        <v>0.20492884844225578</v>
      </c>
      <c r="D111" s="67">
        <v>0.10167954333423168</v>
      </c>
      <c r="E111" s="49">
        <f t="shared" si="7"/>
        <v>116.5715277777781</v>
      </c>
      <c r="F111" s="48">
        <f t="shared" si="8"/>
        <v>-7.0711515577442097E-3</v>
      </c>
      <c r="G111" s="48">
        <f t="shared" si="9"/>
        <v>-3.8320456665768332E-2</v>
      </c>
      <c r="H111" s="48">
        <f t="shared" si="10"/>
        <v>4.7545861955262531E-3</v>
      </c>
      <c r="I111" s="48">
        <f t="shared" si="11"/>
        <v>0.20017426224672952</v>
      </c>
      <c r="J111" s="48">
        <f t="shared" si="12"/>
        <v>2.050188861708549E-2</v>
      </c>
      <c r="K111" s="48">
        <f t="shared" si="13"/>
        <v>8.1177654717146192E-2</v>
      </c>
    </row>
    <row r="112" spans="1:11">
      <c r="A112" s="23" t="s">
        <v>294</v>
      </c>
      <c r="B112" s="23" t="s">
        <v>377</v>
      </c>
      <c r="C112" s="67">
        <v>0.21611850648484754</v>
      </c>
      <c r="D112" s="67">
        <v>0.1653335513378264</v>
      </c>
      <c r="E112" s="49">
        <f t="shared" si="7"/>
        <v>118.5180555555562</v>
      </c>
      <c r="F112" s="48">
        <f t="shared" si="8"/>
        <v>4.118506484847545E-3</v>
      </c>
      <c r="G112" s="48">
        <f t="shared" si="9"/>
        <v>2.5333551337826388E-2</v>
      </c>
      <c r="H112" s="48">
        <f t="shared" si="10"/>
        <v>3.8676023054782238E-3</v>
      </c>
      <c r="I112" s="48">
        <f t="shared" si="11"/>
        <v>0.21225090417936932</v>
      </c>
      <c r="J112" s="48">
        <f t="shared" si="12"/>
        <v>2.10261744567182E-2</v>
      </c>
      <c r="K112" s="48">
        <f t="shared" si="13"/>
        <v>0.1443073768811082</v>
      </c>
    </row>
    <row r="113" spans="1:11">
      <c r="A113" s="23" t="s">
        <v>298</v>
      </c>
      <c r="B113" s="23" t="s">
        <v>377</v>
      </c>
      <c r="C113" s="67">
        <v>0.21408402320437636</v>
      </c>
      <c r="D113" s="67">
        <v>0.16735431349667068</v>
      </c>
      <c r="E113" s="49">
        <f t="shared" si="7"/>
        <v>120.80069444444234</v>
      </c>
      <c r="F113" s="48">
        <f t="shared" si="8"/>
        <v>2.0840232043763673E-3</v>
      </c>
      <c r="G113" s="48">
        <f t="shared" si="9"/>
        <v>2.7354313496670668E-2</v>
      </c>
      <c r="H113" s="48">
        <f t="shared" si="10"/>
        <v>2.4306643384928994E-3</v>
      </c>
      <c r="I113" s="48">
        <f t="shared" si="11"/>
        <v>0.21165335886588346</v>
      </c>
      <c r="J113" s="48">
        <f t="shared" si="12"/>
        <v>2.1384126639106077E-2</v>
      </c>
      <c r="K113" s="48">
        <f t="shared" si="13"/>
        <v>0.1459701868575646</v>
      </c>
    </row>
    <row r="114" spans="1:11">
      <c r="A114" s="23" t="s">
        <v>131</v>
      </c>
      <c r="B114" s="23" t="s">
        <v>378</v>
      </c>
      <c r="C114" s="67">
        <v>0.62606688749980466</v>
      </c>
      <c r="D114" s="67">
        <v>0.21282146207066688</v>
      </c>
      <c r="E114" s="49">
        <f t="shared" si="7"/>
        <v>0.40138888888759539</v>
      </c>
      <c r="F114" s="48">
        <f t="shared" si="8"/>
        <v>1.1066887499804667E-2</v>
      </c>
      <c r="G114" s="48">
        <f t="shared" si="9"/>
        <v>-8.617853792933311E-2</v>
      </c>
      <c r="H114" s="48">
        <f t="shared" si="10"/>
        <v>5.885913171595215E-3</v>
      </c>
      <c r="I114" s="48">
        <f t="shared" si="11"/>
        <v>0.6201809743282094</v>
      </c>
      <c r="J114" s="48">
        <f t="shared" si="12"/>
        <v>-3.7058511708960823E-2</v>
      </c>
      <c r="K114" s="48">
        <f t="shared" si="13"/>
        <v>0.2498799737796277</v>
      </c>
    </row>
    <row r="115" spans="1:11">
      <c r="A115" s="23" t="s">
        <v>134</v>
      </c>
      <c r="B115" s="23" t="s">
        <v>378</v>
      </c>
      <c r="C115" s="67">
        <v>0.63318757898145406</v>
      </c>
      <c r="D115" s="67">
        <v>0.24717441877101962</v>
      </c>
      <c r="E115" s="49">
        <f t="shared" si="7"/>
        <v>2.304861111108039</v>
      </c>
      <c r="F115" s="48">
        <f t="shared" si="8"/>
        <v>1.8187578981454067E-2</v>
      </c>
      <c r="G115" s="48">
        <f t="shared" si="9"/>
        <v>-5.1825581228980372E-2</v>
      </c>
      <c r="H115" s="48">
        <f t="shared" si="10"/>
        <v>7.1511064438067777E-3</v>
      </c>
      <c r="I115" s="48">
        <f t="shared" si="11"/>
        <v>0.62603647253764727</v>
      </c>
      <c r="J115" s="48">
        <f t="shared" si="12"/>
        <v>-3.1785800886455169E-2</v>
      </c>
      <c r="K115" s="48">
        <f t="shared" si="13"/>
        <v>0.27896021965747481</v>
      </c>
    </row>
    <row r="116" spans="1:11">
      <c r="A116" s="23" t="s">
        <v>137</v>
      </c>
      <c r="B116" s="23" t="s">
        <v>378</v>
      </c>
      <c r="C116" s="67">
        <v>0.62199792093886219</v>
      </c>
      <c r="D116" s="67">
        <v>0.2441432755327532</v>
      </c>
      <c r="E116" s="49">
        <f t="shared" si="7"/>
        <v>4.2243055555518367</v>
      </c>
      <c r="F116" s="48">
        <f t="shared" si="8"/>
        <v>6.997920938862201E-3</v>
      </c>
      <c r="G116" s="48">
        <f t="shared" si="9"/>
        <v>-5.4856724467246792E-2</v>
      </c>
      <c r="H116" s="48">
        <f t="shared" si="10"/>
        <v>8.1074439980998725E-3</v>
      </c>
      <c r="I116" s="48">
        <f t="shared" si="11"/>
        <v>0.61389047694076226</v>
      </c>
      <c r="J116" s="48">
        <f t="shared" si="12"/>
        <v>-2.702872020635461E-2</v>
      </c>
      <c r="K116" s="48">
        <f t="shared" si="13"/>
        <v>0.27117199573910783</v>
      </c>
    </row>
    <row r="117" spans="1:11">
      <c r="A117" s="23" t="s">
        <v>140</v>
      </c>
      <c r="B117" s="23" t="s">
        <v>378</v>
      </c>
      <c r="C117" s="67">
        <v>0.61792895437791973</v>
      </c>
      <c r="D117" s="67">
        <v>0.29365194842443798</v>
      </c>
      <c r="E117" s="49">
        <f t="shared" si="7"/>
        <v>6.4749999999985448</v>
      </c>
      <c r="F117" s="48">
        <f t="shared" si="8"/>
        <v>2.9289543779197347E-3</v>
      </c>
      <c r="G117" s="48">
        <f t="shared" si="9"/>
        <v>-5.3480515755620073E-3</v>
      </c>
      <c r="H117" s="48">
        <f t="shared" si="10"/>
        <v>8.8566792916566703E-3</v>
      </c>
      <c r="I117" s="48">
        <f t="shared" si="11"/>
        <v>0.60907227508626305</v>
      </c>
      <c r="J117" s="48">
        <f t="shared" si="12"/>
        <v>-2.2119127188428116E-2</v>
      </c>
      <c r="K117" s="48">
        <f t="shared" si="13"/>
        <v>0.3157710756128661</v>
      </c>
    </row>
    <row r="118" spans="1:11">
      <c r="A118" s="23" t="s">
        <v>142</v>
      </c>
      <c r="B118" s="23" t="s">
        <v>378</v>
      </c>
      <c r="C118" s="67">
        <v>0.61894619601815526</v>
      </c>
      <c r="D118" s="67">
        <v>0.25020556200928601</v>
      </c>
      <c r="E118" s="49">
        <f t="shared" si="7"/>
        <v>8.9506944444437977</v>
      </c>
      <c r="F118" s="48">
        <f t="shared" si="8"/>
        <v>3.946196018155268E-3</v>
      </c>
      <c r="G118" s="48">
        <f t="shared" si="9"/>
        <v>-4.8794437990713979E-2</v>
      </c>
      <c r="H118" s="48">
        <f t="shared" si="10"/>
        <v>9.2647973697230802E-3</v>
      </c>
      <c r="I118" s="48">
        <f t="shared" si="11"/>
        <v>0.60968139864843218</v>
      </c>
      <c r="J118" s="48">
        <f t="shared" si="12"/>
        <v>-1.7489054062430304E-2</v>
      </c>
      <c r="K118" s="48">
        <f t="shared" si="13"/>
        <v>0.2676946160717163</v>
      </c>
    </row>
    <row r="119" spans="1:11">
      <c r="A119" s="23" t="s">
        <v>146</v>
      </c>
      <c r="B119" s="23" t="s">
        <v>378</v>
      </c>
      <c r="C119" s="67">
        <v>0.62504964585956901</v>
      </c>
      <c r="D119" s="67">
        <v>0.27849623223310593</v>
      </c>
      <c r="E119" s="49">
        <f t="shared" si="7"/>
        <v>11.961805555554747</v>
      </c>
      <c r="F119" s="48">
        <f t="shared" si="8"/>
        <v>1.0049645859569023E-2</v>
      </c>
      <c r="G119" s="48">
        <f t="shared" si="9"/>
        <v>-2.0503767766894054E-2</v>
      </c>
      <c r="H119" s="48">
        <f t="shared" si="10"/>
        <v>9.2491536878762312E-3</v>
      </c>
      <c r="I119" s="48">
        <f t="shared" si="11"/>
        <v>0.61580049217169275</v>
      </c>
      <c r="J119" s="48">
        <f t="shared" si="12"/>
        <v>-1.2845458381543717E-2</v>
      </c>
      <c r="K119" s="48">
        <f t="shared" si="13"/>
        <v>0.29134169061464965</v>
      </c>
    </row>
    <row r="120" spans="1:11">
      <c r="A120" s="23" t="s">
        <v>149</v>
      </c>
      <c r="B120" s="23" t="s">
        <v>378</v>
      </c>
      <c r="C120" s="67">
        <v>0.62504964585956901</v>
      </c>
      <c r="D120" s="67">
        <v>0.26334051604177383</v>
      </c>
      <c r="E120" s="49">
        <f t="shared" si="7"/>
        <v>13.692361111112405</v>
      </c>
      <c r="F120" s="48">
        <f t="shared" si="8"/>
        <v>1.0049645859569023E-2</v>
      </c>
      <c r="G120" s="48">
        <f t="shared" si="9"/>
        <v>-3.5659483958226157E-2</v>
      </c>
      <c r="H120" s="48">
        <f t="shared" si="10"/>
        <v>9.0192188538897322E-3</v>
      </c>
      <c r="I120" s="48">
        <f t="shared" si="11"/>
        <v>0.61603042700567934</v>
      </c>
      <c r="J120" s="48">
        <f t="shared" si="12"/>
        <v>-1.062274537177969E-2</v>
      </c>
      <c r="K120" s="48">
        <f t="shared" si="13"/>
        <v>0.27396326141355354</v>
      </c>
    </row>
    <row r="121" spans="1:11">
      <c r="A121" s="23" t="s">
        <v>153</v>
      </c>
      <c r="B121" s="23" t="s">
        <v>378</v>
      </c>
      <c r="C121" s="67">
        <v>0.62403240421933348</v>
      </c>
      <c r="D121" s="67">
        <v>0.2714235646771509</v>
      </c>
      <c r="E121" s="49">
        <f t="shared" si="7"/>
        <v>17.026388888887595</v>
      </c>
      <c r="F121" s="48">
        <f t="shared" si="8"/>
        <v>9.0324042193334897E-3</v>
      </c>
      <c r="G121" s="48">
        <f t="shared" si="9"/>
        <v>-2.7576435322849091E-2</v>
      </c>
      <c r="H121" s="48">
        <f t="shared" si="10"/>
        <v>8.1944183884496181E-3</v>
      </c>
      <c r="I121" s="48">
        <f t="shared" si="11"/>
        <v>0.61583798583088389</v>
      </c>
      <c r="J121" s="48">
        <f t="shared" si="12"/>
        <v>-7.1602368945941422E-3</v>
      </c>
      <c r="K121" s="48">
        <f t="shared" si="13"/>
        <v>0.27858380157174506</v>
      </c>
    </row>
    <row r="122" spans="1:11">
      <c r="A122" s="23" t="s">
        <v>156</v>
      </c>
      <c r="B122" s="23" t="s">
        <v>378</v>
      </c>
      <c r="C122" s="67">
        <v>0.6199634376583909</v>
      </c>
      <c r="D122" s="67">
        <v>0.22797717826199898</v>
      </c>
      <c r="E122" s="49">
        <f t="shared" si="7"/>
        <v>18.586805555554747</v>
      </c>
      <c r="F122" s="48">
        <f t="shared" si="8"/>
        <v>4.9634376583909123E-3</v>
      </c>
      <c r="G122" s="48">
        <f t="shared" si="9"/>
        <v>-7.1022821738001007E-2</v>
      </c>
      <c r="H122" s="48">
        <f t="shared" si="10"/>
        <v>7.6613668441595784E-3</v>
      </c>
      <c r="I122" s="48">
        <f t="shared" si="11"/>
        <v>0.61230207081423127</v>
      </c>
      <c r="J122" s="48">
        <f t="shared" si="12"/>
        <v>-5.8754764840890233E-3</v>
      </c>
      <c r="K122" s="48">
        <f t="shared" si="13"/>
        <v>0.23385265474608802</v>
      </c>
    </row>
    <row r="123" spans="1:11">
      <c r="A123" s="23" t="s">
        <v>159</v>
      </c>
      <c r="B123" s="23" t="s">
        <v>378</v>
      </c>
      <c r="C123" s="67">
        <v>0.62606688749980466</v>
      </c>
      <c r="D123" s="67">
        <v>0.30779728353634789</v>
      </c>
      <c r="E123" s="49">
        <f t="shared" si="7"/>
        <v>20.856944444443798</v>
      </c>
      <c r="F123" s="48">
        <f t="shared" si="8"/>
        <v>1.1066887499804667E-2</v>
      </c>
      <c r="G123" s="48">
        <f t="shared" si="9"/>
        <v>8.7972835363478996E-3</v>
      </c>
      <c r="H123" s="48">
        <f t="shared" si="10"/>
        <v>6.7485478157452462E-3</v>
      </c>
      <c r="I123" s="48">
        <f t="shared" si="11"/>
        <v>0.61931833968405936</v>
      </c>
      <c r="J123" s="48">
        <f t="shared" si="12"/>
        <v>-4.3473318047470011E-3</v>
      </c>
      <c r="K123" s="48">
        <f t="shared" si="13"/>
        <v>0.31214461534109489</v>
      </c>
    </row>
    <row r="124" spans="1:11">
      <c r="A124" s="23" t="s">
        <v>163</v>
      </c>
      <c r="B124" s="23" t="s">
        <v>378</v>
      </c>
      <c r="C124" s="67">
        <v>0.62403240421933348</v>
      </c>
      <c r="D124" s="67">
        <v>0.32295299972767999</v>
      </c>
      <c r="E124" s="49">
        <f t="shared" si="7"/>
        <v>22.684027777773736</v>
      </c>
      <c r="F124" s="48">
        <f t="shared" si="8"/>
        <v>9.0324042193334897E-3</v>
      </c>
      <c r="G124" s="48">
        <f t="shared" si="9"/>
        <v>2.3952999727680002E-2</v>
      </c>
      <c r="H124" s="48">
        <f t="shared" si="10"/>
        <v>5.915058969856505E-3</v>
      </c>
      <c r="I124" s="48">
        <f t="shared" si="11"/>
        <v>0.61811734524947692</v>
      </c>
      <c r="J124" s="48">
        <f t="shared" si="12"/>
        <v>-3.3839869191343158E-3</v>
      </c>
      <c r="K124" s="48">
        <f t="shared" si="13"/>
        <v>0.32633698664681432</v>
      </c>
    </row>
    <row r="125" spans="1:11">
      <c r="A125" s="23" t="s">
        <v>165</v>
      </c>
      <c r="B125" s="23" t="s">
        <v>378</v>
      </c>
      <c r="C125" s="67">
        <v>0.60877377961579904</v>
      </c>
      <c r="D125" s="67">
        <v>0.26233013496235169</v>
      </c>
      <c r="E125" s="49">
        <f t="shared" si="7"/>
        <v>24.256944444445253</v>
      </c>
      <c r="F125" s="48">
        <f t="shared" si="8"/>
        <v>-6.2262203842009534E-3</v>
      </c>
      <c r="G125" s="48">
        <f t="shared" si="9"/>
        <v>-3.6669865037648297E-2</v>
      </c>
      <c r="H125" s="48">
        <f t="shared" si="10"/>
        <v>5.140196524689486E-3</v>
      </c>
      <c r="I125" s="48">
        <f t="shared" si="11"/>
        <v>0.60363358309110959</v>
      </c>
      <c r="J125" s="48">
        <f t="shared" si="12"/>
        <v>-2.7264400501545716E-3</v>
      </c>
      <c r="K125" s="48">
        <f t="shared" si="13"/>
        <v>0.26505657501250623</v>
      </c>
    </row>
    <row r="126" spans="1:11">
      <c r="A126" s="23" t="s">
        <v>168</v>
      </c>
      <c r="B126" s="23" t="s">
        <v>378</v>
      </c>
      <c r="C126" s="67">
        <v>0.61385998781697726</v>
      </c>
      <c r="D126" s="67">
        <v>0.23606022689737607</v>
      </c>
      <c r="E126" s="49">
        <f t="shared" si="7"/>
        <v>26.559722222220444</v>
      </c>
      <c r="F126" s="48">
        <f t="shared" si="8"/>
        <v>-1.1400121830227317E-3</v>
      </c>
      <c r="G126" s="48">
        <f t="shared" si="9"/>
        <v>-6.2939773102623914E-2</v>
      </c>
      <c r="H126" s="48">
        <f t="shared" si="10"/>
        <v>3.9312845954377722E-3</v>
      </c>
      <c r="I126" s="48">
        <f t="shared" si="11"/>
        <v>0.60992870322153947</v>
      </c>
      <c r="J126" s="48">
        <f t="shared" si="12"/>
        <v>-2.0204123045266184E-3</v>
      </c>
      <c r="K126" s="48">
        <f t="shared" si="13"/>
        <v>0.2380806392019027</v>
      </c>
    </row>
    <row r="127" spans="1:11">
      <c r="A127" s="23" t="s">
        <v>171</v>
      </c>
      <c r="B127" s="23" t="s">
        <v>378</v>
      </c>
      <c r="C127" s="67">
        <v>0.6270841291400403</v>
      </c>
      <c r="D127" s="67">
        <v>0.30577652137750366</v>
      </c>
      <c r="E127" s="49">
        <f t="shared" si="7"/>
        <v>29.290972222217533</v>
      </c>
      <c r="F127" s="48">
        <f t="shared" si="8"/>
        <v>1.2084129140040312E-2</v>
      </c>
      <c r="G127" s="48">
        <f t="shared" si="9"/>
        <v>6.7765213775036748E-3</v>
      </c>
      <c r="H127" s="48">
        <f t="shared" si="10"/>
        <v>2.418306570646081E-3</v>
      </c>
      <c r="I127" s="48">
        <f t="shared" si="11"/>
        <v>0.62466582256939418</v>
      </c>
      <c r="J127" s="48">
        <f t="shared" si="12"/>
        <v>-1.5270586286846299E-3</v>
      </c>
      <c r="K127" s="48">
        <f t="shared" si="13"/>
        <v>0.30730358000618829</v>
      </c>
    </row>
    <row r="128" spans="1:11">
      <c r="A128" s="23" t="s">
        <v>174</v>
      </c>
      <c r="B128" s="23" t="s">
        <v>378</v>
      </c>
      <c r="C128" s="67">
        <v>0.61792895437791973</v>
      </c>
      <c r="D128" s="67">
        <v>0.32093223756883571</v>
      </c>
      <c r="E128" s="49">
        <f t="shared" si="7"/>
        <v>31.460416666661331</v>
      </c>
      <c r="F128" s="48">
        <f t="shared" si="8"/>
        <v>2.9289543779197347E-3</v>
      </c>
      <c r="G128" s="48">
        <f t="shared" si="9"/>
        <v>2.1932237568835722E-2</v>
      </c>
      <c r="H128" s="48">
        <f t="shared" si="10"/>
        <v>1.1835430811462933E-3</v>
      </c>
      <c r="I128" s="48">
        <f t="shared" si="11"/>
        <v>0.6167454112967734</v>
      </c>
      <c r="J128" s="48">
        <f t="shared" si="12"/>
        <v>-1.3600035942662736E-3</v>
      </c>
      <c r="K128" s="48">
        <f t="shared" si="13"/>
        <v>0.32229224116310196</v>
      </c>
    </row>
    <row r="129" spans="1:11">
      <c r="A129" s="23" t="s">
        <v>177</v>
      </c>
      <c r="B129" s="23" t="s">
        <v>378</v>
      </c>
      <c r="C129" s="67">
        <v>0.62810137078027584</v>
      </c>
      <c r="D129" s="67">
        <v>0.27647547007426165</v>
      </c>
      <c r="E129" s="49">
        <f t="shared" si="7"/>
        <v>33.084722222221899</v>
      </c>
      <c r="F129" s="48">
        <f t="shared" si="8"/>
        <v>1.3101370780275845E-2</v>
      </c>
      <c r="G129" s="48">
        <f t="shared" si="9"/>
        <v>-2.2524529925738335E-2</v>
      </c>
      <c r="H129" s="48">
        <f t="shared" si="10"/>
        <v>2.5374121715781087E-4</v>
      </c>
      <c r="I129" s="48">
        <f t="shared" si="11"/>
        <v>0.62784762956311801</v>
      </c>
      <c r="J129" s="48">
        <f t="shared" si="12"/>
        <v>-1.3446691084700105E-3</v>
      </c>
      <c r="K129" s="48">
        <f t="shared" si="13"/>
        <v>0.27782013918273168</v>
      </c>
    </row>
    <row r="130" spans="1:11">
      <c r="A130" s="23" t="s">
        <v>182</v>
      </c>
      <c r="B130" s="23" t="s">
        <v>378</v>
      </c>
      <c r="C130" s="67">
        <v>0.60063584649391411</v>
      </c>
      <c r="D130" s="67">
        <v>0.3573059564280327</v>
      </c>
      <c r="E130" s="49">
        <f t="shared" ref="E130:E193" si="14">(DATEVALUE(LEFT(A130,10))+TIMEVALUE(MID(A130,12,5)))-(DATEVALUE(LEFT($E$232,10))+TIMEVALUE(MID($E$232,12,5)))</f>
        <v>36.178472222221899</v>
      </c>
      <c r="F130" s="48">
        <f t="shared" ref="F130:F193" si="15">IFERROR(C130-VLOOKUP(B130,ETH,2,FALSE),NA())</f>
        <v>-1.4364153506085886E-2</v>
      </c>
      <c r="G130" s="48">
        <f t="shared" ref="G130:G193" si="16">IFERROR(D130-VLOOKUP(B130,ETH,3,FALSE),NA())</f>
        <v>5.8305956428032713E-2</v>
      </c>
      <c r="H130" s="48">
        <f t="shared" ref="H130:H193" si="17">$B$236*E130^4 + $C$236*E130^3 + $D$236*E130^2 +  $E$236*E130 +$F$236</f>
        <v>-1.4979301544935653E-3</v>
      </c>
      <c r="I130" s="48">
        <f t="shared" ref="I130:I193" si="18">C130-H130</f>
        <v>0.60213377664840761</v>
      </c>
      <c r="J130" s="48">
        <f t="shared" ref="J130:J193" si="19">$B$237*E130^4 + $C$237*E130^3 + $D$237*E130^2 +  $E$237*E130 +$F$237</f>
        <v>-1.5269364189215845E-3</v>
      </c>
      <c r="K130" s="48">
        <f t="shared" ref="K130:K193" si="20">D130-J130</f>
        <v>0.3588328928469543</v>
      </c>
    </row>
    <row r="131" spans="1:11">
      <c r="A131" s="23" t="s">
        <v>185</v>
      </c>
      <c r="B131" s="23" t="s">
        <v>378</v>
      </c>
      <c r="C131" s="67">
        <v>0.61080826289627033</v>
      </c>
      <c r="D131" s="67">
        <v>0.31082842677461431</v>
      </c>
      <c r="E131" s="49">
        <f t="shared" si="14"/>
        <v>37.040277777778101</v>
      </c>
      <c r="F131" s="48">
        <f t="shared" si="15"/>
        <v>-4.1917371037296647E-3</v>
      </c>
      <c r="G131" s="48">
        <f t="shared" si="16"/>
        <v>1.182842677461432E-2</v>
      </c>
      <c r="H131" s="48">
        <f t="shared" si="17"/>
        <v>-1.9757574890688495E-3</v>
      </c>
      <c r="I131" s="48">
        <f t="shared" si="18"/>
        <v>0.61278402038533919</v>
      </c>
      <c r="J131" s="48">
        <f t="shared" si="19"/>
        <v>-1.6183740395508822E-3</v>
      </c>
      <c r="K131" s="48">
        <f t="shared" si="20"/>
        <v>0.3124468008141652</v>
      </c>
    </row>
    <row r="132" spans="1:11">
      <c r="A132" s="23" t="s">
        <v>188</v>
      </c>
      <c r="B132" s="23" t="s">
        <v>378</v>
      </c>
      <c r="C132" s="67">
        <v>0.61589447109744844</v>
      </c>
      <c r="D132" s="67">
        <v>0.3017349970598151</v>
      </c>
      <c r="E132" s="49">
        <f t="shared" si="14"/>
        <v>37.904166666667152</v>
      </c>
      <c r="F132" s="48">
        <f t="shared" si="15"/>
        <v>8.94471097448446E-4</v>
      </c>
      <c r="G132" s="48">
        <f t="shared" si="16"/>
        <v>2.7349970598151141E-3</v>
      </c>
      <c r="H132" s="48">
        <f t="shared" si="17"/>
        <v>-2.4483176897371062E-3</v>
      </c>
      <c r="I132" s="48">
        <f t="shared" si="18"/>
        <v>0.61834278878718552</v>
      </c>
      <c r="J132" s="48">
        <f t="shared" si="19"/>
        <v>-1.7246617420814819E-3</v>
      </c>
      <c r="K132" s="48">
        <f t="shared" si="20"/>
        <v>0.30345965880189657</v>
      </c>
    </row>
    <row r="133" spans="1:11">
      <c r="A133" s="23" t="s">
        <v>191</v>
      </c>
      <c r="B133" s="23" t="s">
        <v>378</v>
      </c>
      <c r="C133" s="67">
        <v>0.60572205469509222</v>
      </c>
      <c r="D133" s="67">
        <v>0.31183880785403645</v>
      </c>
      <c r="E133" s="49">
        <f t="shared" si="14"/>
        <v>39.296527777776646</v>
      </c>
      <c r="F133" s="48">
        <f t="shared" si="15"/>
        <v>-9.2779453049077754E-3</v>
      </c>
      <c r="G133" s="48">
        <f t="shared" si="16"/>
        <v>1.283880785403646E-2</v>
      </c>
      <c r="H133" s="48">
        <f t="shared" si="17"/>
        <v>-3.1938760445957871E-3</v>
      </c>
      <c r="I133" s="48">
        <f t="shared" si="18"/>
        <v>0.60891593073968797</v>
      </c>
      <c r="J133" s="48">
        <f t="shared" si="19"/>
        <v>-1.9226805889094312E-3</v>
      </c>
      <c r="K133" s="48">
        <f t="shared" si="20"/>
        <v>0.31376148844294588</v>
      </c>
    </row>
    <row r="134" spans="1:11">
      <c r="A134" s="23" t="s">
        <v>193</v>
      </c>
      <c r="B134" s="23" t="s">
        <v>378</v>
      </c>
      <c r="C134" s="67">
        <v>0.60979102125603468</v>
      </c>
      <c r="D134" s="67">
        <v>0.29264156734501584</v>
      </c>
      <c r="E134" s="49">
        <f t="shared" si="14"/>
        <v>43.370138888887595</v>
      </c>
      <c r="F134" s="48">
        <f t="shared" si="15"/>
        <v>-5.208978743965309E-3</v>
      </c>
      <c r="G134" s="48">
        <f t="shared" si="16"/>
        <v>-6.3584326549841474E-3</v>
      </c>
      <c r="H134" s="48">
        <f t="shared" si="17"/>
        <v>-5.2272518702016837E-3</v>
      </c>
      <c r="I134" s="48">
        <f t="shared" si="18"/>
        <v>0.61501827312623636</v>
      </c>
      <c r="J134" s="48">
        <f t="shared" si="19"/>
        <v>-2.6351974976138448E-3</v>
      </c>
      <c r="K134" s="48">
        <f t="shared" si="20"/>
        <v>0.29527676484262966</v>
      </c>
    </row>
    <row r="135" spans="1:11">
      <c r="A135" s="23" t="s">
        <v>196</v>
      </c>
      <c r="B135" s="23" t="s">
        <v>378</v>
      </c>
      <c r="C135" s="67">
        <v>0.5884289468110866</v>
      </c>
      <c r="D135" s="67">
        <v>0.34113985915727846</v>
      </c>
      <c r="E135" s="49">
        <f t="shared" si="14"/>
        <v>45.100694444445253</v>
      </c>
      <c r="F135" s="48">
        <f t="shared" si="15"/>
        <v>-2.6571053188913396E-2</v>
      </c>
      <c r="G135" s="48">
        <f t="shared" si="16"/>
        <v>4.213985915727847E-2</v>
      </c>
      <c r="H135" s="48">
        <f t="shared" si="17"/>
        <v>-6.0085882664967574E-3</v>
      </c>
      <c r="I135" s="48">
        <f t="shared" si="18"/>
        <v>0.59443753507758335</v>
      </c>
      <c r="J135" s="48">
        <f t="shared" si="19"/>
        <v>-2.9709405148427293E-3</v>
      </c>
      <c r="K135" s="48">
        <f t="shared" si="20"/>
        <v>0.34411079967212121</v>
      </c>
    </row>
    <row r="136" spans="1:11">
      <c r="A136" s="23" t="s">
        <v>199</v>
      </c>
      <c r="B136" s="23" t="s">
        <v>378</v>
      </c>
      <c r="C136" s="67">
        <v>0.59860136321344282</v>
      </c>
      <c r="D136" s="67">
        <v>0.36740976722225405</v>
      </c>
      <c r="E136" s="49">
        <f t="shared" si="14"/>
        <v>47.228472222217533</v>
      </c>
      <c r="F136" s="48">
        <f t="shared" si="15"/>
        <v>-1.6398636786557175E-2</v>
      </c>
      <c r="G136" s="48">
        <f t="shared" si="16"/>
        <v>6.8409767222254059E-2</v>
      </c>
      <c r="H136" s="48">
        <f t="shared" si="17"/>
        <v>-6.8893279570524033E-3</v>
      </c>
      <c r="I136" s="48">
        <f t="shared" si="18"/>
        <v>0.60549069117049525</v>
      </c>
      <c r="J136" s="48">
        <f t="shared" si="19"/>
        <v>-3.3882597406857673E-3</v>
      </c>
      <c r="K136" s="48">
        <f t="shared" si="20"/>
        <v>0.37079802696293984</v>
      </c>
    </row>
    <row r="137" spans="1:11">
      <c r="A137" s="23" t="s">
        <v>202</v>
      </c>
      <c r="B137" s="23" t="s">
        <v>378</v>
      </c>
      <c r="C137" s="67">
        <v>0.60368757141462093</v>
      </c>
      <c r="D137" s="67">
        <v>0.286579280868483</v>
      </c>
      <c r="E137" s="49">
        <f t="shared" si="14"/>
        <v>49.196527777778101</v>
      </c>
      <c r="F137" s="48">
        <f t="shared" si="15"/>
        <v>-1.1312428585379064E-2</v>
      </c>
      <c r="G137" s="48">
        <f t="shared" si="16"/>
        <v>-1.2420719131516988E-2</v>
      </c>
      <c r="H137" s="48">
        <f t="shared" si="17"/>
        <v>-7.6177201112156909E-3</v>
      </c>
      <c r="I137" s="48">
        <f t="shared" si="18"/>
        <v>0.61130529152583657</v>
      </c>
      <c r="J137" s="48">
        <f t="shared" si="19"/>
        <v>-3.7638656532659465E-3</v>
      </c>
      <c r="K137" s="48">
        <f t="shared" si="20"/>
        <v>0.29034314652174897</v>
      </c>
    </row>
    <row r="138" spans="1:11">
      <c r="A138" s="23" t="s">
        <v>204</v>
      </c>
      <c r="B138" s="23" t="s">
        <v>378</v>
      </c>
      <c r="C138" s="67">
        <v>0.61589447109744844</v>
      </c>
      <c r="D138" s="67">
        <v>0.29870385382154868</v>
      </c>
      <c r="E138" s="49">
        <f t="shared" si="14"/>
        <v>55.009027777778101</v>
      </c>
      <c r="F138" s="48">
        <f t="shared" si="15"/>
        <v>8.94471097448446E-4</v>
      </c>
      <c r="G138" s="48">
        <f t="shared" si="16"/>
        <v>-2.9614617845130642E-4</v>
      </c>
      <c r="H138" s="48">
        <f t="shared" si="17"/>
        <v>-9.2257287696285162E-3</v>
      </c>
      <c r="I138" s="48">
        <f t="shared" si="18"/>
        <v>0.62512019986707701</v>
      </c>
      <c r="J138" s="48">
        <f t="shared" si="19"/>
        <v>-4.6893846454463262E-3</v>
      </c>
      <c r="K138" s="48">
        <f t="shared" si="20"/>
        <v>0.30339323846699501</v>
      </c>
    </row>
    <row r="139" spans="1:11">
      <c r="A139" s="23" t="s">
        <v>208</v>
      </c>
      <c r="B139" s="23" t="s">
        <v>378</v>
      </c>
      <c r="C139" s="67">
        <v>0.61385998781697726</v>
      </c>
      <c r="D139" s="67">
        <v>0.23201870257968751</v>
      </c>
      <c r="E139" s="49">
        <f t="shared" si="14"/>
        <v>57.645833333328483</v>
      </c>
      <c r="F139" s="48">
        <f t="shared" si="15"/>
        <v>-1.1400121830227317E-3</v>
      </c>
      <c r="G139" s="48">
        <f t="shared" si="16"/>
        <v>-6.6981297420312474E-2</v>
      </c>
      <c r="H139" s="48">
        <f t="shared" si="17"/>
        <v>-9.6648581912512077E-3</v>
      </c>
      <c r="I139" s="48">
        <f t="shared" si="18"/>
        <v>0.62352484600822844</v>
      </c>
      <c r="J139" s="48">
        <f t="shared" si="19"/>
        <v>-4.962519313111674E-3</v>
      </c>
      <c r="K139" s="48">
        <f t="shared" si="20"/>
        <v>0.23698122189279919</v>
      </c>
    </row>
    <row r="140" spans="1:11">
      <c r="A140" s="23" t="s">
        <v>211</v>
      </c>
      <c r="B140" s="23" t="s">
        <v>378</v>
      </c>
      <c r="C140" s="67">
        <v>0.61182550453650597</v>
      </c>
      <c r="D140" s="67">
        <v>0.29769347274212654</v>
      </c>
      <c r="E140" s="49">
        <f t="shared" si="14"/>
        <v>60.513194444443798</v>
      </c>
      <c r="F140" s="48">
        <f t="shared" si="15"/>
        <v>-3.1744954634940203E-3</v>
      </c>
      <c r="G140" s="48">
        <f t="shared" si="16"/>
        <v>-1.3065272578734466E-3</v>
      </c>
      <c r="H140" s="48">
        <f t="shared" si="17"/>
        <v>-9.9258079056110601E-3</v>
      </c>
      <c r="I140" s="48">
        <f t="shared" si="18"/>
        <v>0.62175131244211701</v>
      </c>
      <c r="J140" s="48">
        <f t="shared" si="19"/>
        <v>-5.1195783650481719E-3</v>
      </c>
      <c r="K140" s="48">
        <f t="shared" si="20"/>
        <v>0.30281305110717471</v>
      </c>
    </row>
    <row r="141" spans="1:11">
      <c r="A141" s="23" t="s">
        <v>214</v>
      </c>
      <c r="B141" s="23" t="s">
        <v>378</v>
      </c>
      <c r="C141" s="67">
        <v>0.59961860485367846</v>
      </c>
      <c r="D141" s="67">
        <v>0.31689071325114715</v>
      </c>
      <c r="E141" s="49">
        <f t="shared" si="14"/>
        <v>62.472916666665697</v>
      </c>
      <c r="F141" s="48">
        <f t="shared" si="15"/>
        <v>-1.538139514632153E-2</v>
      </c>
      <c r="G141" s="48">
        <f t="shared" si="16"/>
        <v>1.7890713251147161E-2</v>
      </c>
      <c r="H141" s="48">
        <f t="shared" si="17"/>
        <v>-9.9726302188214364E-3</v>
      </c>
      <c r="I141" s="48">
        <f t="shared" si="18"/>
        <v>0.6095912350724999</v>
      </c>
      <c r="J141" s="48">
        <f t="shared" si="19"/>
        <v>-5.1316403316759296E-3</v>
      </c>
      <c r="K141" s="48">
        <f t="shared" si="20"/>
        <v>0.32202235358282305</v>
      </c>
    </row>
    <row r="142" spans="1:11">
      <c r="A142" s="23" t="s">
        <v>217</v>
      </c>
      <c r="B142" s="23" t="s">
        <v>378</v>
      </c>
      <c r="C142" s="67">
        <v>0.6148772294572129</v>
      </c>
      <c r="D142" s="67">
        <v>0.30072461598039291</v>
      </c>
      <c r="E142" s="49">
        <f t="shared" si="14"/>
        <v>64.382638888884685</v>
      </c>
      <c r="F142" s="48">
        <f t="shared" si="15"/>
        <v>-1.2277054278708732E-4</v>
      </c>
      <c r="G142" s="48">
        <f t="shared" si="16"/>
        <v>1.7246159803929184E-3</v>
      </c>
      <c r="H142" s="48">
        <f t="shared" si="17"/>
        <v>-9.9155999211662793E-3</v>
      </c>
      <c r="I142" s="48">
        <f t="shared" si="18"/>
        <v>0.62479282937837921</v>
      </c>
      <c r="J142" s="48">
        <f t="shared" si="19"/>
        <v>-5.0623492672058346E-3</v>
      </c>
      <c r="K142" s="48">
        <f t="shared" si="20"/>
        <v>0.30578696524759874</v>
      </c>
    </row>
    <row r="143" spans="1:11">
      <c r="A143" s="23" t="s">
        <v>220</v>
      </c>
      <c r="B143" s="23" t="s">
        <v>378</v>
      </c>
      <c r="C143" s="67">
        <v>0.60267032977438539</v>
      </c>
      <c r="D143" s="67">
        <v>0.30880766461577003</v>
      </c>
      <c r="E143" s="49">
        <f t="shared" si="14"/>
        <v>65.945833333331393</v>
      </c>
      <c r="F143" s="48">
        <f t="shared" si="15"/>
        <v>-1.2329670225614597E-2</v>
      </c>
      <c r="G143" s="48">
        <f t="shared" si="16"/>
        <v>9.8076646157700398E-3</v>
      </c>
      <c r="H143" s="48">
        <f t="shared" si="17"/>
        <v>-9.7942274062917736E-3</v>
      </c>
      <c r="I143" s="48">
        <f t="shared" si="18"/>
        <v>0.61246455718067716</v>
      </c>
      <c r="J143" s="48">
        <f t="shared" si="19"/>
        <v>-4.9429146424115056E-3</v>
      </c>
      <c r="K143" s="48">
        <f t="shared" si="20"/>
        <v>0.31375057925818151</v>
      </c>
    </row>
    <row r="144" spans="1:11">
      <c r="A144" s="23" t="s">
        <v>223</v>
      </c>
      <c r="B144" s="23" t="s">
        <v>378</v>
      </c>
      <c r="C144" s="67">
        <v>0.59860136321344282</v>
      </c>
      <c r="D144" s="67">
        <v>0.31082842677461431</v>
      </c>
      <c r="E144" s="49">
        <f t="shared" si="14"/>
        <v>67.527083333334303</v>
      </c>
      <c r="F144" s="48">
        <f t="shared" si="15"/>
        <v>-1.6398636786557175E-2</v>
      </c>
      <c r="G144" s="48">
        <f t="shared" si="16"/>
        <v>1.182842677461432E-2</v>
      </c>
      <c r="H144" s="48">
        <f t="shared" si="17"/>
        <v>-9.6041546705276995E-3</v>
      </c>
      <c r="I144" s="48">
        <f t="shared" si="18"/>
        <v>0.60820551788397048</v>
      </c>
      <c r="J144" s="48">
        <f t="shared" si="19"/>
        <v>-4.762489104030071E-3</v>
      </c>
      <c r="K144" s="48">
        <f t="shared" si="20"/>
        <v>0.31559091587864441</v>
      </c>
    </row>
    <row r="145" spans="1:11">
      <c r="A145" s="23" t="s">
        <v>227</v>
      </c>
      <c r="B145" s="23" t="s">
        <v>378</v>
      </c>
      <c r="C145" s="67">
        <v>0.60063584649391411</v>
      </c>
      <c r="D145" s="67">
        <v>0.31385957001288073</v>
      </c>
      <c r="E145" s="49">
        <f t="shared" si="14"/>
        <v>69.888194444443798</v>
      </c>
      <c r="F145" s="48">
        <f t="shared" si="15"/>
        <v>-1.4364153506085886E-2</v>
      </c>
      <c r="G145" s="48">
        <f t="shared" si="16"/>
        <v>1.4859570012880741E-2</v>
      </c>
      <c r="H145" s="48">
        <f t="shared" si="17"/>
        <v>-9.1976651934862486E-3</v>
      </c>
      <c r="I145" s="48">
        <f t="shared" si="18"/>
        <v>0.6098335116874003</v>
      </c>
      <c r="J145" s="48">
        <f t="shared" si="19"/>
        <v>-4.3782084410884936E-3</v>
      </c>
      <c r="K145" s="48">
        <f t="shared" si="20"/>
        <v>0.31823777845396922</v>
      </c>
    </row>
    <row r="146" spans="1:11">
      <c r="A146" s="23" t="s">
        <v>229</v>
      </c>
      <c r="B146" s="23" t="s">
        <v>378</v>
      </c>
      <c r="C146" s="67">
        <v>0.61080826289627033</v>
      </c>
      <c r="D146" s="67">
        <v>0.30880766461577003</v>
      </c>
      <c r="E146" s="49">
        <f t="shared" si="14"/>
        <v>71.808333333334303</v>
      </c>
      <c r="F146" s="48">
        <f t="shared" si="15"/>
        <v>-4.1917371037296647E-3</v>
      </c>
      <c r="G146" s="48">
        <f t="shared" si="16"/>
        <v>9.8076646157700398E-3</v>
      </c>
      <c r="H146" s="48">
        <f t="shared" si="17"/>
        <v>-8.7628636475228297E-3</v>
      </c>
      <c r="I146" s="48">
        <f t="shared" si="18"/>
        <v>0.6195711265437932</v>
      </c>
      <c r="J146" s="48">
        <f t="shared" si="19"/>
        <v>-3.9622606161025253E-3</v>
      </c>
      <c r="K146" s="48">
        <f t="shared" si="20"/>
        <v>0.31276992523187253</v>
      </c>
    </row>
    <row r="147" spans="1:11">
      <c r="A147" s="23" t="s">
        <v>232</v>
      </c>
      <c r="B147" s="23" t="s">
        <v>378</v>
      </c>
      <c r="C147" s="67">
        <v>0.61792895437791973</v>
      </c>
      <c r="D147" s="67">
        <v>0.30476614029808147</v>
      </c>
      <c r="E147" s="49">
        <f t="shared" si="14"/>
        <v>73.368749999994179</v>
      </c>
      <c r="F147" s="48">
        <f t="shared" si="15"/>
        <v>2.9289543779197347E-3</v>
      </c>
      <c r="G147" s="48">
        <f t="shared" si="16"/>
        <v>5.7661402980814791E-3</v>
      </c>
      <c r="H147" s="48">
        <f t="shared" si="17"/>
        <v>-8.3440142364173756E-3</v>
      </c>
      <c r="I147" s="48">
        <f t="shared" si="18"/>
        <v>0.62627296861433712</v>
      </c>
      <c r="J147" s="48">
        <f t="shared" si="19"/>
        <v>-3.5553041799920304E-3</v>
      </c>
      <c r="K147" s="48">
        <f t="shared" si="20"/>
        <v>0.30832144447807353</v>
      </c>
    </row>
    <row r="148" spans="1:11">
      <c r="A148" s="23" t="s">
        <v>235</v>
      </c>
      <c r="B148" s="23" t="s">
        <v>378</v>
      </c>
      <c r="C148" s="67">
        <v>0.60877377961579904</v>
      </c>
      <c r="D148" s="67">
        <v>0.28455851870963872</v>
      </c>
      <c r="E148" s="49">
        <f t="shared" si="14"/>
        <v>75.34375</v>
      </c>
      <c r="F148" s="48">
        <f t="shared" si="15"/>
        <v>-6.2262203842009534E-3</v>
      </c>
      <c r="G148" s="48">
        <f t="shared" si="16"/>
        <v>-1.4441481290361269E-2</v>
      </c>
      <c r="H148" s="48">
        <f t="shared" si="17"/>
        <v>-7.7345230999431094E-3</v>
      </c>
      <c r="I148" s="48">
        <f t="shared" si="18"/>
        <v>0.6165083027157422</v>
      </c>
      <c r="J148" s="48">
        <f t="shared" si="19"/>
        <v>-2.9517916783617371E-3</v>
      </c>
      <c r="K148" s="48">
        <f t="shared" si="20"/>
        <v>0.28751031038800046</v>
      </c>
    </row>
    <row r="149" spans="1:11">
      <c r="A149" s="23" t="s">
        <v>238</v>
      </c>
      <c r="B149" s="23" t="s">
        <v>378</v>
      </c>
      <c r="C149" s="67">
        <v>0.60165308813414975</v>
      </c>
      <c r="D149" s="67">
        <v>0.28354813763021658</v>
      </c>
      <c r="E149" s="49">
        <f t="shared" si="14"/>
        <v>77.193749999998545</v>
      </c>
      <c r="F149" s="48">
        <f t="shared" si="15"/>
        <v>-1.3346911865850242E-2</v>
      </c>
      <c r="G149" s="48">
        <f t="shared" si="16"/>
        <v>-1.5451862369783409E-2</v>
      </c>
      <c r="H149" s="48">
        <f t="shared" si="17"/>
        <v>-7.0888122185625499E-3</v>
      </c>
      <c r="I149" s="48">
        <f t="shared" si="18"/>
        <v>0.60874190035271225</v>
      </c>
      <c r="J149" s="48">
        <f t="shared" si="19"/>
        <v>-2.2978911249665057E-3</v>
      </c>
      <c r="K149" s="48">
        <f t="shared" si="20"/>
        <v>0.28584602875518306</v>
      </c>
    </row>
    <row r="150" spans="1:11">
      <c r="A150" s="23" t="s">
        <v>241</v>
      </c>
      <c r="B150" s="23" t="s">
        <v>378</v>
      </c>
      <c r="C150" s="67">
        <v>0.60165308813414975</v>
      </c>
      <c r="D150" s="67">
        <v>0.21181108099124474</v>
      </c>
      <c r="E150" s="49">
        <f t="shared" si="14"/>
        <v>81.631249999998545</v>
      </c>
      <c r="F150" s="48">
        <f t="shared" si="15"/>
        <v>-1.3346911865850242E-2</v>
      </c>
      <c r="G150" s="48">
        <f t="shared" si="16"/>
        <v>-8.718891900875525E-2</v>
      </c>
      <c r="H150" s="48">
        <f t="shared" si="17"/>
        <v>-5.2854004229998808E-3</v>
      </c>
      <c r="I150" s="48">
        <f t="shared" si="18"/>
        <v>0.6069384885571496</v>
      </c>
      <c r="J150" s="48">
        <f t="shared" si="19"/>
        <v>-3.9327701616451161E-4</v>
      </c>
      <c r="K150" s="48">
        <f t="shared" si="20"/>
        <v>0.21220435800740925</v>
      </c>
    </row>
    <row r="151" spans="1:11">
      <c r="A151" s="23" t="s">
        <v>245</v>
      </c>
      <c r="B151" s="23" t="s">
        <v>378</v>
      </c>
      <c r="C151" s="67">
        <v>0.62098067929862655</v>
      </c>
      <c r="D151" s="67">
        <v>0.2966830916627044</v>
      </c>
      <c r="E151" s="49">
        <f t="shared" si="14"/>
        <v>84.973611111112405</v>
      </c>
      <c r="F151" s="48">
        <f t="shared" si="15"/>
        <v>5.9806792986265567E-3</v>
      </c>
      <c r="G151" s="48">
        <f t="shared" si="16"/>
        <v>-2.3169083372955868E-3</v>
      </c>
      <c r="H151" s="48">
        <f t="shared" si="17"/>
        <v>-3.7416517070262417E-3</v>
      </c>
      <c r="I151" s="48">
        <f t="shared" si="18"/>
        <v>0.62472233100565278</v>
      </c>
      <c r="J151" s="48">
        <f t="shared" si="19"/>
        <v>1.3314650070921086E-3</v>
      </c>
      <c r="K151" s="48">
        <f t="shared" si="20"/>
        <v>0.29535162665561232</v>
      </c>
    </row>
    <row r="152" spans="1:11">
      <c r="A152" s="23" t="s">
        <v>248</v>
      </c>
      <c r="B152" s="23" t="s">
        <v>378</v>
      </c>
      <c r="C152" s="67">
        <v>0.63725654554239664</v>
      </c>
      <c r="D152" s="67">
        <v>0.2815273754713723</v>
      </c>
      <c r="E152" s="49">
        <f t="shared" si="14"/>
        <v>88.061111111106584</v>
      </c>
      <c r="F152" s="48">
        <f t="shared" si="15"/>
        <v>2.2256545542396644E-2</v>
      </c>
      <c r="G152" s="48">
        <f t="shared" si="16"/>
        <v>-1.7472624528627689E-2</v>
      </c>
      <c r="H152" s="48">
        <f t="shared" si="17"/>
        <v>-2.2263507694479379E-3</v>
      </c>
      <c r="I152" s="48">
        <f t="shared" si="18"/>
        <v>0.63948289631184463</v>
      </c>
      <c r="J152" s="48">
        <f t="shared" si="19"/>
        <v>3.1179869915242964E-3</v>
      </c>
      <c r="K152" s="48">
        <f t="shared" si="20"/>
        <v>0.27840938847984797</v>
      </c>
    </row>
    <row r="153" spans="1:11">
      <c r="A153" s="23" t="s">
        <v>251</v>
      </c>
      <c r="B153" s="23" t="s">
        <v>378</v>
      </c>
      <c r="C153" s="67">
        <v>0.61182550453650597</v>
      </c>
      <c r="D153" s="67">
        <v>0.35326443211034414</v>
      </c>
      <c r="E153" s="49">
        <f t="shared" si="14"/>
        <v>90.53125</v>
      </c>
      <c r="F153" s="48">
        <f t="shared" si="15"/>
        <v>-3.1744954634940203E-3</v>
      </c>
      <c r="G153" s="48">
        <f t="shared" si="16"/>
        <v>5.4264432110344152E-2</v>
      </c>
      <c r="H153" s="48">
        <f t="shared" si="17"/>
        <v>-9.864370584311416E-4</v>
      </c>
      <c r="I153" s="48">
        <f t="shared" si="18"/>
        <v>0.61281194159493713</v>
      </c>
      <c r="J153" s="48">
        <f t="shared" si="19"/>
        <v>4.6600101006663286E-3</v>
      </c>
      <c r="K153" s="48">
        <f t="shared" si="20"/>
        <v>0.34860442200967778</v>
      </c>
    </row>
    <row r="154" spans="1:11">
      <c r="A154" s="23" t="s">
        <v>254</v>
      </c>
      <c r="B154" s="23" t="s">
        <v>378</v>
      </c>
      <c r="C154" s="67">
        <v>0.62098067929862655</v>
      </c>
      <c r="D154" s="67">
        <v>0.39266929420780755</v>
      </c>
      <c r="E154" s="49">
        <f t="shared" si="14"/>
        <v>92.481944444443798</v>
      </c>
      <c r="F154" s="48">
        <f t="shared" si="15"/>
        <v>5.9806792986265567E-3</v>
      </c>
      <c r="G154" s="48">
        <f t="shared" si="16"/>
        <v>9.3669294207807563E-2</v>
      </c>
      <c r="H154" s="48">
        <f t="shared" si="17"/>
        <v>-9.9544054621286682E-6</v>
      </c>
      <c r="I154" s="48">
        <f t="shared" si="18"/>
        <v>0.62099063370408869</v>
      </c>
      <c r="J154" s="48">
        <f t="shared" si="19"/>
        <v>5.9353412411421169E-3</v>
      </c>
      <c r="K154" s="48">
        <f t="shared" si="20"/>
        <v>0.38673395296666546</v>
      </c>
    </row>
    <row r="155" spans="1:11">
      <c r="A155" s="23" t="s">
        <v>257</v>
      </c>
      <c r="B155" s="23" t="s">
        <v>378</v>
      </c>
      <c r="C155" s="67">
        <v>0.59758412157320717</v>
      </c>
      <c r="D155" s="67">
        <v>0.34113985915727846</v>
      </c>
      <c r="E155" s="49">
        <f t="shared" si="14"/>
        <v>94.048611111109494</v>
      </c>
      <c r="F155" s="48">
        <f t="shared" si="15"/>
        <v>-1.7415878426792819E-2</v>
      </c>
      <c r="G155" s="48">
        <f t="shared" si="16"/>
        <v>4.213985915727847E-2</v>
      </c>
      <c r="H155" s="48">
        <f t="shared" si="17"/>
        <v>7.6153511208951197E-4</v>
      </c>
      <c r="I155" s="48">
        <f t="shared" si="18"/>
        <v>0.59682258646111763</v>
      </c>
      <c r="J155" s="48">
        <f t="shared" si="19"/>
        <v>6.9887426932641883E-3</v>
      </c>
      <c r="K155" s="48">
        <f t="shared" si="20"/>
        <v>0.3341511164640143</v>
      </c>
    </row>
    <row r="156" spans="1:11">
      <c r="A156" s="23" t="s">
        <v>260</v>
      </c>
      <c r="B156" s="23" t="s">
        <v>378</v>
      </c>
      <c r="C156" s="67">
        <v>0.59961860485367846</v>
      </c>
      <c r="D156" s="67">
        <v>0.32497376188652427</v>
      </c>
      <c r="E156" s="49">
        <f t="shared" si="14"/>
        <v>96.240277777775191</v>
      </c>
      <c r="F156" s="48">
        <f t="shared" si="15"/>
        <v>-1.538139514632153E-2</v>
      </c>
      <c r="G156" s="48">
        <f t="shared" si="16"/>
        <v>2.5973761886524283E-2</v>
      </c>
      <c r="H156" s="48">
        <f t="shared" si="17"/>
        <v>1.8049368568372609E-3</v>
      </c>
      <c r="I156" s="48">
        <f t="shared" si="18"/>
        <v>0.59781366799684121</v>
      </c>
      <c r="J156" s="48">
        <f t="shared" si="19"/>
        <v>8.4938693943912569E-3</v>
      </c>
      <c r="K156" s="48">
        <f t="shared" si="20"/>
        <v>0.31647989249213304</v>
      </c>
    </row>
    <row r="157" spans="1:11">
      <c r="A157" s="23" t="s">
        <v>263</v>
      </c>
      <c r="B157" s="23" t="s">
        <v>378</v>
      </c>
      <c r="C157" s="67">
        <v>0.61691171273768408</v>
      </c>
      <c r="D157" s="67">
        <v>0.33608795376016776</v>
      </c>
      <c r="E157" s="49">
        <f t="shared" si="14"/>
        <v>98.065972222218988</v>
      </c>
      <c r="F157" s="48">
        <f t="shared" si="15"/>
        <v>1.9117127376840903E-3</v>
      </c>
      <c r="G157" s="48">
        <f t="shared" si="16"/>
        <v>3.7087953760167769E-2</v>
      </c>
      <c r="H157" s="48">
        <f t="shared" si="17"/>
        <v>2.6266912346063903E-3</v>
      </c>
      <c r="I157" s="48">
        <f t="shared" si="18"/>
        <v>0.61428502150307773</v>
      </c>
      <c r="J157" s="48">
        <f t="shared" si="19"/>
        <v>9.7642469998147907E-3</v>
      </c>
      <c r="K157" s="48">
        <f t="shared" si="20"/>
        <v>0.32632370676035294</v>
      </c>
    </row>
    <row r="158" spans="1:11">
      <c r="A158" s="23" t="s">
        <v>266</v>
      </c>
      <c r="B158" s="23" t="s">
        <v>378</v>
      </c>
      <c r="C158" s="67">
        <v>0.60775653797556339</v>
      </c>
      <c r="D158" s="67">
        <v>0.31992185648941357</v>
      </c>
      <c r="E158" s="49">
        <f t="shared" si="14"/>
        <v>99.836805555554747</v>
      </c>
      <c r="F158" s="48">
        <f t="shared" si="15"/>
        <v>-7.2434620244365977E-3</v>
      </c>
      <c r="G158" s="48">
        <f t="shared" si="16"/>
        <v>2.0921856489413582E-2</v>
      </c>
      <c r="H158" s="48">
        <f t="shared" si="17"/>
        <v>3.3678909559356346E-3</v>
      </c>
      <c r="I158" s="48">
        <f t="shared" si="18"/>
        <v>0.6043886470196278</v>
      </c>
      <c r="J158" s="48">
        <f t="shared" si="19"/>
        <v>1.0999717159043992E-2</v>
      </c>
      <c r="K158" s="48">
        <f t="shared" si="20"/>
        <v>0.30892213933036961</v>
      </c>
    </row>
    <row r="159" spans="1:11">
      <c r="A159" s="23" t="s">
        <v>269</v>
      </c>
      <c r="B159" s="23" t="s">
        <v>378</v>
      </c>
      <c r="C159" s="67">
        <v>0.62301516257909784</v>
      </c>
      <c r="D159" s="67">
        <v>0.33103604836305711</v>
      </c>
      <c r="E159" s="49">
        <f t="shared" si="14"/>
        <v>101.39861111110804</v>
      </c>
      <c r="F159" s="48">
        <f t="shared" si="15"/>
        <v>8.0151625790978454E-3</v>
      </c>
      <c r="G159" s="48">
        <f t="shared" si="16"/>
        <v>3.2036048363057124E-2</v>
      </c>
      <c r="H159" s="48">
        <f t="shared" si="17"/>
        <v>3.9647034182629382E-3</v>
      </c>
      <c r="I159" s="48">
        <f t="shared" si="18"/>
        <v>0.6190504591608349</v>
      </c>
      <c r="J159" s="48">
        <f t="shared" si="19"/>
        <v>1.208331578879504E-2</v>
      </c>
      <c r="K159" s="48">
        <f t="shared" si="20"/>
        <v>0.31895273257426204</v>
      </c>
    </row>
    <row r="160" spans="1:11">
      <c r="A160" s="23" t="s">
        <v>272</v>
      </c>
      <c r="B160" s="23" t="s">
        <v>378</v>
      </c>
      <c r="C160" s="67">
        <v>0.61894619601815526</v>
      </c>
      <c r="D160" s="67">
        <v>0.29769347274212654</v>
      </c>
      <c r="E160" s="49">
        <f t="shared" si="14"/>
        <v>103.35138888888469</v>
      </c>
      <c r="F160" s="48">
        <f t="shared" si="15"/>
        <v>3.946196018155268E-3</v>
      </c>
      <c r="G160" s="48">
        <f t="shared" si="16"/>
        <v>-1.3065272578734466E-3</v>
      </c>
      <c r="H160" s="48">
        <f t="shared" si="17"/>
        <v>4.6199881227309281E-3</v>
      </c>
      <c r="I160" s="48">
        <f t="shared" si="18"/>
        <v>0.61432620789542436</v>
      </c>
      <c r="J160" s="48">
        <f t="shared" si="19"/>
        <v>1.3417666526355426E-2</v>
      </c>
      <c r="K160" s="48">
        <f t="shared" si="20"/>
        <v>0.28427580621577109</v>
      </c>
    </row>
    <row r="161" spans="1:11">
      <c r="A161" s="23" t="s">
        <v>274</v>
      </c>
      <c r="B161" s="23" t="s">
        <v>378</v>
      </c>
      <c r="C161" s="67">
        <v>0.62606688749980466</v>
      </c>
      <c r="D161" s="67">
        <v>0.30375575921865938</v>
      </c>
      <c r="E161" s="49">
        <f t="shared" si="14"/>
        <v>106.01597222222335</v>
      </c>
      <c r="F161" s="48">
        <f t="shared" si="15"/>
        <v>1.1066887499804667E-2</v>
      </c>
      <c r="G161" s="48">
        <f t="shared" si="16"/>
        <v>4.7557592186593944E-3</v>
      </c>
      <c r="H161" s="48">
        <f t="shared" si="17"/>
        <v>5.3161134308666452E-3</v>
      </c>
      <c r="I161" s="48">
        <f t="shared" si="18"/>
        <v>0.62075077406893797</v>
      </c>
      <c r="J161" s="48">
        <f t="shared" si="19"/>
        <v>1.5173501908822856E-2</v>
      </c>
      <c r="K161" s="48">
        <f t="shared" si="20"/>
        <v>0.28858225730983655</v>
      </c>
    </row>
    <row r="162" spans="1:11">
      <c r="A162" s="23" t="s">
        <v>277</v>
      </c>
      <c r="B162" s="23" t="s">
        <v>378</v>
      </c>
      <c r="C162" s="67">
        <v>0.60572205469509222</v>
      </c>
      <c r="D162" s="67">
        <v>0.29365194842443798</v>
      </c>
      <c r="E162" s="49">
        <f t="shared" si="14"/>
        <v>107.57638888888323</v>
      </c>
      <c r="F162" s="48">
        <f t="shared" si="15"/>
        <v>-9.2779453049077754E-3</v>
      </c>
      <c r="G162" s="48">
        <f t="shared" si="16"/>
        <v>-5.3480515755620073E-3</v>
      </c>
      <c r="H162" s="48">
        <f t="shared" si="17"/>
        <v>5.5980366668822862E-3</v>
      </c>
      <c r="I162" s="48">
        <f t="shared" si="18"/>
        <v>0.60012401802820992</v>
      </c>
      <c r="J162" s="48">
        <f t="shared" si="19"/>
        <v>1.6150938096351181E-2</v>
      </c>
      <c r="K162" s="48">
        <f t="shared" si="20"/>
        <v>0.27750101032808683</v>
      </c>
    </row>
    <row r="163" spans="1:11">
      <c r="A163" s="23" t="s">
        <v>279</v>
      </c>
      <c r="B163" s="23" t="s">
        <v>378</v>
      </c>
      <c r="C163" s="67">
        <v>0.6199634376583909</v>
      </c>
      <c r="D163" s="67">
        <v>0.30577652137750366</v>
      </c>
      <c r="E163" s="49">
        <f t="shared" si="14"/>
        <v>109.1694444444438</v>
      </c>
      <c r="F163" s="48">
        <f t="shared" si="15"/>
        <v>4.9634376583909123E-3</v>
      </c>
      <c r="G163" s="48">
        <f t="shared" si="16"/>
        <v>6.7765213775036748E-3</v>
      </c>
      <c r="H163" s="48">
        <f t="shared" si="17"/>
        <v>5.7753292905867587E-3</v>
      </c>
      <c r="I163" s="48">
        <f t="shared" si="18"/>
        <v>0.61418810836780413</v>
      </c>
      <c r="J163" s="48">
        <f t="shared" si="19"/>
        <v>1.7097912930847531E-2</v>
      </c>
      <c r="K163" s="48">
        <f t="shared" si="20"/>
        <v>0.28867860844665616</v>
      </c>
    </row>
    <row r="164" spans="1:11">
      <c r="A164" s="23" t="s">
        <v>281</v>
      </c>
      <c r="B164" s="23" t="s">
        <v>378</v>
      </c>
      <c r="C164" s="67">
        <v>0.61894619601815526</v>
      </c>
      <c r="D164" s="67">
        <v>0.24212251337390892</v>
      </c>
      <c r="E164" s="49">
        <f t="shared" si="14"/>
        <v>110.57291666666424</v>
      </c>
      <c r="F164" s="48">
        <f t="shared" si="15"/>
        <v>3.946196018155268E-3</v>
      </c>
      <c r="G164" s="48">
        <f t="shared" si="16"/>
        <v>-5.6877486626091073E-2</v>
      </c>
      <c r="H164" s="48">
        <f t="shared" si="17"/>
        <v>5.8289623746300284E-3</v>
      </c>
      <c r="I164" s="48">
        <f t="shared" si="18"/>
        <v>0.61311723364352522</v>
      </c>
      <c r="J164" s="48">
        <f t="shared" si="19"/>
        <v>1.7881160926133149E-2</v>
      </c>
      <c r="K164" s="48">
        <f t="shared" si="20"/>
        <v>0.22424135244777577</v>
      </c>
    </row>
    <row r="165" spans="1:11">
      <c r="A165" s="23" t="s">
        <v>284</v>
      </c>
      <c r="B165" s="23" t="s">
        <v>378</v>
      </c>
      <c r="C165" s="67">
        <v>0.62098067929862655</v>
      </c>
      <c r="D165" s="67">
        <v>0.26839242143888453</v>
      </c>
      <c r="E165" s="49">
        <f t="shared" si="14"/>
        <v>112.52986111110658</v>
      </c>
      <c r="F165" s="48">
        <f t="shared" si="15"/>
        <v>5.9806792986265567E-3</v>
      </c>
      <c r="G165" s="48">
        <f t="shared" si="16"/>
        <v>-3.0607578561115456E-2</v>
      </c>
      <c r="H165" s="48">
        <f t="shared" si="17"/>
        <v>5.7257324436661983E-3</v>
      </c>
      <c r="I165" s="48">
        <f t="shared" si="18"/>
        <v>0.61525494685496041</v>
      </c>
      <c r="J165" s="48">
        <f t="shared" si="19"/>
        <v>1.8878545464035695E-2</v>
      </c>
      <c r="K165" s="48">
        <f t="shared" si="20"/>
        <v>0.24951387597484884</v>
      </c>
    </row>
    <row r="166" spans="1:11">
      <c r="A166" s="23" t="s">
        <v>286</v>
      </c>
      <c r="B166" s="23" t="s">
        <v>378</v>
      </c>
      <c r="C166" s="67">
        <v>0.62810137078027584</v>
      </c>
      <c r="D166" s="67">
        <v>0.29466232950386012</v>
      </c>
      <c r="E166" s="49">
        <f t="shared" si="14"/>
        <v>113.76666666666279</v>
      </c>
      <c r="F166" s="48">
        <f t="shared" si="15"/>
        <v>1.3101370780275845E-2</v>
      </c>
      <c r="G166" s="48">
        <f t="shared" si="16"/>
        <v>-4.3376704961398671E-3</v>
      </c>
      <c r="H166" s="48">
        <f t="shared" si="17"/>
        <v>5.5434182884328137E-3</v>
      </c>
      <c r="I166" s="48">
        <f t="shared" si="18"/>
        <v>0.62255795249184298</v>
      </c>
      <c r="J166" s="48">
        <f t="shared" si="19"/>
        <v>1.9443317084575612E-2</v>
      </c>
      <c r="K166" s="48">
        <f t="shared" si="20"/>
        <v>0.27521901241928448</v>
      </c>
    </row>
    <row r="167" spans="1:11">
      <c r="A167" s="23" t="s">
        <v>289</v>
      </c>
      <c r="B167" s="23" t="s">
        <v>378</v>
      </c>
      <c r="C167" s="67">
        <v>0.6342048206216897</v>
      </c>
      <c r="D167" s="67">
        <v>0.30072461598039291</v>
      </c>
      <c r="E167" s="49">
        <f t="shared" si="14"/>
        <v>115.32847222222335</v>
      </c>
      <c r="F167" s="48">
        <f t="shared" si="15"/>
        <v>1.9204820621689711E-2</v>
      </c>
      <c r="G167" s="48">
        <f t="shared" si="16"/>
        <v>1.7246159803929184E-3</v>
      </c>
      <c r="H167" s="48">
        <f t="shared" si="17"/>
        <v>5.1716838783089775E-3</v>
      </c>
      <c r="I167" s="48">
        <f t="shared" si="18"/>
        <v>0.62903313674338068</v>
      </c>
      <c r="J167" s="48">
        <f t="shared" si="19"/>
        <v>2.00736066432258E-2</v>
      </c>
      <c r="K167" s="48">
        <f t="shared" si="20"/>
        <v>0.28065100933716713</v>
      </c>
    </row>
    <row r="168" spans="1:11">
      <c r="A168" s="23" t="s">
        <v>292</v>
      </c>
      <c r="B168" s="23" t="s">
        <v>378</v>
      </c>
      <c r="C168" s="67">
        <v>0.62504964585956901</v>
      </c>
      <c r="D168" s="67">
        <v>0.37448243477820903</v>
      </c>
      <c r="E168" s="49">
        <f t="shared" si="14"/>
        <v>117.28472222221899</v>
      </c>
      <c r="F168" s="48">
        <f t="shared" si="15"/>
        <v>1.0049645859569023E-2</v>
      </c>
      <c r="G168" s="48">
        <f t="shared" si="16"/>
        <v>7.548243477820904E-2</v>
      </c>
      <c r="H168" s="48">
        <f t="shared" si="17"/>
        <v>4.4637956024779074E-3</v>
      </c>
      <c r="I168" s="48">
        <f t="shared" si="18"/>
        <v>0.62058585025709112</v>
      </c>
      <c r="J168" s="48">
        <f t="shared" si="19"/>
        <v>2.0715655580467812E-2</v>
      </c>
      <c r="K168" s="48">
        <f t="shared" si="20"/>
        <v>0.35376677919774124</v>
      </c>
    </row>
    <row r="169" spans="1:11">
      <c r="A169" s="23" t="s">
        <v>295</v>
      </c>
      <c r="B169" s="23" t="s">
        <v>378</v>
      </c>
      <c r="C169" s="67">
        <v>0.60775653797556339</v>
      </c>
      <c r="D169" s="67">
        <v>0.33911909699843418</v>
      </c>
      <c r="E169" s="49">
        <f t="shared" si="14"/>
        <v>119.22430555555184</v>
      </c>
      <c r="F169" s="48">
        <f t="shared" si="15"/>
        <v>-7.2434620244365977E-3</v>
      </c>
      <c r="G169" s="48">
        <f t="shared" si="16"/>
        <v>4.0119096998434189E-2</v>
      </c>
      <c r="H169" s="48">
        <f t="shared" si="17"/>
        <v>3.4706620158080487E-3</v>
      </c>
      <c r="I169" s="48">
        <f t="shared" si="18"/>
        <v>0.60428587595975536</v>
      </c>
      <c r="J169" s="48">
        <f t="shared" si="19"/>
        <v>2.1168219898822255E-2</v>
      </c>
      <c r="K169" s="48">
        <f t="shared" si="20"/>
        <v>0.31795087709961189</v>
      </c>
    </row>
    <row r="170" spans="1:11">
      <c r="A170" s="23" t="s">
        <v>296</v>
      </c>
      <c r="B170" s="23" t="s">
        <v>378</v>
      </c>
      <c r="C170" s="67">
        <v>0.62403240421933348</v>
      </c>
      <c r="D170" s="67">
        <v>0.36336824290456554</v>
      </c>
      <c r="E170" s="49">
        <f t="shared" si="14"/>
        <v>120.10555555555038</v>
      </c>
      <c r="F170" s="48">
        <f t="shared" si="15"/>
        <v>9.0324042193334897E-3</v>
      </c>
      <c r="G170" s="48">
        <f t="shared" si="16"/>
        <v>6.4368242904565554E-2</v>
      </c>
      <c r="H170" s="48">
        <f t="shared" si="17"/>
        <v>2.9161207951480805E-3</v>
      </c>
      <c r="I170" s="48">
        <f t="shared" si="18"/>
        <v>0.62111628342418546</v>
      </c>
      <c r="J170" s="48">
        <f t="shared" si="19"/>
        <v>2.1306698807312757E-2</v>
      </c>
      <c r="K170" s="48">
        <f t="shared" si="20"/>
        <v>0.34206154409725276</v>
      </c>
    </row>
    <row r="171" spans="1:11" s="135" customFormat="1">
      <c r="A171" s="23" t="s">
        <v>299</v>
      </c>
      <c r="B171" s="23" t="s">
        <v>378</v>
      </c>
      <c r="C171" s="67">
        <v>0.61385998781697726</v>
      </c>
      <c r="D171" s="67">
        <v>0.31689071325114715</v>
      </c>
      <c r="E171" s="134">
        <f t="shared" si="14"/>
        <v>121.31944444444525</v>
      </c>
      <c r="F171" s="133">
        <f t="shared" si="15"/>
        <v>-1.1400121830227317E-3</v>
      </c>
      <c r="G171" s="133">
        <f t="shared" si="16"/>
        <v>1.7890713251147161E-2</v>
      </c>
      <c r="H171" s="133">
        <f t="shared" si="17"/>
        <v>2.0399244361005847E-3</v>
      </c>
      <c r="I171" s="133">
        <f t="shared" si="18"/>
        <v>0.61182006338087669</v>
      </c>
      <c r="J171" s="133">
        <f t="shared" si="19"/>
        <v>2.1422858226052527E-2</v>
      </c>
      <c r="K171" s="133">
        <f t="shared" si="20"/>
        <v>0.29546785502509465</v>
      </c>
    </row>
    <row r="172" spans="1:11" s="102" customFormat="1">
      <c r="A172" s="101" t="s">
        <v>305</v>
      </c>
      <c r="B172" s="101" t="s">
        <v>306</v>
      </c>
      <c r="C172" s="155">
        <v>0.63217033734121841</v>
      </c>
      <c r="D172" s="155">
        <v>0.10268992441365382</v>
      </c>
      <c r="E172" s="129">
        <f t="shared" si="14"/>
        <v>2.9951388888875954</v>
      </c>
      <c r="F172" s="130" t="e">
        <f t="shared" si="15"/>
        <v>#N/A</v>
      </c>
      <c r="G172" s="130" t="e">
        <f t="shared" si="16"/>
        <v>#N/A</v>
      </c>
      <c r="H172" s="130">
        <f t="shared" si="17"/>
        <v>7.5305383643653511E-3</v>
      </c>
      <c r="I172" s="130">
        <f t="shared" si="18"/>
        <v>0.62463979897685307</v>
      </c>
      <c r="J172" s="130">
        <f t="shared" si="19"/>
        <v>-3.0012168302163161E-2</v>
      </c>
      <c r="K172" s="130">
        <f t="shared" si="20"/>
        <v>0.13270209271581698</v>
      </c>
    </row>
    <row r="173" spans="1:11" s="102" customFormat="1">
      <c r="A173" s="101" t="s">
        <v>307</v>
      </c>
      <c r="B173" s="101" t="s">
        <v>306</v>
      </c>
      <c r="C173" s="155">
        <v>0.62810137078027584</v>
      </c>
      <c r="D173" s="155">
        <v>0.10572106765192024</v>
      </c>
      <c r="E173" s="129">
        <f t="shared" si="14"/>
        <v>8.6055555555503815</v>
      </c>
      <c r="F173" s="130" t="e">
        <f t="shared" si="15"/>
        <v>#N/A</v>
      </c>
      <c r="G173" s="130" t="e">
        <f t="shared" si="16"/>
        <v>#N/A</v>
      </c>
      <c r="H173" s="130">
        <f t="shared" si="17"/>
        <v>9.2321157535113219E-3</v>
      </c>
      <c r="I173" s="130">
        <f t="shared" si="18"/>
        <v>0.61886925502676449</v>
      </c>
      <c r="J173" s="130">
        <f t="shared" si="19"/>
        <v>-1.8088675993854712E-2</v>
      </c>
      <c r="K173" s="130">
        <f t="shared" si="20"/>
        <v>0.12380974364577496</v>
      </c>
    </row>
    <row r="174" spans="1:11" s="102" customFormat="1">
      <c r="A174" s="101" t="s">
        <v>311</v>
      </c>
      <c r="B174" s="101" t="s">
        <v>306</v>
      </c>
      <c r="C174" s="155">
        <v>0.64539447866428157</v>
      </c>
      <c r="D174" s="155">
        <v>0.11178335412845308</v>
      </c>
      <c r="E174" s="129">
        <f t="shared" si="14"/>
        <v>11.4375</v>
      </c>
      <c r="F174" s="130" t="e">
        <f t="shared" si="15"/>
        <v>#N/A</v>
      </c>
      <c r="G174" s="130" t="e">
        <f t="shared" si="16"/>
        <v>#N/A</v>
      </c>
      <c r="H174" s="130">
        <f t="shared" si="17"/>
        <v>9.2886003634231884E-3</v>
      </c>
      <c r="I174" s="130">
        <f t="shared" si="18"/>
        <v>0.63610587830085841</v>
      </c>
      <c r="J174" s="130">
        <f t="shared" si="19"/>
        <v>-1.3580972507928401E-2</v>
      </c>
      <c r="K174" s="130">
        <f t="shared" si="20"/>
        <v>0.12536432663638147</v>
      </c>
    </row>
    <row r="175" spans="1:11" s="102" customFormat="1">
      <c r="A175" s="101" t="s">
        <v>321</v>
      </c>
      <c r="B175" s="101" t="s">
        <v>306</v>
      </c>
      <c r="C175" s="155">
        <v>0.61182550453650597</v>
      </c>
      <c r="D175" s="155">
        <v>0.17139583781435924</v>
      </c>
      <c r="E175" s="129">
        <f t="shared" si="14"/>
        <v>45.447916666664241</v>
      </c>
      <c r="F175" s="130" t="e">
        <f t="shared" si="15"/>
        <v>#N/A</v>
      </c>
      <c r="G175" s="130" t="e">
        <f t="shared" si="16"/>
        <v>#N/A</v>
      </c>
      <c r="H175" s="130">
        <f t="shared" si="17"/>
        <v>-6.1585573415948655E-3</v>
      </c>
      <c r="I175" s="130">
        <f t="shared" si="18"/>
        <v>0.61798406187810084</v>
      </c>
      <c r="J175" s="130">
        <f t="shared" si="19"/>
        <v>-3.0391210472502789E-3</v>
      </c>
      <c r="K175" s="130">
        <f t="shared" si="20"/>
        <v>0.17443495886160953</v>
      </c>
    </row>
    <row r="176" spans="1:11" s="102" customFormat="1">
      <c r="A176" s="101" t="s">
        <v>326</v>
      </c>
      <c r="B176" s="101" t="s">
        <v>306</v>
      </c>
      <c r="C176" s="155">
        <v>0.60775653797556339</v>
      </c>
      <c r="D176" s="155">
        <v>0.12794945139920727</v>
      </c>
      <c r="E176" s="129">
        <f t="shared" si="14"/>
        <v>57.819444444445253</v>
      </c>
      <c r="F176" s="130" t="e">
        <f t="shared" si="15"/>
        <v>#N/A</v>
      </c>
      <c r="G176" s="130" t="e">
        <f t="shared" si="16"/>
        <v>#N/A</v>
      </c>
      <c r="H176" s="130">
        <f t="shared" si="17"/>
        <v>-9.6871244317677935E-3</v>
      </c>
      <c r="I176" s="130">
        <f t="shared" si="18"/>
        <v>0.61744366240733117</v>
      </c>
      <c r="J176" s="130">
        <f t="shared" si="19"/>
        <v>-4.9764067047864957E-3</v>
      </c>
      <c r="K176" s="130">
        <f t="shared" si="20"/>
        <v>0.13292585810399377</v>
      </c>
    </row>
    <row r="177" spans="1:11" s="102" customFormat="1">
      <c r="A177" s="101" t="s">
        <v>328</v>
      </c>
      <c r="B177" s="101" t="s">
        <v>306</v>
      </c>
      <c r="C177" s="155">
        <v>0.62301516257909784</v>
      </c>
      <c r="D177" s="155">
        <v>7.6420016348678177E-2</v>
      </c>
      <c r="E177" s="129">
        <f t="shared" si="14"/>
        <v>60.892361111109494</v>
      </c>
      <c r="F177" s="130" t="e">
        <f t="shared" si="15"/>
        <v>#N/A</v>
      </c>
      <c r="G177" s="130" t="e">
        <f t="shared" si="16"/>
        <v>#N/A</v>
      </c>
      <c r="H177" s="130">
        <f t="shared" si="17"/>
        <v>-9.9432150214964973E-3</v>
      </c>
      <c r="I177" s="130">
        <f t="shared" si="18"/>
        <v>0.63295837760059437</v>
      </c>
      <c r="J177" s="130">
        <f t="shared" si="19"/>
        <v>-5.1282275544127509E-3</v>
      </c>
      <c r="K177" s="130">
        <f t="shared" si="20"/>
        <v>8.1548243903090928E-2</v>
      </c>
    </row>
    <row r="178" spans="1:11" s="102" customFormat="1">
      <c r="A178" s="101" t="s">
        <v>334</v>
      </c>
      <c r="B178" s="101" t="s">
        <v>306</v>
      </c>
      <c r="C178" s="155">
        <v>0.63318757898145406</v>
      </c>
      <c r="D178" s="155">
        <v>0.16836469457609282</v>
      </c>
      <c r="E178" s="129">
        <f t="shared" si="14"/>
        <v>91.066666666665697</v>
      </c>
      <c r="F178" s="130" t="e">
        <f t="shared" si="15"/>
        <v>#N/A</v>
      </c>
      <c r="G178" s="130" t="e">
        <f t="shared" si="16"/>
        <v>#N/A</v>
      </c>
      <c r="H178" s="130">
        <f t="shared" si="17"/>
        <v>-7.1743768134292785E-4</v>
      </c>
      <c r="I178" s="130">
        <f t="shared" si="18"/>
        <v>0.63390501666279697</v>
      </c>
      <c r="J178" s="130">
        <f t="shared" si="19"/>
        <v>5.005504559614099E-3</v>
      </c>
      <c r="K178" s="130">
        <f t="shared" si="20"/>
        <v>0.16335919001647872</v>
      </c>
    </row>
    <row r="179" spans="1:11" s="102" customFormat="1">
      <c r="A179" s="101" t="s">
        <v>337</v>
      </c>
      <c r="B179" s="101" t="s">
        <v>306</v>
      </c>
      <c r="C179" s="155">
        <v>0.62606688749980466</v>
      </c>
      <c r="D179" s="155">
        <v>0.14916745406707216</v>
      </c>
      <c r="E179" s="129">
        <f t="shared" si="14"/>
        <v>98.966666666667152</v>
      </c>
      <c r="F179" s="130" t="e">
        <f t="shared" si="15"/>
        <v>#N/A</v>
      </c>
      <c r="G179" s="130" t="e">
        <f t="shared" si="16"/>
        <v>#N/A</v>
      </c>
      <c r="H179" s="130">
        <f t="shared" si="17"/>
        <v>3.0114403232579523E-3</v>
      </c>
      <c r="I179" s="130">
        <f t="shared" si="18"/>
        <v>0.62305544717654671</v>
      </c>
      <c r="J179" s="130">
        <f t="shared" si="19"/>
        <v>1.0392916233243982E-2</v>
      </c>
      <c r="K179" s="130">
        <f t="shared" si="20"/>
        <v>0.13877453783382818</v>
      </c>
    </row>
    <row r="180" spans="1:11" s="102" customFormat="1">
      <c r="A180" s="101" t="s">
        <v>341</v>
      </c>
      <c r="B180" s="101" t="s">
        <v>306</v>
      </c>
      <c r="C180" s="155">
        <v>0.63725654554239664</v>
      </c>
      <c r="D180" s="155">
        <v>0.12592868924036299</v>
      </c>
      <c r="E180" s="129">
        <f t="shared" si="14"/>
        <v>112.35555555555038</v>
      </c>
      <c r="F180" s="130" t="e">
        <f t="shared" si="15"/>
        <v>#N/A</v>
      </c>
      <c r="G180" s="130" t="e">
        <f t="shared" si="16"/>
        <v>#N/A</v>
      </c>
      <c r="H180" s="130">
        <f t="shared" si="17"/>
        <v>5.7438875835200964E-3</v>
      </c>
      <c r="I180" s="130">
        <f t="shared" si="18"/>
        <v>0.63151265795887657</v>
      </c>
      <c r="J180" s="130">
        <f t="shared" si="19"/>
        <v>1.8794653517255538E-2</v>
      </c>
      <c r="K180" s="130">
        <f t="shared" si="20"/>
        <v>0.10713403572310745</v>
      </c>
    </row>
    <row r="181" spans="1:11" s="102" customFormat="1">
      <c r="A181" s="101" t="s">
        <v>346</v>
      </c>
      <c r="B181" s="101" t="s">
        <v>306</v>
      </c>
      <c r="C181" s="155">
        <v>0.62504964585956901</v>
      </c>
      <c r="D181" s="155">
        <v>0.20069688911760125</v>
      </c>
      <c r="E181" s="129">
        <f t="shared" si="14"/>
        <v>115.15555555555329</v>
      </c>
      <c r="F181" s="130" t="e">
        <f t="shared" si="15"/>
        <v>#N/A</v>
      </c>
      <c r="G181" s="130" t="e">
        <f t="shared" si="16"/>
        <v>#N/A</v>
      </c>
      <c r="H181" s="130">
        <f t="shared" si="17"/>
        <v>5.2209874096717929E-3</v>
      </c>
      <c r="I181" s="130">
        <f t="shared" si="18"/>
        <v>0.61982865844989721</v>
      </c>
      <c r="J181" s="130">
        <f t="shared" si="19"/>
        <v>2.0008699798654023E-2</v>
      </c>
      <c r="K181" s="130">
        <f t="shared" si="20"/>
        <v>0.18068818931894723</v>
      </c>
    </row>
    <row r="182" spans="1:11" s="97" customFormat="1">
      <c r="A182" s="103" t="s">
        <v>303</v>
      </c>
      <c r="B182" s="103" t="s">
        <v>399</v>
      </c>
      <c r="C182" s="155">
        <v>0.6748944862311147</v>
      </c>
      <c r="D182" s="155">
        <v>0.20877993775297832</v>
      </c>
      <c r="E182" s="129">
        <f t="shared" si="14"/>
        <v>0.57430555555038154</v>
      </c>
      <c r="F182" s="130" t="e">
        <f t="shared" si="15"/>
        <v>#N/A</v>
      </c>
      <c r="G182" s="130" t="e">
        <f t="shared" si="16"/>
        <v>#N/A</v>
      </c>
      <c r="H182" s="130">
        <f t="shared" si="17"/>
        <v>6.0145919767410775E-3</v>
      </c>
      <c r="I182" s="130">
        <f t="shared" si="18"/>
        <v>0.66887989425437366</v>
      </c>
      <c r="J182" s="130">
        <f t="shared" si="19"/>
        <v>-3.6555759134785724E-2</v>
      </c>
      <c r="K182" s="130">
        <f t="shared" si="20"/>
        <v>0.24533569688776405</v>
      </c>
    </row>
    <row r="183" spans="1:11" s="97" customFormat="1">
      <c r="A183" s="103" t="s">
        <v>308</v>
      </c>
      <c r="B183" s="103" t="s">
        <v>399</v>
      </c>
      <c r="C183" s="155">
        <v>0.68404966099323539</v>
      </c>
      <c r="D183" s="155">
        <v>0.220904510706044</v>
      </c>
      <c r="E183" s="129">
        <f t="shared" si="14"/>
        <v>9.2958333333299379</v>
      </c>
      <c r="F183" s="130" t="e">
        <f t="shared" si="15"/>
        <v>#N/A</v>
      </c>
      <c r="G183" s="130" t="e">
        <f t="shared" si="16"/>
        <v>#N/A</v>
      </c>
      <c r="H183" s="130">
        <f t="shared" si="17"/>
        <v>9.2900267817786295E-3</v>
      </c>
      <c r="I183" s="130">
        <f t="shared" si="18"/>
        <v>0.67475963421145679</v>
      </c>
      <c r="J183" s="130">
        <f t="shared" si="19"/>
        <v>-1.6903769189782203E-2</v>
      </c>
      <c r="K183" s="130">
        <f t="shared" si="20"/>
        <v>0.2378082798958262</v>
      </c>
    </row>
    <row r="184" spans="1:11" s="97" customFormat="1">
      <c r="A184" s="103" t="s">
        <v>313</v>
      </c>
      <c r="B184" s="103" t="s">
        <v>399</v>
      </c>
      <c r="C184" s="155">
        <v>0.6820151777127641</v>
      </c>
      <c r="D184" s="155">
        <v>0.26131975388292955</v>
      </c>
      <c r="E184" s="129">
        <f t="shared" si="14"/>
        <v>15.247916666667152</v>
      </c>
      <c r="F184" s="130" t="e">
        <f t="shared" si="15"/>
        <v>#N/A</v>
      </c>
      <c r="G184" s="130" t="e">
        <f t="shared" si="16"/>
        <v>#N/A</v>
      </c>
      <c r="H184" s="130">
        <f t="shared" si="17"/>
        <v>8.6922516268089587E-3</v>
      </c>
      <c r="I184" s="130">
        <f t="shared" si="18"/>
        <v>0.67332292608595512</v>
      </c>
      <c r="J184" s="130">
        <f t="shared" si="19"/>
        <v>-8.8793202439014229E-3</v>
      </c>
      <c r="K184" s="130">
        <f t="shared" si="20"/>
        <v>0.27019907412683097</v>
      </c>
    </row>
    <row r="185" spans="1:11" s="97" customFormat="1">
      <c r="A185" s="103" t="s">
        <v>316</v>
      </c>
      <c r="B185" s="103" t="s">
        <v>399</v>
      </c>
      <c r="C185" s="155">
        <v>0.67794621115182152</v>
      </c>
      <c r="D185" s="155">
        <v>0.21181108099124474</v>
      </c>
      <c r="E185" s="129">
        <f t="shared" si="14"/>
        <v>18.411111111112405</v>
      </c>
      <c r="F185" s="130" t="e">
        <f t="shared" si="15"/>
        <v>#N/A</v>
      </c>
      <c r="G185" s="130" t="e">
        <f t="shared" si="16"/>
        <v>#N/A</v>
      </c>
      <c r="H185" s="130">
        <f t="shared" si="17"/>
        <v>7.7255069112424114E-3</v>
      </c>
      <c r="I185" s="130">
        <f t="shared" si="18"/>
        <v>0.67022070424057911</v>
      </c>
      <c r="J185" s="130">
        <f t="shared" si="19"/>
        <v>-6.0102077722051783E-3</v>
      </c>
      <c r="K185" s="130">
        <f t="shared" si="20"/>
        <v>0.21782128876344992</v>
      </c>
    </row>
    <row r="186" spans="1:11" s="97" customFormat="1">
      <c r="A186" s="103" t="s">
        <v>320</v>
      </c>
      <c r="B186" s="103" t="s">
        <v>399</v>
      </c>
      <c r="C186" s="155">
        <v>0.67387724459087905</v>
      </c>
      <c r="D186" s="155">
        <v>0.24818479985044173</v>
      </c>
      <c r="E186" s="129">
        <f t="shared" si="14"/>
        <v>29.648611111108039</v>
      </c>
      <c r="F186" s="130" t="e">
        <f t="shared" si="15"/>
        <v>#N/A</v>
      </c>
      <c r="G186" s="130" t="e">
        <f t="shared" si="16"/>
        <v>#N/A</v>
      </c>
      <c r="H186" s="130">
        <f t="shared" si="17"/>
        <v>2.2160567622690475E-3</v>
      </c>
      <c r="I186" s="130">
        <f t="shared" si="18"/>
        <v>0.67166118782861006</v>
      </c>
      <c r="J186" s="130">
        <f t="shared" si="19"/>
        <v>-1.4868616737214457E-3</v>
      </c>
      <c r="K186" s="130">
        <f t="shared" si="20"/>
        <v>0.24967166152416317</v>
      </c>
    </row>
    <row r="187" spans="1:11" s="97" customFormat="1">
      <c r="A187" s="103" t="s">
        <v>323</v>
      </c>
      <c r="B187" s="103" t="s">
        <v>399</v>
      </c>
      <c r="C187" s="155">
        <v>0.67082551967017223</v>
      </c>
      <c r="D187" s="155">
        <v>0.26839242143888453</v>
      </c>
      <c r="E187" s="129">
        <f t="shared" si="14"/>
        <v>49.369444444440887</v>
      </c>
      <c r="F187" s="130" t="e">
        <f t="shared" si="15"/>
        <v>#N/A</v>
      </c>
      <c r="G187" s="130" t="e">
        <f t="shared" si="16"/>
        <v>#N/A</v>
      </c>
      <c r="H187" s="130">
        <f t="shared" si="17"/>
        <v>-7.6775230804237982E-3</v>
      </c>
      <c r="I187" s="130">
        <f t="shared" si="18"/>
        <v>0.67850304275059603</v>
      </c>
      <c r="J187" s="130">
        <f t="shared" si="19"/>
        <v>-3.7959201940922227E-3</v>
      </c>
      <c r="K187" s="130">
        <f t="shared" si="20"/>
        <v>0.27218834163297678</v>
      </c>
    </row>
    <row r="188" spans="1:11" s="97" customFormat="1">
      <c r="A188" s="103" t="s">
        <v>329</v>
      </c>
      <c r="B188" s="103" t="s">
        <v>399</v>
      </c>
      <c r="C188" s="155">
        <v>0.66370482818852283</v>
      </c>
      <c r="D188" s="155">
        <v>0.26637165928004025</v>
      </c>
      <c r="E188" s="129">
        <f t="shared" si="14"/>
        <v>61.065972222218988</v>
      </c>
      <c r="F188" s="130" t="e">
        <f t="shared" si="15"/>
        <v>#N/A</v>
      </c>
      <c r="G188" s="130" t="e">
        <f t="shared" si="16"/>
        <v>#N/A</v>
      </c>
      <c r="H188" s="130">
        <f t="shared" si="17"/>
        <v>-9.949848305206524E-3</v>
      </c>
      <c r="I188" s="130">
        <f t="shared" si="18"/>
        <v>0.67365467649372934</v>
      </c>
      <c r="J188" s="130">
        <f t="shared" si="19"/>
        <v>-5.131194449534443E-3</v>
      </c>
      <c r="K188" s="130">
        <f t="shared" si="20"/>
        <v>0.27150285372957472</v>
      </c>
    </row>
    <row r="189" spans="1:11" s="97" customFormat="1">
      <c r="A189" s="103" t="s">
        <v>333</v>
      </c>
      <c r="B189" s="103" t="s">
        <v>399</v>
      </c>
      <c r="C189" s="155">
        <v>0.6820151777127641</v>
      </c>
      <c r="D189" s="155">
        <v>0.26536127820061806</v>
      </c>
      <c r="E189" s="129">
        <f t="shared" si="14"/>
        <v>89.480555555550382</v>
      </c>
      <c r="F189" s="130" t="e">
        <f t="shared" si="15"/>
        <v>#N/A</v>
      </c>
      <c r="G189" s="130" t="e">
        <f t="shared" si="16"/>
        <v>#N/A</v>
      </c>
      <c r="H189" s="130">
        <f t="shared" si="17"/>
        <v>-1.5148202657765814E-3</v>
      </c>
      <c r="I189" s="130">
        <f t="shared" si="18"/>
        <v>0.68352999797854064</v>
      </c>
      <c r="J189" s="130">
        <f t="shared" si="19"/>
        <v>3.9931635992787873E-3</v>
      </c>
      <c r="K189" s="130">
        <f t="shared" si="20"/>
        <v>0.26136811460133924</v>
      </c>
    </row>
    <row r="190" spans="1:11" s="97" customFormat="1">
      <c r="A190" s="103" t="s">
        <v>335</v>
      </c>
      <c r="B190" s="103" t="s">
        <v>399</v>
      </c>
      <c r="C190" s="155">
        <v>0.67998069443229281</v>
      </c>
      <c r="D190" s="155">
        <v>0.23403946473853179</v>
      </c>
      <c r="E190" s="129">
        <f t="shared" si="14"/>
        <v>92.65625</v>
      </c>
      <c r="F190" s="130" t="e">
        <f t="shared" si="15"/>
        <v>#N/A</v>
      </c>
      <c r="G190" s="130" t="e">
        <f t="shared" si="16"/>
        <v>#N/A</v>
      </c>
      <c r="H190" s="130">
        <f t="shared" si="17"/>
        <v>7.6621513372274186E-5</v>
      </c>
      <c r="I190" s="130">
        <f t="shared" si="18"/>
        <v>0.67990407291892052</v>
      </c>
      <c r="J190" s="130">
        <f t="shared" si="19"/>
        <v>6.0513848523222891E-3</v>
      </c>
      <c r="K190" s="130">
        <f t="shared" si="20"/>
        <v>0.2279880798862095</v>
      </c>
    </row>
    <row r="191" spans="1:11" s="98" customFormat="1">
      <c r="A191" s="104" t="s">
        <v>304</v>
      </c>
      <c r="B191" s="104" t="s">
        <v>398</v>
      </c>
      <c r="C191" s="155">
        <v>0.61691171273768408</v>
      </c>
      <c r="D191" s="155">
        <v>0.19867612695875697</v>
      </c>
      <c r="E191" s="129">
        <f t="shared" si="14"/>
        <v>2.4770833333313931</v>
      </c>
      <c r="F191" s="130" t="e">
        <f t="shared" si="15"/>
        <v>#N/A</v>
      </c>
      <c r="G191" s="130" t="e">
        <f t="shared" si="16"/>
        <v>#N/A</v>
      </c>
      <c r="H191" s="130">
        <f t="shared" si="17"/>
        <v>7.2496080330584824E-3</v>
      </c>
      <c r="I191" s="130">
        <f t="shared" si="18"/>
        <v>0.60966210470462556</v>
      </c>
      <c r="J191" s="130">
        <f t="shared" si="19"/>
        <v>-3.1336542393466851E-2</v>
      </c>
      <c r="K191" s="130">
        <f t="shared" si="20"/>
        <v>0.23001266935222381</v>
      </c>
    </row>
    <row r="192" spans="1:11" s="98" customFormat="1">
      <c r="A192" s="104" t="s">
        <v>314</v>
      </c>
      <c r="B192" s="104" t="s">
        <v>398</v>
      </c>
      <c r="C192" s="155">
        <v>0.62504964585956901</v>
      </c>
      <c r="D192" s="155">
        <v>0.21888374854719972</v>
      </c>
      <c r="E192" s="129">
        <f t="shared" si="14"/>
        <v>17.717361111106584</v>
      </c>
      <c r="F192" s="130" t="e">
        <f t="shared" si="15"/>
        <v>#N/A</v>
      </c>
      <c r="G192" s="130" t="e">
        <f t="shared" si="16"/>
        <v>#N/A</v>
      </c>
      <c r="H192" s="130">
        <f t="shared" si="17"/>
        <v>7.9687528712494276E-3</v>
      </c>
      <c r="I192" s="130">
        <f t="shared" si="18"/>
        <v>0.61708089298831958</v>
      </c>
      <c r="J192" s="130">
        <f t="shared" si="19"/>
        <v>-6.5665438991503108E-3</v>
      </c>
      <c r="K192" s="130">
        <f t="shared" si="20"/>
        <v>0.22545029244635004</v>
      </c>
    </row>
    <row r="193" spans="1:11" s="98" customFormat="1">
      <c r="A193" s="104" t="s">
        <v>318</v>
      </c>
      <c r="B193" s="104" t="s">
        <v>398</v>
      </c>
      <c r="C193" s="155">
        <v>0.61080826289627033</v>
      </c>
      <c r="D193" s="155">
        <v>0.23707060797679821</v>
      </c>
      <c r="E193" s="129">
        <f t="shared" si="14"/>
        <v>23.03402777777228</v>
      </c>
      <c r="F193" s="130" t="e">
        <f t="shared" si="15"/>
        <v>#N/A</v>
      </c>
      <c r="G193" s="130" t="e">
        <f t="shared" si="16"/>
        <v>#N/A</v>
      </c>
      <c r="H193" s="130">
        <f t="shared" si="17"/>
        <v>5.7468304050943622E-3</v>
      </c>
      <c r="I193" s="130">
        <f t="shared" si="18"/>
        <v>0.60506143249117594</v>
      </c>
      <c r="J193" s="130">
        <f t="shared" si="19"/>
        <v>-3.2244831161002824E-3</v>
      </c>
      <c r="K193" s="130">
        <f t="shared" si="20"/>
        <v>0.24029509109289848</v>
      </c>
    </row>
    <row r="194" spans="1:11" s="98" customFormat="1">
      <c r="A194" s="104" t="s">
        <v>322</v>
      </c>
      <c r="B194" s="104" t="s">
        <v>398</v>
      </c>
      <c r="C194" s="155">
        <v>0.60063584649391411</v>
      </c>
      <c r="D194" s="155">
        <v>0.28455851870963872</v>
      </c>
      <c r="E194" s="129">
        <f t="shared" ref="E194:E231" si="21">(DATEVALUE(LEFT(A194,10))+TIMEVALUE(MID(A194,12,5)))-(DATEVALUE(LEFT($E$232,10))+TIMEVALUE(MID($E$232,12,5)))</f>
        <v>47.57638888888323</v>
      </c>
      <c r="F194" s="130" t="e">
        <f t="shared" ref="F194:F228" si="22">IFERROR(C194-VLOOKUP(B194,ETH,2,FALSE),NA())</f>
        <v>#N/A</v>
      </c>
      <c r="G194" s="130" t="e">
        <f t="shared" ref="G194:G228" si="23">IFERROR(D194-VLOOKUP(B194,ETH,3,FALSE),NA())</f>
        <v>#N/A</v>
      </c>
      <c r="H194" s="130">
        <f t="shared" ref="H194:H231" si="24">$B$236*E194^4 + $C$236*E194^3 + $D$236*E194^2 +  $E$236*E194 +$F$236</f>
        <v>-7.0243385166747635E-3</v>
      </c>
      <c r="I194" s="130">
        <f t="shared" ref="I194:I228" si="25">C194-H194</f>
        <v>0.60766018501058883</v>
      </c>
      <c r="J194" s="130">
        <f t="shared" ref="J194:J231" si="26">$B$237*E194^4 + $C$237*E194^3 + $D$237*E194^2 +  $E$237*E194 +$F$237</f>
        <v>-3.4558088522729791E-3</v>
      </c>
      <c r="K194" s="130">
        <f t="shared" ref="K194:K228" si="27">D194-J194</f>
        <v>0.2880143275619117</v>
      </c>
    </row>
    <row r="195" spans="1:11" s="98" customFormat="1">
      <c r="A195" s="104" t="s">
        <v>324</v>
      </c>
      <c r="B195" s="104" t="s">
        <v>398</v>
      </c>
      <c r="C195" s="155">
        <v>0.59554963829273588</v>
      </c>
      <c r="D195" s="155">
        <v>0.2966830916627044</v>
      </c>
      <c r="E195" s="129">
        <f t="shared" si="21"/>
        <v>49.540972222217533</v>
      </c>
      <c r="F195" s="130" t="e">
        <f t="shared" si="22"/>
        <v>#N/A</v>
      </c>
      <c r="G195" s="130" t="e">
        <f t="shared" si="23"/>
        <v>#N/A</v>
      </c>
      <c r="H195" s="130">
        <f t="shared" si="24"/>
        <v>-7.7361576834084761E-3</v>
      </c>
      <c r="I195" s="130">
        <f t="shared" si="25"/>
        <v>0.6032857959761444</v>
      </c>
      <c r="J195" s="130">
        <f t="shared" si="26"/>
        <v>-3.8275273932893289E-3</v>
      </c>
      <c r="K195" s="130">
        <f t="shared" si="27"/>
        <v>0.30051061905599374</v>
      </c>
    </row>
    <row r="196" spans="1:11" s="98" customFormat="1">
      <c r="A196" s="104" t="s">
        <v>325</v>
      </c>
      <c r="B196" s="104" t="s">
        <v>398</v>
      </c>
      <c r="C196" s="155">
        <v>0.58944618845132224</v>
      </c>
      <c r="D196" s="155">
        <v>0.22191489178546614</v>
      </c>
      <c r="E196" s="129">
        <f t="shared" si="21"/>
        <v>57.472916666665697</v>
      </c>
      <c r="F196" s="130" t="e">
        <f t="shared" si="22"/>
        <v>#N/A</v>
      </c>
      <c r="G196" s="130" t="e">
        <f t="shared" si="23"/>
        <v>#N/A</v>
      </c>
      <c r="H196" s="130">
        <f t="shared" si="24"/>
        <v>-9.6418580196358794E-3</v>
      </c>
      <c r="I196" s="130">
        <f t="shared" si="25"/>
        <v>0.59908804647095815</v>
      </c>
      <c r="J196" s="130">
        <f t="shared" si="26"/>
        <v>-4.9481571534915336E-3</v>
      </c>
      <c r="K196" s="130">
        <f t="shared" si="27"/>
        <v>0.22686304893895767</v>
      </c>
    </row>
    <row r="197" spans="1:11" s="98" customFormat="1">
      <c r="A197" s="104" t="s">
        <v>327</v>
      </c>
      <c r="B197" s="104" t="s">
        <v>398</v>
      </c>
      <c r="C197" s="155">
        <v>0.60572205469509222</v>
      </c>
      <c r="D197" s="155">
        <v>0.25121594308870815</v>
      </c>
      <c r="E197" s="129">
        <f t="shared" si="21"/>
        <v>59.931249999994179</v>
      </c>
      <c r="F197" s="130" t="e">
        <f t="shared" si="22"/>
        <v>#N/A</v>
      </c>
      <c r="G197" s="130" t="e">
        <f t="shared" si="23"/>
        <v>#N/A</v>
      </c>
      <c r="H197" s="130">
        <f t="shared" si="24"/>
        <v>-9.8913027888008348E-3</v>
      </c>
      <c r="I197" s="130">
        <f t="shared" si="25"/>
        <v>0.61561335748389301</v>
      </c>
      <c r="J197" s="130">
        <f t="shared" si="26"/>
        <v>-5.1006035940882044E-3</v>
      </c>
      <c r="K197" s="130">
        <f t="shared" si="27"/>
        <v>0.25631654668279635</v>
      </c>
    </row>
    <row r="198" spans="1:11" s="98" customFormat="1">
      <c r="A198" s="104" t="s">
        <v>330</v>
      </c>
      <c r="B198" s="104" t="s">
        <v>398</v>
      </c>
      <c r="C198" s="155">
        <v>0.60673929633532775</v>
      </c>
      <c r="D198" s="155">
        <v>0.25929899172408527</v>
      </c>
      <c r="E198" s="129">
        <f t="shared" si="21"/>
        <v>62.301388888889051</v>
      </c>
      <c r="F198" s="130" t="e">
        <f t="shared" si="22"/>
        <v>#N/A</v>
      </c>
      <c r="G198" s="130" t="e">
        <f t="shared" si="23"/>
        <v>#N/A</v>
      </c>
      <c r="H198" s="130">
        <f t="shared" si="24"/>
        <v>-9.9728024574078158E-3</v>
      </c>
      <c r="I198" s="130">
        <f t="shared" si="25"/>
        <v>0.61671209879273559</v>
      </c>
      <c r="J198" s="130">
        <f t="shared" si="26"/>
        <v>-5.1338728013727297E-3</v>
      </c>
      <c r="K198" s="130">
        <f t="shared" si="27"/>
        <v>0.264432864525458</v>
      </c>
    </row>
    <row r="199" spans="1:11" s="98" customFormat="1">
      <c r="A199" s="104" t="s">
        <v>336</v>
      </c>
      <c r="B199" s="104" t="s">
        <v>398</v>
      </c>
      <c r="C199" s="155">
        <v>0.61894619601815526</v>
      </c>
      <c r="D199" s="155">
        <v>0.23707060797679821</v>
      </c>
      <c r="E199" s="129">
        <f t="shared" si="21"/>
        <v>92.829861111109494</v>
      </c>
      <c r="F199" s="130" t="e">
        <f t="shared" si="22"/>
        <v>#N/A</v>
      </c>
      <c r="G199" s="130" t="e">
        <f t="shared" si="23"/>
        <v>#N/A</v>
      </c>
      <c r="H199" s="130">
        <f t="shared" si="24"/>
        <v>1.6269415123409958E-4</v>
      </c>
      <c r="I199" s="130">
        <f t="shared" si="25"/>
        <v>0.61878350186692122</v>
      </c>
      <c r="J199" s="130">
        <f t="shared" si="26"/>
        <v>6.167272616530356E-3</v>
      </c>
      <c r="K199" s="130">
        <f t="shared" si="27"/>
        <v>0.23090333536026786</v>
      </c>
    </row>
    <row r="200" spans="1:11" s="106" customFormat="1">
      <c r="A200" s="105" t="s">
        <v>374</v>
      </c>
      <c r="B200" s="105" t="s">
        <v>366</v>
      </c>
      <c r="C200" s="155">
        <v>0.66980827802993659</v>
      </c>
      <c r="D200" s="155">
        <v>0.32497376188652427</v>
      </c>
      <c r="E200" s="129">
        <f t="shared" si="21"/>
        <v>38.422222222223354</v>
      </c>
      <c r="F200" s="130" t="e">
        <f t="shared" si="22"/>
        <v>#N/A</v>
      </c>
      <c r="G200" s="130" t="e">
        <f t="shared" si="23"/>
        <v>#N/A</v>
      </c>
      <c r="H200" s="130">
        <f t="shared" si="24"/>
        <v>-2.7281955432225877E-3</v>
      </c>
      <c r="I200" s="130">
        <f t="shared" si="25"/>
        <v>0.67253647357315915</v>
      </c>
      <c r="J200" s="130">
        <f t="shared" si="26"/>
        <v>-1.7947461675874438E-3</v>
      </c>
      <c r="K200" s="130">
        <f t="shared" si="27"/>
        <v>0.32676850805411173</v>
      </c>
    </row>
    <row r="201" spans="1:11" s="106" customFormat="1">
      <c r="A201" s="105" t="s">
        <v>373</v>
      </c>
      <c r="B201" s="105" t="s">
        <v>366</v>
      </c>
      <c r="C201" s="155">
        <v>0.67692896951158599</v>
      </c>
      <c r="D201" s="155">
        <v>0.28961042410674942</v>
      </c>
      <c r="E201" s="129">
        <f t="shared" si="21"/>
        <v>44.234722222223354</v>
      </c>
      <c r="F201" s="130" t="e">
        <f t="shared" si="22"/>
        <v>#N/A</v>
      </c>
      <c r="G201" s="130" t="e">
        <f t="shared" si="23"/>
        <v>#N/A</v>
      </c>
      <c r="H201" s="130">
        <f t="shared" si="24"/>
        <v>-5.6244965442483544E-3</v>
      </c>
      <c r="I201" s="130">
        <f t="shared" si="25"/>
        <v>0.68255346605583433</v>
      </c>
      <c r="J201" s="130">
        <f t="shared" si="26"/>
        <v>-2.8017819097777008E-3</v>
      </c>
      <c r="K201" s="130">
        <f t="shared" si="27"/>
        <v>0.29241220601652712</v>
      </c>
    </row>
    <row r="202" spans="1:11" s="106" customFormat="1">
      <c r="A202" s="105" t="s">
        <v>372</v>
      </c>
      <c r="B202" s="105" t="s">
        <v>366</v>
      </c>
      <c r="C202" s="155">
        <v>0.66268758654828719</v>
      </c>
      <c r="D202" s="155">
        <v>0.24818479985044173</v>
      </c>
      <c r="E202" s="129">
        <f t="shared" si="21"/>
        <v>44.927083333328483</v>
      </c>
      <c r="F202" s="130" t="e">
        <f t="shared" si="22"/>
        <v>#N/A</v>
      </c>
      <c r="G202" s="130" t="e">
        <f t="shared" si="23"/>
        <v>#N/A</v>
      </c>
      <c r="H202" s="130">
        <f t="shared" si="24"/>
        <v>-5.9327259011503486E-3</v>
      </c>
      <c r="I202" s="130">
        <f t="shared" si="25"/>
        <v>0.66862031244943754</v>
      </c>
      <c r="J202" s="130">
        <f t="shared" si="26"/>
        <v>-2.9369055650741854E-3</v>
      </c>
      <c r="K202" s="130">
        <f t="shared" si="27"/>
        <v>0.25112170541551593</v>
      </c>
    </row>
    <row r="203" spans="1:11" s="106" customFormat="1">
      <c r="A203" s="105" t="s">
        <v>371</v>
      </c>
      <c r="B203" s="105" t="s">
        <v>366</v>
      </c>
      <c r="C203" s="155">
        <v>0.66370482818852283</v>
      </c>
      <c r="D203" s="155">
        <v>0.27243394575657309</v>
      </c>
      <c r="E203" s="129">
        <f t="shared" si="21"/>
        <v>49.022916666661331</v>
      </c>
      <c r="F203" s="130" t="e">
        <f t="shared" si="22"/>
        <v>#N/A</v>
      </c>
      <c r="G203" s="130" t="e">
        <f t="shared" si="23"/>
        <v>#N/A</v>
      </c>
      <c r="H203" s="130">
        <f t="shared" si="24"/>
        <v>-7.5569804620612482E-3</v>
      </c>
      <c r="I203" s="130">
        <f t="shared" si="25"/>
        <v>0.67126180865058405</v>
      </c>
      <c r="J203" s="130">
        <f t="shared" si="26"/>
        <v>-3.7314977098892033E-3</v>
      </c>
      <c r="K203" s="130">
        <f t="shared" si="27"/>
        <v>0.27616544346646232</v>
      </c>
    </row>
    <row r="204" spans="1:11" s="106" customFormat="1">
      <c r="A204" s="105" t="s">
        <v>370</v>
      </c>
      <c r="B204" s="105" t="s">
        <v>366</v>
      </c>
      <c r="C204" s="155">
        <v>0.67387724459087905</v>
      </c>
      <c r="D204" s="155">
        <v>0.21989412962662186</v>
      </c>
      <c r="E204" s="129">
        <f t="shared" si="21"/>
        <v>65.249305555553292</v>
      </c>
      <c r="F204" s="130" t="e">
        <f t="shared" si="22"/>
        <v>#N/A</v>
      </c>
      <c r="G204" s="130" t="e">
        <f t="shared" si="23"/>
        <v>#N/A</v>
      </c>
      <c r="H204" s="130">
        <f t="shared" si="24"/>
        <v>-9.856550333386685E-3</v>
      </c>
      <c r="I204" s="130">
        <f t="shared" si="25"/>
        <v>0.68373379492426578</v>
      </c>
      <c r="J204" s="130">
        <f t="shared" si="26"/>
        <v>-5.0032624024016481E-3</v>
      </c>
      <c r="K204" s="130">
        <f t="shared" si="27"/>
        <v>0.22489739202902351</v>
      </c>
    </row>
    <row r="205" spans="1:11" s="106" customFormat="1">
      <c r="A205" s="105" t="s">
        <v>369</v>
      </c>
      <c r="B205" s="105" t="s">
        <v>366</v>
      </c>
      <c r="C205" s="155">
        <v>0.66573931146899412</v>
      </c>
      <c r="D205" s="155">
        <v>0.22191489178546614</v>
      </c>
      <c r="E205" s="129">
        <f t="shared" si="21"/>
        <v>67.15902777777228</v>
      </c>
      <c r="F205" s="130" t="e">
        <f t="shared" si="22"/>
        <v>#N/A</v>
      </c>
      <c r="G205" s="130" t="e">
        <f t="shared" si="23"/>
        <v>#N/A</v>
      </c>
      <c r="H205" s="130">
        <f t="shared" si="24"/>
        <v>-9.6543693553308371E-3</v>
      </c>
      <c r="I205" s="130">
        <f t="shared" si="25"/>
        <v>0.67539368082432494</v>
      </c>
      <c r="J205" s="130">
        <f t="shared" si="26"/>
        <v>-4.8099282074145489E-3</v>
      </c>
      <c r="K205" s="130">
        <f t="shared" si="27"/>
        <v>0.22672481999288069</v>
      </c>
    </row>
    <row r="206" spans="1:11" s="106" customFormat="1">
      <c r="A206" s="105" t="s">
        <v>368</v>
      </c>
      <c r="B206" s="105" t="s">
        <v>366</v>
      </c>
      <c r="C206" s="155">
        <v>0.65658413670687343</v>
      </c>
      <c r="D206" s="155">
        <v>0.29062080518617156</v>
      </c>
      <c r="E206" s="129">
        <f t="shared" si="21"/>
        <v>71.461805555554747</v>
      </c>
      <c r="F206" s="130" t="e">
        <f t="shared" si="22"/>
        <v>#N/A</v>
      </c>
      <c r="G206" s="130" t="e">
        <f t="shared" si="23"/>
        <v>#N/A</v>
      </c>
      <c r="H206" s="130">
        <f t="shared" si="24"/>
        <v>-8.8480305606417203E-3</v>
      </c>
      <c r="I206" s="130">
        <f t="shared" si="25"/>
        <v>0.6654321672675152</v>
      </c>
      <c r="J206" s="130">
        <f t="shared" si="26"/>
        <v>-4.0442407913660883E-3</v>
      </c>
      <c r="K206" s="130">
        <f t="shared" si="27"/>
        <v>0.29466504597753762</v>
      </c>
    </row>
    <row r="207" spans="1:11" s="106" customFormat="1">
      <c r="A207" s="105" t="s">
        <v>367</v>
      </c>
      <c r="B207" s="105" t="s">
        <v>366</v>
      </c>
      <c r="C207" s="155">
        <v>0.67692896951158599</v>
      </c>
      <c r="D207" s="155">
        <v>0.28961042410674942</v>
      </c>
      <c r="E207" s="129">
        <f t="shared" si="21"/>
        <v>103.1784722222219</v>
      </c>
      <c r="F207" s="130" t="e">
        <f t="shared" si="22"/>
        <v>#N/A</v>
      </c>
      <c r="G207" s="130" t="e">
        <f t="shared" si="23"/>
        <v>#N/A</v>
      </c>
      <c r="H207" s="130">
        <f t="shared" si="24"/>
        <v>4.566506393481759E-3</v>
      </c>
      <c r="I207" s="130">
        <f t="shared" si="25"/>
        <v>0.67236246311810421</v>
      </c>
      <c r="J207" s="130">
        <f t="shared" si="26"/>
        <v>1.3300802408086093E-2</v>
      </c>
      <c r="K207" s="130">
        <f t="shared" si="27"/>
        <v>0.27630962169866335</v>
      </c>
    </row>
    <row r="208" spans="1:11" s="108" customFormat="1">
      <c r="A208" s="107" t="s">
        <v>339</v>
      </c>
      <c r="B208" s="107" t="s">
        <v>340</v>
      </c>
      <c r="C208" s="155">
        <v>0.5670668723661384</v>
      </c>
      <c r="D208" s="155">
        <v>0.27849623223310593</v>
      </c>
      <c r="E208" s="129">
        <f t="shared" si="21"/>
        <v>111.45416666666279</v>
      </c>
      <c r="F208" s="130" t="e">
        <f t="shared" si="22"/>
        <v>#N/A</v>
      </c>
      <c r="G208" s="130" t="e">
        <f t="shared" si="23"/>
        <v>#N/A</v>
      </c>
      <c r="H208" s="130">
        <f t="shared" si="24"/>
        <v>5.8093329035298485E-3</v>
      </c>
      <c r="I208" s="130">
        <f t="shared" si="25"/>
        <v>0.56125753946260859</v>
      </c>
      <c r="J208" s="130">
        <f t="shared" si="26"/>
        <v>1.8344979352700436E-2</v>
      </c>
      <c r="K208" s="130">
        <f t="shared" si="27"/>
        <v>0.26015125288040553</v>
      </c>
    </row>
    <row r="209" spans="1:11" s="108" customFormat="1">
      <c r="A209" s="107" t="s">
        <v>343</v>
      </c>
      <c r="B209" s="107" t="s">
        <v>340</v>
      </c>
      <c r="C209" s="155">
        <v>0.54875652284189713</v>
      </c>
      <c r="D209" s="155">
        <v>0.23707060797679821</v>
      </c>
      <c r="E209" s="129">
        <f t="shared" si="21"/>
        <v>113.41736111111095</v>
      </c>
      <c r="F209" s="130" t="e">
        <f t="shared" si="22"/>
        <v>#N/A</v>
      </c>
      <c r="G209" s="130" t="e">
        <f t="shared" si="23"/>
        <v>#N/A</v>
      </c>
      <c r="H209" s="130">
        <f t="shared" si="24"/>
        <v>5.6045995965970791E-3</v>
      </c>
      <c r="I209" s="130">
        <f t="shared" si="25"/>
        <v>0.54315192324530004</v>
      </c>
      <c r="J209" s="130">
        <f t="shared" si="26"/>
        <v>1.9289390892122421E-2</v>
      </c>
      <c r="K209" s="130">
        <f t="shared" si="27"/>
        <v>0.21778121708467579</v>
      </c>
    </row>
    <row r="210" spans="1:11" s="108" customFormat="1">
      <c r="A210" s="107" t="s">
        <v>348</v>
      </c>
      <c r="B210" s="107" t="s">
        <v>340</v>
      </c>
      <c r="C210" s="155">
        <v>0.54468755628095467</v>
      </c>
      <c r="D210" s="155">
        <v>0.31082842677461431</v>
      </c>
      <c r="E210" s="129">
        <f t="shared" si="21"/>
        <v>116.21875</v>
      </c>
      <c r="F210" s="130" t="e">
        <f t="shared" si="22"/>
        <v>#N/A</v>
      </c>
      <c r="G210" s="130" t="e">
        <f t="shared" si="23"/>
        <v>#N/A</v>
      </c>
      <c r="H210" s="130">
        <f t="shared" si="24"/>
        <v>4.8843425267012242E-3</v>
      </c>
      <c r="I210" s="130">
        <f t="shared" si="25"/>
        <v>0.53980321375425344</v>
      </c>
      <c r="J210" s="130">
        <f t="shared" si="26"/>
        <v>2.0387356852372446E-2</v>
      </c>
      <c r="K210" s="130">
        <f t="shared" si="27"/>
        <v>0.29044106992224183</v>
      </c>
    </row>
    <row r="211" spans="1:11" s="108" customFormat="1">
      <c r="A211" s="107" t="s">
        <v>350</v>
      </c>
      <c r="B211" s="107" t="s">
        <v>340</v>
      </c>
      <c r="C211" s="155">
        <v>0.55282548940283971</v>
      </c>
      <c r="D211" s="155">
        <v>0.27041318359772881</v>
      </c>
      <c r="E211" s="129">
        <f t="shared" si="21"/>
        <v>118.17152777777665</v>
      </c>
      <c r="F211" s="130" t="e">
        <f t="shared" si="22"/>
        <v>#N/A</v>
      </c>
      <c r="G211" s="130" t="e">
        <f t="shared" si="23"/>
        <v>#N/A</v>
      </c>
      <c r="H211" s="130">
        <f t="shared" si="24"/>
        <v>4.0473681490715008E-3</v>
      </c>
      <c r="I211" s="130">
        <f t="shared" si="25"/>
        <v>0.54877812125376824</v>
      </c>
      <c r="J211" s="130">
        <f t="shared" si="26"/>
        <v>2.0946771404607795E-2</v>
      </c>
      <c r="K211" s="130">
        <f t="shared" si="27"/>
        <v>0.24946641219312102</v>
      </c>
    </row>
    <row r="212" spans="1:11" s="108" customFormat="1">
      <c r="A212" s="107" t="s">
        <v>352</v>
      </c>
      <c r="B212" s="107" t="s">
        <v>340</v>
      </c>
      <c r="C212" s="155">
        <v>0.54367031464071902</v>
      </c>
      <c r="D212" s="155">
        <v>0.25626784848581885</v>
      </c>
      <c r="E212" s="129">
        <f t="shared" si="21"/>
        <v>120.45277777777665</v>
      </c>
      <c r="F212" s="130" t="e">
        <f t="shared" si="22"/>
        <v>#N/A</v>
      </c>
      <c r="G212" s="130" t="e">
        <f t="shared" si="23"/>
        <v>#N/A</v>
      </c>
      <c r="H212" s="130">
        <f t="shared" si="24"/>
        <v>2.6790269666605027E-3</v>
      </c>
      <c r="I212" s="130">
        <f t="shared" si="25"/>
        <v>0.54099128767405857</v>
      </c>
      <c r="J212" s="130">
        <f t="shared" si="26"/>
        <v>2.134896684236573E-2</v>
      </c>
      <c r="K212" s="130">
        <f t="shared" si="27"/>
        <v>0.23491888164345312</v>
      </c>
    </row>
    <row r="213" spans="1:11" s="108" customFormat="1">
      <c r="A213" s="107" t="s">
        <v>354</v>
      </c>
      <c r="B213" s="107" t="s">
        <v>340</v>
      </c>
      <c r="C213" s="155">
        <v>0.54875652284189713</v>
      </c>
      <c r="D213" s="155">
        <v>0.29062080518617156</v>
      </c>
      <c r="E213" s="129">
        <f t="shared" si="21"/>
        <v>121.49236111110804</v>
      </c>
      <c r="F213" s="130" t="e">
        <f t="shared" si="22"/>
        <v>#N/A</v>
      </c>
      <c r="G213" s="130" t="e">
        <f t="shared" si="23"/>
        <v>#N/A</v>
      </c>
      <c r="H213" s="130">
        <f t="shared" si="24"/>
        <v>1.9041611917783863E-3</v>
      </c>
      <c r="I213" s="130">
        <f t="shared" si="25"/>
        <v>0.54685236165011875</v>
      </c>
      <c r="J213" s="130">
        <f t="shared" si="26"/>
        <v>2.1432052498518955E-2</v>
      </c>
      <c r="K213" s="130">
        <f t="shared" si="27"/>
        <v>0.26918875268765263</v>
      </c>
    </row>
    <row r="214" spans="1:11" s="110" customFormat="1">
      <c r="A214" s="109" t="s">
        <v>309</v>
      </c>
      <c r="B214" s="109" t="s">
        <v>310</v>
      </c>
      <c r="C214" s="155">
        <v>0.72168760168195345</v>
      </c>
      <c r="D214" s="155">
        <v>0.12188716492267443</v>
      </c>
      <c r="E214" s="129">
        <f t="shared" si="21"/>
        <v>10.158333333332848</v>
      </c>
      <c r="F214" s="130" t="e">
        <f t="shared" si="22"/>
        <v>#N/A</v>
      </c>
      <c r="G214" s="130" t="e">
        <f t="shared" si="23"/>
        <v>#N/A</v>
      </c>
      <c r="H214" s="130">
        <f t="shared" si="24"/>
        <v>9.321423431863719E-3</v>
      </c>
      <c r="I214" s="130">
        <f t="shared" si="25"/>
        <v>0.71236617825008974</v>
      </c>
      <c r="J214" s="130">
        <f t="shared" si="26"/>
        <v>-1.5502590471194171E-2</v>
      </c>
      <c r="K214" s="130">
        <f t="shared" si="27"/>
        <v>0.13738975539386861</v>
      </c>
    </row>
    <row r="215" spans="1:11" s="110" customFormat="1">
      <c r="A215" s="109" t="s">
        <v>312</v>
      </c>
      <c r="B215" s="109" t="s">
        <v>310</v>
      </c>
      <c r="C215" s="155">
        <v>0.72982553480383849</v>
      </c>
      <c r="D215" s="155">
        <v>0.19463460264106841</v>
      </c>
      <c r="E215" s="129">
        <f t="shared" si="21"/>
        <v>15.075694444443798</v>
      </c>
      <c r="F215" s="130" t="e">
        <f t="shared" si="22"/>
        <v>#N/A</v>
      </c>
      <c r="G215" s="130" t="e">
        <f t="shared" si="23"/>
        <v>#N/A</v>
      </c>
      <c r="H215" s="130">
        <f t="shared" si="24"/>
        <v>8.7336703041530628E-3</v>
      </c>
      <c r="I215" s="130">
        <f t="shared" si="25"/>
        <v>0.72109186449968543</v>
      </c>
      <c r="J215" s="130">
        <f t="shared" si="26"/>
        <v>-9.0610045437757095E-3</v>
      </c>
      <c r="K215" s="130">
        <f t="shared" si="27"/>
        <v>0.20369560718484411</v>
      </c>
    </row>
    <row r="216" spans="1:11" s="110" customFormat="1">
      <c r="A216" s="109" t="s">
        <v>315</v>
      </c>
      <c r="B216" s="109" t="s">
        <v>310</v>
      </c>
      <c r="C216" s="155">
        <v>0.72880829316360285</v>
      </c>
      <c r="D216" s="155">
        <v>0.18655155400569129</v>
      </c>
      <c r="E216" s="129">
        <f t="shared" si="21"/>
        <v>18.237499999995634</v>
      </c>
      <c r="F216" s="130" t="e">
        <f t="shared" si="22"/>
        <v>#N/A</v>
      </c>
      <c r="G216" s="130" t="e">
        <f t="shared" si="23"/>
        <v>#N/A</v>
      </c>
      <c r="H216" s="130">
        <f t="shared" si="24"/>
        <v>7.7878941430563828E-3</v>
      </c>
      <c r="I216" s="130">
        <f t="shared" si="25"/>
        <v>0.72102039902054649</v>
      </c>
      <c r="J216" s="130">
        <f t="shared" si="26"/>
        <v>-6.1457673089891363E-3</v>
      </c>
      <c r="K216" s="130">
        <f t="shared" si="27"/>
        <v>0.19269732131468043</v>
      </c>
    </row>
    <row r="217" spans="1:11" s="110" customFormat="1">
      <c r="A217" s="109" t="s">
        <v>317</v>
      </c>
      <c r="B217" s="109" t="s">
        <v>310</v>
      </c>
      <c r="C217" s="155">
        <v>0.71354966856006841</v>
      </c>
      <c r="D217" s="155">
        <v>0.19564498372049055</v>
      </c>
      <c r="E217" s="129">
        <f t="shared" si="21"/>
        <v>22.859027777776646</v>
      </c>
      <c r="F217" s="130" t="e">
        <f t="shared" si="22"/>
        <v>#N/A</v>
      </c>
      <c r="G217" s="130" t="e">
        <f t="shared" si="23"/>
        <v>#N/A</v>
      </c>
      <c r="H217" s="130">
        <f t="shared" si="24"/>
        <v>5.8312625452144121E-3</v>
      </c>
      <c r="I217" s="130">
        <f t="shared" si="25"/>
        <v>0.70771840601485403</v>
      </c>
      <c r="J217" s="130">
        <f t="shared" si="26"/>
        <v>-3.303265882889414E-3</v>
      </c>
      <c r="K217" s="130">
        <f t="shared" si="27"/>
        <v>0.19894824960337998</v>
      </c>
    </row>
    <row r="218" spans="1:11" s="110" customFormat="1">
      <c r="A218" s="109" t="s">
        <v>319</v>
      </c>
      <c r="B218" s="109" t="s">
        <v>310</v>
      </c>
      <c r="C218" s="155">
        <v>0.73084277644407414</v>
      </c>
      <c r="D218" s="155">
        <v>0.26131975388292955</v>
      </c>
      <c r="E218" s="129">
        <f t="shared" si="21"/>
        <v>29.47013888888614</v>
      </c>
      <c r="F218" s="130" t="e">
        <f t="shared" si="22"/>
        <v>#N/A</v>
      </c>
      <c r="G218" s="130" t="e">
        <f t="shared" si="23"/>
        <v>#N/A</v>
      </c>
      <c r="H218" s="130">
        <f t="shared" si="24"/>
        <v>2.3170716347109162E-3</v>
      </c>
      <c r="I218" s="130">
        <f t="shared" si="25"/>
        <v>0.72852570480936318</v>
      </c>
      <c r="J218" s="130">
        <f t="shared" si="26"/>
        <v>-1.5062638538449538E-3</v>
      </c>
      <c r="K218" s="130">
        <f t="shared" si="27"/>
        <v>0.2628260177367745</v>
      </c>
    </row>
    <row r="219" spans="1:11" s="110" customFormat="1">
      <c r="A219" s="109" t="s">
        <v>331</v>
      </c>
      <c r="B219" s="109" t="s">
        <v>310</v>
      </c>
      <c r="C219" s="155">
        <v>0.69829104395653407</v>
      </c>
      <c r="D219" s="155">
        <v>0.1703854567349371</v>
      </c>
      <c r="E219" s="129">
        <f t="shared" si="21"/>
        <v>65.077083333329938</v>
      </c>
      <c r="F219" s="130" t="e">
        <f t="shared" si="22"/>
        <v>#N/A</v>
      </c>
      <c r="G219" s="130" t="e">
        <f t="shared" si="23"/>
        <v>#N/A</v>
      </c>
      <c r="H219" s="130">
        <f t="shared" si="24"/>
        <v>-9.8699221194819206E-3</v>
      </c>
      <c r="I219" s="130">
        <f t="shared" si="25"/>
        <v>0.70816096607601597</v>
      </c>
      <c r="J219" s="130">
        <f t="shared" si="26"/>
        <v>-5.0164077946437124E-3</v>
      </c>
      <c r="K219" s="130">
        <f t="shared" si="27"/>
        <v>0.17540186452958081</v>
      </c>
    </row>
    <row r="220" spans="1:11" s="110" customFormat="1">
      <c r="A220" s="109" t="s">
        <v>332</v>
      </c>
      <c r="B220" s="109" t="s">
        <v>310</v>
      </c>
      <c r="C220" s="155">
        <v>0.71354966856006841</v>
      </c>
      <c r="D220" s="155">
        <v>0.155229740543605</v>
      </c>
      <c r="E220" s="129">
        <f t="shared" si="21"/>
        <v>66.640277777776646</v>
      </c>
      <c r="F220" s="130" t="e">
        <f t="shared" si="22"/>
        <v>#N/A</v>
      </c>
      <c r="G220" s="130" t="e">
        <f t="shared" si="23"/>
        <v>#N/A</v>
      </c>
      <c r="H220" s="130">
        <f t="shared" si="24"/>
        <v>-9.7190103044625942E-3</v>
      </c>
      <c r="I220" s="130">
        <f t="shared" si="25"/>
        <v>0.72326867886453106</v>
      </c>
      <c r="J220" s="130">
        <f t="shared" si="26"/>
        <v>-4.8711621675293082E-3</v>
      </c>
      <c r="K220" s="130">
        <f t="shared" si="27"/>
        <v>0.16010090271113431</v>
      </c>
    </row>
    <row r="221" spans="1:11" s="110" customFormat="1">
      <c r="A221" s="109" t="s">
        <v>338</v>
      </c>
      <c r="B221" s="109" t="s">
        <v>310</v>
      </c>
      <c r="C221" s="155">
        <v>0.72779105152336721</v>
      </c>
      <c r="D221" s="155">
        <v>0.22898755934142112</v>
      </c>
      <c r="E221" s="129">
        <f t="shared" si="21"/>
        <v>101.22430555555184</v>
      </c>
      <c r="F221" s="130" t="e">
        <f t="shared" si="22"/>
        <v>#N/A</v>
      </c>
      <c r="G221" s="130" t="e">
        <f t="shared" si="23"/>
        <v>#N/A</v>
      </c>
      <c r="H221" s="130">
        <f t="shared" si="24"/>
        <v>3.9010702261518537E-3</v>
      </c>
      <c r="I221" s="130">
        <f t="shared" si="25"/>
        <v>0.72388998129721538</v>
      </c>
      <c r="J221" s="130">
        <f t="shared" si="26"/>
        <v>1.1962920414956307E-2</v>
      </c>
      <c r="K221" s="130">
        <f t="shared" si="27"/>
        <v>0.21702463892646481</v>
      </c>
    </row>
    <row r="222" spans="1:11" s="110" customFormat="1">
      <c r="A222" s="109" t="s">
        <v>344</v>
      </c>
      <c r="B222" s="109" t="s">
        <v>310</v>
      </c>
      <c r="C222" s="155">
        <v>0.73084277644407414</v>
      </c>
      <c r="D222" s="155">
        <v>0.24212251337390892</v>
      </c>
      <c r="E222" s="129">
        <f t="shared" si="21"/>
        <v>113.94027777777228</v>
      </c>
      <c r="F222" s="130" t="e">
        <f t="shared" si="22"/>
        <v>#N/A</v>
      </c>
      <c r="G222" s="130" t="e">
        <f t="shared" si="23"/>
        <v>#N/A</v>
      </c>
      <c r="H222" s="130">
        <f t="shared" si="24"/>
        <v>5.5100978566719749E-3</v>
      </c>
      <c r="I222" s="130">
        <f t="shared" si="25"/>
        <v>0.72533267858740214</v>
      </c>
      <c r="J222" s="130">
        <f t="shared" si="26"/>
        <v>1.9518123027921969E-2</v>
      </c>
      <c r="K222" s="130">
        <f t="shared" si="27"/>
        <v>0.22260439034598695</v>
      </c>
    </row>
    <row r="223" spans="1:11" s="110" customFormat="1">
      <c r="A223" s="109" t="s">
        <v>345</v>
      </c>
      <c r="B223" s="109" t="s">
        <v>310</v>
      </c>
      <c r="C223" s="155">
        <v>0.72779105152336721</v>
      </c>
      <c r="D223" s="155">
        <v>0.14007402435227295</v>
      </c>
      <c r="E223" s="129">
        <f t="shared" si="21"/>
        <v>114.45902777777519</v>
      </c>
      <c r="F223" s="130" t="e">
        <f t="shared" si="22"/>
        <v>#N/A</v>
      </c>
      <c r="G223" s="130" t="e">
        <f t="shared" si="23"/>
        <v>#N/A</v>
      </c>
      <c r="H223" s="130">
        <f t="shared" si="24"/>
        <v>5.3987960643299276E-3</v>
      </c>
      <c r="I223" s="130">
        <f t="shared" si="25"/>
        <v>0.72239225545903729</v>
      </c>
      <c r="J223" s="130">
        <f t="shared" si="26"/>
        <v>1.9734735451110957E-2</v>
      </c>
      <c r="K223" s="130">
        <f t="shared" si="27"/>
        <v>0.12033928890116199</v>
      </c>
    </row>
    <row r="224" spans="1:11" s="111" customFormat="1">
      <c r="A224" s="27" t="s">
        <v>342</v>
      </c>
      <c r="B224" s="27" t="s">
        <v>380</v>
      </c>
      <c r="C224" s="155">
        <v>0.57723928876849473</v>
      </c>
      <c r="D224" s="155">
        <v>0.24111213229448678</v>
      </c>
      <c r="E224" s="129">
        <f t="shared" si="21"/>
        <v>113.06944444444525</v>
      </c>
      <c r="F224" s="130" t="e">
        <f t="shared" si="22"/>
        <v>#N/A</v>
      </c>
      <c r="G224" s="130" t="e">
        <f t="shared" si="23"/>
        <v>#N/A</v>
      </c>
      <c r="H224" s="130">
        <f t="shared" si="24"/>
        <v>5.6578789653151662E-3</v>
      </c>
      <c r="I224" s="130">
        <f t="shared" si="25"/>
        <v>0.57158140980317951</v>
      </c>
      <c r="J224" s="130">
        <f t="shared" si="26"/>
        <v>1.9131645472522801E-2</v>
      </c>
      <c r="K224" s="130">
        <f t="shared" si="27"/>
        <v>0.22198048682196397</v>
      </c>
    </row>
    <row r="225" spans="1:18" s="111" customFormat="1">
      <c r="A225" s="27" t="s">
        <v>347</v>
      </c>
      <c r="B225" s="27" t="s">
        <v>380</v>
      </c>
      <c r="C225" s="155">
        <v>0.58232549696967273</v>
      </c>
      <c r="D225" s="155">
        <v>0.22999794042084326</v>
      </c>
      <c r="E225" s="129">
        <f t="shared" si="21"/>
        <v>115.69513888888469</v>
      </c>
      <c r="F225" s="130" t="e">
        <f t="shared" si="22"/>
        <v>#N/A</v>
      </c>
      <c r="G225" s="130" t="e">
        <f t="shared" si="23"/>
        <v>#N/A</v>
      </c>
      <c r="H225" s="130">
        <f t="shared" si="24"/>
        <v>5.0601975032173035E-3</v>
      </c>
      <c r="I225" s="130">
        <f t="shared" si="25"/>
        <v>0.57726529946645544</v>
      </c>
      <c r="J225" s="130">
        <f t="shared" si="26"/>
        <v>2.0207025000012507E-2</v>
      </c>
      <c r="K225" s="130">
        <f t="shared" si="27"/>
        <v>0.20979091542083075</v>
      </c>
    </row>
    <row r="226" spans="1:18" s="111" customFormat="1">
      <c r="A226" s="27" t="s">
        <v>349</v>
      </c>
      <c r="B226" s="27" t="s">
        <v>380</v>
      </c>
      <c r="C226" s="155">
        <v>0.57825653040873026</v>
      </c>
      <c r="D226" s="155">
        <v>0.23504984581795393</v>
      </c>
      <c r="E226" s="129">
        <f t="shared" si="21"/>
        <v>117.45624999999563</v>
      </c>
      <c r="F226" s="130" t="e">
        <f t="shared" si="22"/>
        <v>#N/A</v>
      </c>
      <c r="G226" s="130" t="e">
        <f t="shared" si="23"/>
        <v>#N/A</v>
      </c>
      <c r="H226" s="130">
        <f t="shared" si="24"/>
        <v>4.3880599017309119E-3</v>
      </c>
      <c r="I226" s="130">
        <f t="shared" si="25"/>
        <v>0.57386847050699941</v>
      </c>
      <c r="J226" s="130">
        <f t="shared" si="26"/>
        <v>2.0763417494709419E-2</v>
      </c>
      <c r="K226" s="130">
        <f t="shared" si="27"/>
        <v>0.21428642832324452</v>
      </c>
    </row>
    <row r="227" spans="1:18" s="111" customFormat="1">
      <c r="A227" s="27" t="s">
        <v>351</v>
      </c>
      <c r="B227" s="27" t="s">
        <v>380</v>
      </c>
      <c r="C227" s="155">
        <v>0.57317032220755215</v>
      </c>
      <c r="D227" s="155">
        <v>0.27748585115368374</v>
      </c>
      <c r="E227" s="129">
        <f t="shared" si="21"/>
        <v>119.05069444444234</v>
      </c>
      <c r="F227" s="130" t="e">
        <f t="shared" si="22"/>
        <v>#N/A</v>
      </c>
      <c r="G227" s="130" t="e">
        <f t="shared" si="23"/>
        <v>#N/A</v>
      </c>
      <c r="H227" s="130">
        <f t="shared" si="24"/>
        <v>3.5720914471670806E-3</v>
      </c>
      <c r="I227" s="130">
        <f t="shared" si="25"/>
        <v>0.56959823076038507</v>
      </c>
      <c r="J227" s="130">
        <f t="shared" si="26"/>
        <v>2.1135808654486693E-2</v>
      </c>
      <c r="K227" s="130">
        <f t="shared" si="27"/>
        <v>0.25635004249919702</v>
      </c>
    </row>
    <row r="228" spans="1:18" s="111" customFormat="1">
      <c r="A228" s="27" t="s">
        <v>353</v>
      </c>
      <c r="B228" s="27" t="s">
        <v>380</v>
      </c>
      <c r="C228" s="155">
        <v>0.58435998025014402</v>
      </c>
      <c r="D228" s="155">
        <v>0.24919518092986387</v>
      </c>
      <c r="E228" s="129">
        <f t="shared" si="21"/>
        <v>120.9736111111124</v>
      </c>
      <c r="F228" s="130" t="e">
        <f t="shared" si="22"/>
        <v>#N/A</v>
      </c>
      <c r="G228" s="130" t="e">
        <f t="shared" si="23"/>
        <v>#N/A</v>
      </c>
      <c r="H228" s="130">
        <f t="shared" si="24"/>
        <v>2.3031553641330027E-3</v>
      </c>
      <c r="I228" s="130">
        <f t="shared" si="25"/>
        <v>0.58205682488601096</v>
      </c>
      <c r="J228" s="130">
        <f t="shared" si="26"/>
        <v>2.1398876845922205E-2</v>
      </c>
      <c r="K228" s="130">
        <f t="shared" si="27"/>
        <v>0.22779630408394166</v>
      </c>
    </row>
    <row r="229" spans="1:18" s="112" customFormat="1">
      <c r="A229" s="113" t="s">
        <v>386</v>
      </c>
      <c r="B229" s="114" t="s">
        <v>389</v>
      </c>
      <c r="C229" s="155">
        <v>0.65556689506663779</v>
      </c>
      <c r="D229" s="155">
        <v>0.29264156734501584</v>
      </c>
      <c r="E229" s="129">
        <f t="shared" si="21"/>
        <v>16.853472222217533</v>
      </c>
      <c r="F229" s="130" t="e">
        <f t="shared" ref="F229" si="28">IFERROR(C229-VLOOKUP(B229,ETH,2,FALSE),NA())</f>
        <v>#N/A</v>
      </c>
      <c r="G229" s="130" t="e">
        <f t="shared" ref="G229" si="29">IFERROR(D229-VLOOKUP(B229,ETH,3,FALSE),NA())</f>
        <v>#N/A</v>
      </c>
      <c r="H229" s="130">
        <f t="shared" si="24"/>
        <v>8.2481863510368222E-3</v>
      </c>
      <c r="I229" s="130">
        <f t="shared" ref="I229" si="30">C229-H229</f>
        <v>0.64731870871560093</v>
      </c>
      <c r="J229" s="130">
        <f t="shared" si="26"/>
        <v>-7.3151440208674007E-3</v>
      </c>
      <c r="K229" s="130">
        <f t="shared" ref="K229" si="31">D229-J229</f>
        <v>0.29995671136588326</v>
      </c>
    </row>
    <row r="230" spans="1:18" s="112" customFormat="1">
      <c r="A230" s="113" t="s">
        <v>387</v>
      </c>
      <c r="B230" s="114" t="s">
        <v>389</v>
      </c>
      <c r="C230" s="155">
        <v>0.64437723702404592</v>
      </c>
      <c r="D230" s="155">
        <v>0.25525746740639671</v>
      </c>
      <c r="E230" s="129">
        <f t="shared" si="21"/>
        <v>32.899305555554747</v>
      </c>
      <c r="F230" s="130" t="e">
        <f t="shared" ref="F230:F231" si="32">IFERROR(C230-VLOOKUP(B230,ETH,2,FALSE),NA())</f>
        <v>#N/A</v>
      </c>
      <c r="G230" s="130" t="e">
        <f t="shared" ref="G230:G231" si="33">IFERROR(D230-VLOOKUP(B230,ETH,3,FALSE),NA())</f>
        <v>#N/A</v>
      </c>
      <c r="H230" s="130">
        <f t="shared" si="24"/>
        <v>3.5979539560463195E-4</v>
      </c>
      <c r="I230" s="130">
        <f t="shared" ref="I230:I231" si="34">C230-H230</f>
        <v>0.64401744162844132</v>
      </c>
      <c r="J230" s="130">
        <f t="shared" si="26"/>
        <v>-1.3421419922305527E-3</v>
      </c>
      <c r="K230" s="130">
        <f t="shared" ref="K230:K231" si="35">D230-J230</f>
        <v>0.25659960939862725</v>
      </c>
    </row>
    <row r="231" spans="1:18" s="112" customFormat="1" ht="17" thickBot="1">
      <c r="A231" s="113" t="s">
        <v>388</v>
      </c>
      <c r="B231" s="114" t="s">
        <v>389</v>
      </c>
      <c r="C231" s="155">
        <v>0.63115309570098277</v>
      </c>
      <c r="D231" s="155">
        <v>0.27445470791541737</v>
      </c>
      <c r="E231" s="129">
        <f t="shared" si="21"/>
        <v>65.772222222221899</v>
      </c>
      <c r="F231" s="130" t="e">
        <f t="shared" si="32"/>
        <v>#N/A</v>
      </c>
      <c r="G231" s="130" t="e">
        <f t="shared" si="33"/>
        <v>#N/A</v>
      </c>
      <c r="H231" s="130">
        <f t="shared" si="24"/>
        <v>-9.8109950956923736E-3</v>
      </c>
      <c r="I231" s="130">
        <f t="shared" si="34"/>
        <v>0.64096409079667516</v>
      </c>
      <c r="J231" s="130">
        <f t="shared" si="26"/>
        <v>-4.9590392603884592E-3</v>
      </c>
      <c r="K231" s="130">
        <f t="shared" si="35"/>
        <v>0.2794137471758058</v>
      </c>
    </row>
    <row r="232" spans="1:18" ht="17" thickBot="1">
      <c r="A232" s="64"/>
      <c r="B232" s="64"/>
      <c r="E232" s="136" t="s">
        <v>365</v>
      </c>
      <c r="F232" s="65" t="s">
        <v>364</v>
      </c>
      <c r="I232" s="48"/>
      <c r="K232" s="48"/>
    </row>
    <row r="233" spans="1:18" ht="17" thickBot="1">
      <c r="A233" s="64"/>
      <c r="B233" s="64"/>
      <c r="I233" s="48"/>
      <c r="K233" s="48"/>
    </row>
    <row r="234" spans="1:18" ht="17" thickBot="1">
      <c r="A234" s="164" t="s">
        <v>363</v>
      </c>
      <c r="B234" s="165"/>
      <c r="C234" s="165"/>
      <c r="D234" s="165"/>
      <c r="E234" s="165"/>
      <c r="F234" s="166"/>
    </row>
    <row r="235" spans="1:18">
      <c r="A235" s="60"/>
      <c r="B235" s="59" t="s">
        <v>362</v>
      </c>
      <c r="C235" s="58" t="s">
        <v>361</v>
      </c>
      <c r="D235" s="59" t="s">
        <v>360</v>
      </c>
      <c r="E235" s="137" t="s">
        <v>359</v>
      </c>
      <c r="F235" s="57" t="s">
        <v>358</v>
      </c>
      <c r="G235" s="47"/>
      <c r="H235" s="47"/>
      <c r="J235" s="47"/>
    </row>
    <row r="236" spans="1:18">
      <c r="A236" s="56" t="s">
        <v>122</v>
      </c>
      <c r="B236" s="138">
        <f t="array" ref="B236:F236">LINEST(C240:C409,B240:B409^{1,2,3,4},TRUE,TRUE)</f>
        <v>-2.7708480367576403E-9</v>
      </c>
      <c r="C236" s="138">
        <v>6.7719633036858965E-7</v>
      </c>
      <c r="D236" s="138">
        <v>-4.8131899609514436E-5</v>
      </c>
      <c r="E236" s="138">
        <v>7.9064136838299828E-4</v>
      </c>
      <c r="F236" s="139">
        <v>5.576269466229633E-3</v>
      </c>
      <c r="G236" s="47"/>
      <c r="H236" s="30"/>
      <c r="I236" s="30"/>
      <c r="J236" s="30"/>
      <c r="K236" s="30"/>
      <c r="L236"/>
      <c r="M236"/>
      <c r="N236" s="66"/>
      <c r="O236" s="66"/>
      <c r="P236" s="66"/>
      <c r="Q236" s="66"/>
      <c r="R236" s="66"/>
    </row>
    <row r="237" spans="1:18" ht="17" thickBot="1">
      <c r="A237" s="55" t="s">
        <v>127</v>
      </c>
      <c r="B237" s="140">
        <f t="array" ref="B237:F237">LINEST(D240:D409,B240:B409^{1,2,3,4},TRUE,TRUE)</f>
        <v>-3.0372995405612146E-9</v>
      </c>
      <c r="C237" s="140">
        <v>8.7706936477628608E-7</v>
      </c>
      <c r="D237" s="140">
        <v>-8.2269406807786494E-5</v>
      </c>
      <c r="E237" s="140">
        <v>2.9871232541663698E-3</v>
      </c>
      <c r="F237" s="141">
        <v>-3.8244311759025512E-2</v>
      </c>
      <c r="G237" s="47"/>
      <c r="H237" s="30"/>
      <c r="I237" s="30"/>
      <c r="J237" s="30"/>
      <c r="K237" s="30"/>
      <c r="L237"/>
      <c r="M237"/>
      <c r="N237" s="66"/>
      <c r="O237" s="66"/>
      <c r="P237" s="66"/>
      <c r="Q237" s="66"/>
      <c r="R237" s="66"/>
    </row>
    <row r="238" spans="1:18" ht="17" thickBot="1">
      <c r="B238" s="54"/>
      <c r="C238" s="54"/>
      <c r="D238" s="54"/>
      <c r="F238" s="53"/>
      <c r="G238" s="47"/>
      <c r="H238" s="30"/>
      <c r="I238" s="30"/>
      <c r="J238" s="30"/>
      <c r="K238" s="30"/>
      <c r="L238"/>
      <c r="M238"/>
      <c r="N238" s="66"/>
      <c r="O238" s="66"/>
      <c r="P238" s="66"/>
      <c r="Q238" s="66"/>
      <c r="R238" s="66"/>
    </row>
    <row r="239" spans="1:18" ht="17" thickBot="1">
      <c r="B239" s="52" t="s">
        <v>357</v>
      </c>
      <c r="C239" s="51" t="s">
        <v>356</v>
      </c>
      <c r="D239" s="50" t="s">
        <v>355</v>
      </c>
      <c r="F239" s="47"/>
      <c r="G239" s="47"/>
      <c r="H239" s="30"/>
      <c r="I239" s="30"/>
      <c r="J239" s="30"/>
      <c r="K239" s="30"/>
      <c r="L239"/>
      <c r="M239"/>
      <c r="N239" s="66"/>
      <c r="O239" s="66"/>
      <c r="P239" s="66"/>
      <c r="Q239" s="66"/>
      <c r="R239" s="66"/>
    </row>
    <row r="240" spans="1:18">
      <c r="B240" s="121">
        <v>1.2673611111094942</v>
      </c>
      <c r="C240" s="58">
        <v>1.02219563262613E-2</v>
      </c>
      <c r="D240" s="122">
        <v>-7.8735699842653828E-2</v>
      </c>
      <c r="F240" s="47"/>
      <c r="G240" s="47"/>
      <c r="H240" s="30"/>
      <c r="I240" s="30"/>
      <c r="J240" s="30"/>
      <c r="K240" s="30"/>
      <c r="L240"/>
      <c r="M240"/>
      <c r="N240" s="66"/>
      <c r="O240" s="66"/>
      <c r="P240" s="66"/>
      <c r="Q240" s="66"/>
      <c r="R240" s="66"/>
    </row>
    <row r="241" spans="2:18">
      <c r="B241" s="123">
        <v>2.8222222222175333</v>
      </c>
      <c r="C241" s="124">
        <v>-9.1056348382154984E-3</v>
      </c>
      <c r="D241" s="125">
        <v>3.1051675905393594E-3</v>
      </c>
      <c r="F241" s="47"/>
      <c r="G241" s="47"/>
      <c r="H241" s="30"/>
      <c r="I241" s="30"/>
      <c r="J241" s="30"/>
      <c r="K241" s="30"/>
      <c r="L241"/>
      <c r="M241"/>
      <c r="N241" s="66"/>
      <c r="O241" s="66"/>
      <c r="P241" s="66"/>
      <c r="Q241" s="66"/>
      <c r="R241" s="66"/>
    </row>
    <row r="242" spans="2:18">
      <c r="B242" s="123">
        <v>5.086111111108039</v>
      </c>
      <c r="C242" s="124">
        <v>6.1529897653188337E-3</v>
      </c>
      <c r="D242" s="125">
        <v>-1.8112835077325584E-2</v>
      </c>
      <c r="F242" s="47"/>
      <c r="G242" s="47"/>
      <c r="H242" s="30"/>
      <c r="I242" s="30"/>
      <c r="J242" s="30"/>
      <c r="K242" s="30"/>
      <c r="L242"/>
      <c r="M242"/>
      <c r="N242" s="66"/>
      <c r="O242" s="66"/>
      <c r="P242" s="66"/>
      <c r="Q242" s="66"/>
      <c r="R242" s="66"/>
    </row>
    <row r="243" spans="2:18">
      <c r="B243" s="123">
        <v>9.4680555555532919</v>
      </c>
      <c r="C243" s="124">
        <v>-6.0539099175085653E-3</v>
      </c>
      <c r="D243" s="125">
        <v>1.0177835146494285E-2</v>
      </c>
      <c r="F243" s="47"/>
      <c r="G243" s="47"/>
      <c r="H243" s="30"/>
      <c r="I243" s="30"/>
      <c r="J243" s="30"/>
      <c r="K243" s="30"/>
      <c r="L243"/>
      <c r="M243"/>
      <c r="N243" s="66"/>
      <c r="O243" s="66"/>
      <c r="P243" s="66"/>
      <c r="Q243" s="66"/>
      <c r="R243" s="66"/>
    </row>
    <row r="244" spans="2:18">
      <c r="B244" s="123">
        <v>11.088194444440887</v>
      </c>
      <c r="C244" s="124">
        <v>9.2047146860257667E-3</v>
      </c>
      <c r="D244" s="125">
        <v>2.0947865111172193E-3</v>
      </c>
      <c r="F244" s="47"/>
      <c r="G244" s="47"/>
      <c r="H244" s="30"/>
      <c r="I244" s="30"/>
      <c r="J244" s="30"/>
      <c r="K244" s="30"/>
      <c r="L244"/>
      <c r="M244"/>
      <c r="N244" s="66"/>
      <c r="O244" s="66"/>
      <c r="P244" s="66"/>
      <c r="Q244" s="66"/>
      <c r="R244" s="66"/>
    </row>
    <row r="245" spans="2:18">
      <c r="B245" s="123">
        <v>12.479861111110949</v>
      </c>
      <c r="C245" s="124">
        <v>5.1357481250831893E-3</v>
      </c>
      <c r="D245" s="125">
        <v>6.1363108288057244E-3</v>
      </c>
      <c r="F245" s="47"/>
      <c r="G245" s="47"/>
      <c r="H245" s="30"/>
      <c r="I245" s="30"/>
      <c r="J245" s="30"/>
      <c r="K245" s="30"/>
      <c r="L245"/>
      <c r="M245"/>
      <c r="N245" s="66"/>
      <c r="O245" s="66"/>
      <c r="P245" s="66"/>
      <c r="Q245" s="66"/>
      <c r="R245" s="66"/>
    </row>
    <row r="246" spans="2:18">
      <c r="B246" s="123">
        <v>14.383333333331393</v>
      </c>
      <c r="C246" s="124">
        <v>1.1239197966496944E-2</v>
      </c>
      <c r="D246" s="125">
        <v>-5.0445029618834014E-2</v>
      </c>
      <c r="F246" s="47"/>
      <c r="G246" s="47"/>
      <c r="H246" s="30"/>
      <c r="I246" s="30"/>
      <c r="J246" s="30"/>
      <c r="K246" s="30"/>
      <c r="L246"/>
      <c r="M246"/>
    </row>
    <row r="247" spans="2:18">
      <c r="B247" s="123">
        <v>15.939583333332848</v>
      </c>
      <c r="C247" s="124">
        <v>2.242885600908881E-2</v>
      </c>
      <c r="D247" s="125">
        <v>-1.6092072918481304E-2</v>
      </c>
      <c r="F247" s="47"/>
      <c r="G247" s="47"/>
      <c r="H247" s="30"/>
      <c r="I247" s="30"/>
      <c r="J247" s="30"/>
      <c r="K247" s="30"/>
      <c r="L247"/>
      <c r="M247"/>
    </row>
    <row r="248" spans="2:18">
      <c r="B248" s="123">
        <v>17.545833333329938</v>
      </c>
      <c r="C248" s="124">
        <v>-9.6770171633056568E-4</v>
      </c>
      <c r="D248" s="125">
        <v>7.4024352272938909E-5</v>
      </c>
      <c r="F248" s="47"/>
      <c r="G248" s="47"/>
      <c r="H248" s="30"/>
      <c r="I248" s="30"/>
      <c r="J248" s="30"/>
      <c r="K248" s="30"/>
      <c r="L248"/>
      <c r="M248"/>
    </row>
    <row r="249" spans="2:18">
      <c r="B249" s="123">
        <v>19.465277777773736</v>
      </c>
      <c r="C249" s="124">
        <v>1.2256439606732589E-2</v>
      </c>
      <c r="D249" s="125">
        <v>-1.0029786441948463E-2</v>
      </c>
      <c r="F249" s="47"/>
      <c r="G249" s="47"/>
      <c r="H249" s="30"/>
      <c r="I249" s="30"/>
      <c r="J249" s="30"/>
      <c r="K249" s="30"/>
      <c r="L249"/>
      <c r="M249"/>
    </row>
    <row r="250" spans="2:18">
      <c r="B250" s="123">
        <v>21.375</v>
      </c>
      <c r="C250" s="124">
        <v>-1.98494335656621E-3</v>
      </c>
      <c r="D250" s="125">
        <v>4.4530791846846995E-2</v>
      </c>
      <c r="F250" s="47"/>
      <c r="G250" s="47"/>
      <c r="H250" s="47"/>
    </row>
    <row r="251" spans="2:18">
      <c r="B251" s="123">
        <v>21.986111111109494</v>
      </c>
      <c r="C251" s="124">
        <v>-1.98494335656621E-3</v>
      </c>
      <c r="D251" s="125">
        <v>-4.3372362062879033E-2</v>
      </c>
      <c r="F251" s="47"/>
      <c r="G251" s="47"/>
      <c r="H251" s="47"/>
    </row>
    <row r="252" spans="2:18">
      <c r="B252" s="123">
        <v>23.209722222221899</v>
      </c>
      <c r="C252" s="124">
        <v>4.118506484847545E-3</v>
      </c>
      <c r="D252" s="125">
        <v>-7.6714937683809548E-2</v>
      </c>
      <c r="F252" s="47"/>
      <c r="G252" s="47"/>
      <c r="H252" s="47"/>
    </row>
    <row r="253" spans="2:18">
      <c r="B253" s="123">
        <v>25.327777777776646</v>
      </c>
      <c r="C253" s="124">
        <v>1.5308164527439522E-2</v>
      </c>
      <c r="D253" s="125">
        <v>1.3208978384760706E-2</v>
      </c>
      <c r="F253" s="47"/>
      <c r="G253" s="47"/>
      <c r="H253" s="47"/>
    </row>
    <row r="254" spans="2:18">
      <c r="B254" s="123">
        <v>27.984722222223354</v>
      </c>
      <c r="C254" s="124">
        <v>9.2047146860257667E-3</v>
      </c>
      <c r="D254" s="125">
        <v>2.5333551337826388E-2</v>
      </c>
      <c r="F254" s="47"/>
      <c r="G254" s="47"/>
      <c r="H254" s="47"/>
    </row>
    <row r="255" spans="2:18">
      <c r="B255" s="123">
        <v>30.370138888887595</v>
      </c>
      <c r="C255" s="124">
        <v>7.170231405554478E-3</v>
      </c>
      <c r="D255" s="125">
        <v>-2.821664587154693E-2</v>
      </c>
      <c r="F255" s="47"/>
      <c r="G255" s="47"/>
      <c r="H255" s="47"/>
    </row>
    <row r="256" spans="2:18">
      <c r="B256" s="123">
        <v>32.183333333334303</v>
      </c>
      <c r="C256" s="124">
        <v>3.1012648446119007E-3</v>
      </c>
      <c r="D256" s="125">
        <v>-1.6092072918481304E-2</v>
      </c>
      <c r="F256" s="47"/>
      <c r="G256" s="47"/>
      <c r="H256" s="47"/>
    </row>
    <row r="257" spans="2:8">
      <c r="B257" s="123">
        <v>33.643749999995634</v>
      </c>
      <c r="C257" s="124">
        <v>9.2047146860257667E-3</v>
      </c>
      <c r="D257" s="125">
        <v>7.4024352272938909E-5</v>
      </c>
      <c r="F257" s="47"/>
      <c r="G257" s="47"/>
      <c r="H257" s="47"/>
    </row>
    <row r="258" spans="2:8">
      <c r="B258" s="123">
        <v>35.832638888889051</v>
      </c>
      <c r="C258" s="124">
        <v>-9.6770171633056568E-4</v>
      </c>
      <c r="D258" s="125">
        <v>7.1466919082278646E-3</v>
      </c>
      <c r="F258" s="47"/>
      <c r="G258" s="47"/>
      <c r="H258" s="47"/>
    </row>
    <row r="259" spans="2:8">
      <c r="B259" s="123">
        <v>36.695138888884685</v>
      </c>
      <c r="C259" s="124">
        <v>-5.036668277272921E-3</v>
      </c>
      <c r="D259" s="125">
        <v>-3.9674999654156218E-3</v>
      </c>
      <c r="F259" s="47"/>
      <c r="G259" s="47"/>
      <c r="H259" s="47"/>
    </row>
    <row r="260" spans="2:8">
      <c r="B260" s="123">
        <v>37.557638888887595</v>
      </c>
      <c r="C260" s="124">
        <v>-9.1056348382154984E-3</v>
      </c>
      <c r="D260" s="125">
        <v>1.8260883781871406E-2</v>
      </c>
      <c r="F260" s="47"/>
      <c r="G260" s="47"/>
      <c r="H260" s="47"/>
    </row>
    <row r="261" spans="2:8">
      <c r="B261" s="123">
        <v>38.94999999999709</v>
      </c>
      <c r="C261" s="124">
        <v>-6.0539099175085653E-3</v>
      </c>
      <c r="D261" s="125">
        <v>-1.7102453997903444E-2</v>
      </c>
      <c r="F261" s="47"/>
      <c r="G261" s="47"/>
      <c r="H261" s="47"/>
    </row>
    <row r="262" spans="2:8">
      <c r="B262" s="123">
        <v>44.061805555553292</v>
      </c>
      <c r="C262" s="124">
        <v>-8.088393197979854E-3</v>
      </c>
      <c r="D262" s="125">
        <v>-6.9986432036820423E-3</v>
      </c>
      <c r="F262" s="47"/>
      <c r="G262" s="47"/>
      <c r="H262" s="47"/>
    </row>
    <row r="263" spans="2:8">
      <c r="B263" s="123">
        <v>46.000694444439432</v>
      </c>
      <c r="C263" s="124">
        <v>-2.1312534521043008E-2</v>
      </c>
      <c r="D263" s="125">
        <v>-9.3635672714920126E-4</v>
      </c>
      <c r="F263" s="47"/>
      <c r="G263" s="47"/>
      <c r="H263" s="47"/>
    </row>
    <row r="264" spans="2:8">
      <c r="B264" s="123">
        <v>47.752083333332848</v>
      </c>
      <c r="C264" s="124">
        <v>1.1239197966496944E-2</v>
      </c>
      <c r="D264" s="125">
        <v>9.1674540670721449E-3</v>
      </c>
      <c r="F264" s="47"/>
      <c r="G264" s="47"/>
      <c r="H264" s="47"/>
    </row>
    <row r="265" spans="2:8">
      <c r="B265" s="123">
        <v>49.749305555553292</v>
      </c>
      <c r="C265" s="124">
        <v>-2.3347017801514186E-2</v>
      </c>
      <c r="D265" s="125">
        <v>6.1363108288057244E-3</v>
      </c>
      <c r="F265" s="47"/>
      <c r="G265" s="47"/>
      <c r="H265" s="47"/>
    </row>
    <row r="266" spans="2:8">
      <c r="B266" s="123">
        <v>55.529166666667152</v>
      </c>
      <c r="C266" s="124">
        <v>-1.4191843039393609E-2</v>
      </c>
      <c r="D266" s="125">
        <v>-1.9123216156747724E-2</v>
      </c>
      <c r="F266" s="47"/>
      <c r="G266" s="47"/>
      <c r="H266" s="47"/>
    </row>
    <row r="267" spans="2:8">
      <c r="B267" s="123">
        <v>58.168055555550382</v>
      </c>
      <c r="C267" s="124">
        <v>5.1357481250831893E-3</v>
      </c>
      <c r="D267" s="125">
        <v>-9.3635672714920126E-4</v>
      </c>
      <c r="F267" s="47"/>
      <c r="G267" s="47"/>
      <c r="H267" s="47"/>
    </row>
    <row r="268" spans="2:8">
      <c r="B268" s="123">
        <v>61.239583333328483</v>
      </c>
      <c r="C268" s="124">
        <v>-9.6770171633056568E-4</v>
      </c>
      <c r="D268" s="125">
        <v>3.1395837814359229E-2</v>
      </c>
      <c r="F268" s="47"/>
      <c r="G268" s="47"/>
      <c r="H268" s="47"/>
    </row>
    <row r="269" spans="2:8">
      <c r="B269" s="123">
        <v>63.164583333331393</v>
      </c>
      <c r="C269" s="124">
        <v>-1.215735975892232E-2</v>
      </c>
      <c r="D269" s="125">
        <v>-1.1040167521370603E-2</v>
      </c>
      <c r="F269" s="47"/>
      <c r="G269" s="47"/>
      <c r="H269" s="47"/>
    </row>
    <row r="270" spans="2:8">
      <c r="B270" s="123">
        <v>64.904861111106584</v>
      </c>
      <c r="C270" s="124">
        <v>-8.088393197979854E-3</v>
      </c>
      <c r="D270" s="125">
        <v>1.7250502702449266E-2</v>
      </c>
      <c r="F270" s="47"/>
      <c r="G270" s="47"/>
      <c r="H270" s="47"/>
    </row>
    <row r="271" spans="2:8">
      <c r="B271" s="123">
        <v>66.465972222220444</v>
      </c>
      <c r="C271" s="124">
        <v>-1.7243567960100431E-2</v>
      </c>
      <c r="D271" s="125">
        <v>-4.7413886380567594E-2</v>
      </c>
      <c r="F271" s="47"/>
      <c r="G271" s="47"/>
      <c r="H271" s="47"/>
    </row>
    <row r="272" spans="2:8">
      <c r="B272" s="123">
        <v>68.220833333332848</v>
      </c>
      <c r="C272" s="124">
        <v>-4.0194266370372767E-3</v>
      </c>
      <c r="D272" s="125">
        <v>5.3624221561646257E-2</v>
      </c>
      <c r="F272" s="47"/>
      <c r="G272" s="47"/>
      <c r="H272" s="47"/>
    </row>
    <row r="273" spans="2:8">
      <c r="B273" s="123">
        <v>69.188194444439432</v>
      </c>
      <c r="C273" s="124">
        <v>-2.2329776161278542E-2</v>
      </c>
      <c r="D273" s="125">
        <v>-9.3635672714920126E-4</v>
      </c>
      <c r="F273" s="47"/>
      <c r="G273" s="47"/>
      <c r="H273" s="47"/>
    </row>
    <row r="274" spans="2:8">
      <c r="B274" s="123">
        <v>70.408333333332848</v>
      </c>
      <c r="C274" s="124">
        <v>-1.215735975892232E-2</v>
      </c>
      <c r="D274" s="125">
        <v>-2.720626479212479E-2</v>
      </c>
      <c r="F274" s="47"/>
      <c r="G274" s="47"/>
      <c r="H274" s="47"/>
    </row>
    <row r="275" spans="2:8">
      <c r="B275" s="123">
        <v>72.328472222223354</v>
      </c>
      <c r="C275" s="124">
        <v>-7.0711515577442097E-3</v>
      </c>
      <c r="D275" s="125">
        <v>1.1188216225916425E-2</v>
      </c>
      <c r="F275" s="47"/>
      <c r="G275" s="47"/>
      <c r="H275" s="47"/>
    </row>
    <row r="276" spans="2:8">
      <c r="B276" s="123">
        <v>74.120833333334303</v>
      </c>
      <c r="C276" s="124">
        <v>3.1012648446119007E-3</v>
      </c>
      <c r="D276" s="125">
        <v>-5.7517697174788995E-2</v>
      </c>
      <c r="F276" s="47"/>
      <c r="G276" s="47"/>
      <c r="H276" s="47"/>
    </row>
    <row r="277" spans="2:8">
      <c r="B277" s="123">
        <v>76.073611111110949</v>
      </c>
      <c r="C277" s="124">
        <v>-8.088393197979854E-3</v>
      </c>
      <c r="D277" s="125">
        <v>-8.4797986319186669E-2</v>
      </c>
      <c r="F277" s="47"/>
      <c r="G277" s="47"/>
      <c r="H277" s="47"/>
    </row>
    <row r="278" spans="2:8">
      <c r="B278" s="123">
        <v>78.125694444439432</v>
      </c>
      <c r="C278" s="124">
        <v>-9.1056348382154984E-3</v>
      </c>
      <c r="D278" s="125">
        <v>-4.9434648539411874E-2</v>
      </c>
      <c r="F278" s="47"/>
      <c r="G278" s="47"/>
      <c r="H278" s="47"/>
    </row>
    <row r="279" spans="2:8">
      <c r="B279" s="123">
        <v>83.265277777776646</v>
      </c>
      <c r="C279" s="124">
        <v>-3.0021849968017433E-3</v>
      </c>
      <c r="D279" s="125">
        <v>-5.4486553936522575E-2</v>
      </c>
      <c r="F279" s="47"/>
      <c r="G279" s="47"/>
      <c r="H279" s="47"/>
    </row>
    <row r="280" spans="2:8">
      <c r="B280" s="123">
        <v>85.492361111108039</v>
      </c>
      <c r="C280" s="124">
        <v>7.170231405554478E-3</v>
      </c>
      <c r="D280" s="125">
        <v>-2.0133597236169865E-2</v>
      </c>
      <c r="F280" s="47"/>
      <c r="G280" s="47"/>
      <c r="H280" s="47"/>
    </row>
    <row r="281" spans="2:8">
      <c r="B281" s="123">
        <v>89.305555555554747</v>
      </c>
      <c r="C281" s="124">
        <v>7.170231405554478E-3</v>
      </c>
      <c r="D281" s="125">
        <v>6.5748794514711939E-2</v>
      </c>
      <c r="F281" s="47"/>
      <c r="G281" s="47"/>
      <c r="H281" s="47"/>
    </row>
    <row r="282" spans="2:8">
      <c r="B282" s="123">
        <v>91.239583333328483</v>
      </c>
      <c r="C282" s="124">
        <v>-1.98494335656621E-3</v>
      </c>
      <c r="D282" s="125">
        <v>-1.5081691839059164E-2</v>
      </c>
      <c r="F282" s="47"/>
      <c r="G282" s="47"/>
      <c r="H282" s="47"/>
    </row>
    <row r="283" spans="2:8">
      <c r="B283" s="123">
        <v>93.004166666665697</v>
      </c>
      <c r="C283" s="124">
        <v>-9.6770171633056568E-4</v>
      </c>
      <c r="D283" s="125">
        <v>2.0281645940715687E-2</v>
      </c>
      <c r="F283" s="47"/>
      <c r="G283" s="47"/>
      <c r="H283" s="47"/>
    </row>
    <row r="284" spans="2:8">
      <c r="B284" s="123">
        <v>94.609722222223354</v>
      </c>
      <c r="C284" s="124">
        <v>7.170231405554478E-3</v>
      </c>
      <c r="D284" s="125">
        <v>3.1051675905393594E-3</v>
      </c>
      <c r="F284" s="47"/>
      <c r="G284" s="47"/>
      <c r="H284" s="47"/>
    </row>
    <row r="285" spans="2:8">
      <c r="B285" s="123">
        <v>97.143749999995634</v>
      </c>
      <c r="C285" s="124">
        <v>4.9539923905078664E-5</v>
      </c>
      <c r="D285" s="125">
        <v>6.4738413435289799E-2</v>
      </c>
      <c r="F285" s="47"/>
      <c r="G285" s="47"/>
      <c r="H285" s="47"/>
    </row>
    <row r="286" spans="2:8">
      <c r="B286" s="123">
        <v>98.792361111110949</v>
      </c>
      <c r="C286" s="124">
        <v>1.2256439606732589E-2</v>
      </c>
      <c r="D286" s="125">
        <v>4.2510029688002715E-2</v>
      </c>
      <c r="F286" s="47"/>
      <c r="G286" s="47"/>
      <c r="H286" s="47"/>
    </row>
    <row r="287" spans="2:8">
      <c r="B287" s="123">
        <v>100.35555555555038</v>
      </c>
      <c r="C287" s="124">
        <v>-9.6770171633056568E-4</v>
      </c>
      <c r="D287" s="125">
        <v>4.9582697243957696E-2</v>
      </c>
      <c r="F287" s="47"/>
      <c r="G287" s="47"/>
      <c r="H287" s="47"/>
    </row>
    <row r="288" spans="2:8">
      <c r="B288" s="123">
        <v>102.11666666666133</v>
      </c>
      <c r="C288" s="124">
        <v>5.1357481250831893E-3</v>
      </c>
      <c r="D288" s="125">
        <v>3.3416599973203509E-2</v>
      </c>
      <c r="F288" s="47"/>
      <c r="G288" s="47"/>
      <c r="H288" s="47"/>
    </row>
    <row r="289" spans="2:8">
      <c r="B289" s="123">
        <v>104.40694444443943</v>
      </c>
      <c r="C289" s="124">
        <v>1.066781564140723E-3</v>
      </c>
      <c r="D289" s="125">
        <v>4.0489267529158435E-2</v>
      </c>
      <c r="F289" s="47"/>
      <c r="G289" s="47"/>
      <c r="H289" s="47"/>
    </row>
    <row r="290" spans="2:8">
      <c r="B290" s="123">
        <v>106.53888888888469</v>
      </c>
      <c r="C290" s="124">
        <v>8.1874730457901224E-3</v>
      </c>
      <c r="D290" s="125">
        <v>2.9375075655514948E-2</v>
      </c>
      <c r="F290" s="47"/>
      <c r="G290" s="47"/>
      <c r="H290" s="47"/>
    </row>
    <row r="291" spans="2:8">
      <c r="B291" s="123">
        <v>108.64999999999418</v>
      </c>
      <c r="C291" s="124">
        <v>3.1012648446119007E-3</v>
      </c>
      <c r="D291" s="125">
        <v>2.9375075655514948E-2</v>
      </c>
      <c r="F291" s="47"/>
      <c r="G291" s="47"/>
      <c r="H291" s="47"/>
    </row>
    <row r="292" spans="2:8">
      <c r="B292" s="123">
        <v>109.34305555555329</v>
      </c>
      <c r="C292" s="124">
        <v>3.1012648446119007E-3</v>
      </c>
      <c r="D292" s="125">
        <v>-5.9882621242599021E-3</v>
      </c>
      <c r="F292" s="47"/>
      <c r="G292" s="47"/>
      <c r="H292" s="47"/>
    </row>
    <row r="293" spans="2:8">
      <c r="B293" s="123">
        <v>111.28055555555329</v>
      </c>
      <c r="C293" s="124">
        <v>4.118506484847545E-3</v>
      </c>
      <c r="D293" s="125">
        <v>2.3312789178982107E-2</v>
      </c>
      <c r="F293" s="47"/>
      <c r="G293" s="47"/>
      <c r="H293" s="47"/>
    </row>
    <row r="294" spans="2:8">
      <c r="B294" s="123">
        <v>114.28680555555184</v>
      </c>
      <c r="C294" s="124">
        <v>1.4290922887203877E-2</v>
      </c>
      <c r="D294" s="125">
        <v>-2.821664587154693E-2</v>
      </c>
      <c r="F294" s="47"/>
      <c r="G294" s="47"/>
      <c r="H294" s="47"/>
    </row>
    <row r="295" spans="2:8">
      <c r="B295" s="123">
        <v>116.0444444444438</v>
      </c>
      <c r="C295" s="124">
        <v>1.066781564140723E-3</v>
      </c>
      <c r="D295" s="125">
        <v>2.0281645940715687E-2</v>
      </c>
      <c r="F295" s="47"/>
      <c r="G295" s="47"/>
      <c r="H295" s="47"/>
    </row>
    <row r="296" spans="2:8">
      <c r="B296" s="123">
        <v>117.99791666666715</v>
      </c>
      <c r="C296" s="124">
        <v>1.02219563262613E-2</v>
      </c>
      <c r="D296" s="125">
        <v>1.9271264861293547E-2</v>
      </c>
      <c r="F296" s="47"/>
      <c r="G296" s="47"/>
      <c r="H296" s="47"/>
    </row>
    <row r="297" spans="2:8">
      <c r="B297" s="123">
        <v>120.27916666666715</v>
      </c>
      <c r="C297" s="124">
        <v>-1.98494335656621E-3</v>
      </c>
      <c r="D297" s="125">
        <v>0.10515365661217532</v>
      </c>
      <c r="F297" s="47"/>
      <c r="G297" s="47"/>
      <c r="H297" s="47"/>
    </row>
    <row r="298" spans="2:8">
      <c r="B298" s="123">
        <v>121.84027777777374</v>
      </c>
      <c r="C298" s="124">
        <v>3.1012648446119007E-3</v>
      </c>
      <c r="D298" s="125">
        <v>-2.1143978315592005E-2</v>
      </c>
      <c r="F298" s="47"/>
      <c r="G298" s="47"/>
      <c r="H298" s="47"/>
    </row>
    <row r="299" spans="2:8">
      <c r="B299" s="123">
        <v>1.7868055555518367</v>
      </c>
      <c r="C299" s="124">
        <v>1.8359889448146344E-2</v>
      </c>
      <c r="D299" s="125">
        <v>5.1259297493835843E-3</v>
      </c>
      <c r="F299" s="47"/>
      <c r="G299" s="47"/>
      <c r="H299" s="47"/>
    </row>
    <row r="300" spans="2:8">
      <c r="B300" s="123">
        <v>3.3569444444437977</v>
      </c>
      <c r="C300" s="124">
        <v>6.1529897653188337E-3</v>
      </c>
      <c r="D300" s="125">
        <v>6.1363108288057244E-3</v>
      </c>
      <c r="F300" s="47"/>
      <c r="G300" s="47"/>
      <c r="H300" s="47"/>
    </row>
    <row r="301" spans="2:8">
      <c r="B301" s="123">
        <v>5.9569444444423425</v>
      </c>
      <c r="C301" s="124">
        <v>-6.0539099175085653E-3</v>
      </c>
      <c r="D301" s="125">
        <v>2.0947865111172193E-3</v>
      </c>
      <c r="F301" s="47"/>
      <c r="G301" s="47"/>
      <c r="H301" s="47"/>
    </row>
    <row r="302" spans="2:8">
      <c r="B302" s="123">
        <v>8.4326388888875954</v>
      </c>
      <c r="C302" s="124">
        <v>3.1012648446119007E-3</v>
      </c>
      <c r="D302" s="125">
        <v>1.0844054316950791E-3</v>
      </c>
      <c r="F302" s="47"/>
      <c r="G302" s="47"/>
      <c r="H302" s="47"/>
    </row>
    <row r="303" spans="2:8">
      <c r="B303" s="123">
        <v>10.556249999994179</v>
      </c>
      <c r="C303" s="124">
        <v>2.1411614368853277E-2</v>
      </c>
      <c r="D303" s="125">
        <v>4.3520410767424855E-2</v>
      </c>
      <c r="F303" s="47"/>
      <c r="G303" s="47"/>
      <c r="H303" s="47"/>
    </row>
    <row r="304" spans="2:8">
      <c r="B304" s="123">
        <v>13.17013888888323</v>
      </c>
      <c r="C304" s="124">
        <v>1.1239197966496944E-2</v>
      </c>
      <c r="D304" s="125">
        <v>3.1051675905393594E-3</v>
      </c>
      <c r="F304" s="47"/>
      <c r="G304" s="47"/>
      <c r="H304" s="47"/>
    </row>
    <row r="305" spans="2:8">
      <c r="B305" s="123">
        <v>14.902777777773736</v>
      </c>
      <c r="C305" s="124">
        <v>1.1239197966496944E-2</v>
      </c>
      <c r="D305" s="125">
        <v>-2.9571188859934816E-3</v>
      </c>
      <c r="F305" s="47"/>
      <c r="G305" s="47"/>
      <c r="H305" s="47"/>
    </row>
    <row r="306" spans="2:8">
      <c r="B306" s="123">
        <v>18.06388888888614</v>
      </c>
      <c r="C306" s="124">
        <v>2.0394372728617632E-2</v>
      </c>
      <c r="D306" s="125">
        <v>3.1395837814359229E-2</v>
      </c>
      <c r="F306" s="47"/>
      <c r="G306" s="47"/>
      <c r="H306" s="47"/>
    </row>
    <row r="307" spans="2:8">
      <c r="B307" s="123">
        <v>20.163888888884685</v>
      </c>
      <c r="C307" s="124">
        <v>1.8359889448146344E-2</v>
      </c>
      <c r="D307" s="125">
        <v>-2.9571188859934816E-3</v>
      </c>
      <c r="F307" s="47"/>
      <c r="G307" s="47"/>
      <c r="H307" s="47"/>
    </row>
    <row r="308" spans="2:8">
      <c r="B308" s="123">
        <v>22.15902777777228</v>
      </c>
      <c r="C308" s="124">
        <v>4.9539923905078664E-5</v>
      </c>
      <c r="D308" s="125">
        <v>-3.1247789109813351E-2</v>
      </c>
      <c r="F308" s="47"/>
      <c r="G308" s="47"/>
      <c r="H308" s="47"/>
    </row>
    <row r="309" spans="2:8">
      <c r="B309" s="123">
        <v>26.03263888888614</v>
      </c>
      <c r="C309" s="124">
        <v>2.1411614368853277E-2</v>
      </c>
      <c r="D309" s="125">
        <v>-4.9778810448377619E-3</v>
      </c>
      <c r="F309" s="47"/>
      <c r="G309" s="47"/>
      <c r="H309" s="47"/>
    </row>
    <row r="310" spans="2:8">
      <c r="B310" s="123">
        <v>28.517361111109494</v>
      </c>
      <c r="C310" s="124">
        <v>4.118506484847545E-3</v>
      </c>
      <c r="D310" s="125">
        <v>-2.0133597236169865E-2</v>
      </c>
      <c r="F310" s="47"/>
      <c r="G310" s="47"/>
      <c r="H310" s="47"/>
    </row>
    <row r="311" spans="2:8">
      <c r="B311" s="123">
        <v>30.913888888884685</v>
      </c>
      <c r="C311" s="124">
        <v>9.2047146860257667E-3</v>
      </c>
      <c r="D311" s="125">
        <v>-2.0133597236169865E-2</v>
      </c>
      <c r="F311" s="47"/>
      <c r="G311" s="47"/>
      <c r="H311" s="47"/>
    </row>
    <row r="312" spans="2:8">
      <c r="B312" s="123">
        <v>32.356944444443798</v>
      </c>
      <c r="C312" s="124">
        <v>6.1529897653188337E-3</v>
      </c>
      <c r="D312" s="125">
        <v>-4.9778810448377619E-3</v>
      </c>
      <c r="F312" s="47"/>
      <c r="G312" s="47"/>
      <c r="H312" s="47"/>
    </row>
    <row r="313" spans="2:8">
      <c r="B313" s="123">
        <v>34.397222222221899</v>
      </c>
      <c r="C313" s="124">
        <v>1.02219563262613E-2</v>
      </c>
      <c r="D313" s="125">
        <v>3.644774321146993E-2</v>
      </c>
      <c r="F313" s="47"/>
      <c r="G313" s="47"/>
      <c r="H313" s="47"/>
    </row>
    <row r="314" spans="2:8">
      <c r="B314" s="123">
        <v>36.004861111112405</v>
      </c>
      <c r="C314" s="124">
        <v>-4.0194266370372767E-3</v>
      </c>
      <c r="D314" s="125">
        <v>1.2198597305338565E-2</v>
      </c>
      <c r="F314" s="47"/>
      <c r="G314" s="47"/>
      <c r="H314" s="47"/>
    </row>
    <row r="315" spans="2:8">
      <c r="B315" s="123">
        <v>36.867361111108039</v>
      </c>
      <c r="C315" s="124">
        <v>-5.036668277272921E-3</v>
      </c>
      <c r="D315" s="125">
        <v>-6.9986432036820423E-3</v>
      </c>
      <c r="F315" s="47"/>
      <c r="G315" s="47"/>
      <c r="H315" s="47"/>
    </row>
    <row r="316" spans="2:8">
      <c r="B316" s="123">
        <v>37.730555555550382</v>
      </c>
      <c r="C316" s="124">
        <v>-1.215735975892232E-2</v>
      </c>
      <c r="D316" s="125">
        <v>-1.1040167521370603E-2</v>
      </c>
      <c r="F316" s="47"/>
      <c r="G316" s="47"/>
      <c r="H316" s="47"/>
    </row>
    <row r="317" spans="2:8">
      <c r="B317" s="123">
        <v>39.122916666667152</v>
      </c>
      <c r="C317" s="124">
        <v>-2.2329776161278542E-2</v>
      </c>
      <c r="D317" s="125">
        <v>4.6551554005691276E-2</v>
      </c>
      <c r="F317" s="47"/>
      <c r="G317" s="47"/>
      <c r="H317" s="47"/>
    </row>
    <row r="318" spans="2:8">
      <c r="B318" s="123">
        <v>41.974999999998545</v>
      </c>
      <c r="C318" s="124">
        <v>-9.6770171633056568E-4</v>
      </c>
      <c r="D318" s="125">
        <v>-2.1143978315592005E-2</v>
      </c>
      <c r="F318" s="47"/>
      <c r="G318" s="47"/>
      <c r="H318" s="47"/>
    </row>
    <row r="319" spans="2:8">
      <c r="B319" s="123">
        <v>44.581249999995634</v>
      </c>
      <c r="C319" s="124">
        <v>-2.0295292880807364E-2</v>
      </c>
      <c r="D319" s="125">
        <v>-4.0341218824612612E-2</v>
      </c>
      <c r="F319" s="47"/>
      <c r="G319" s="47"/>
      <c r="H319" s="47"/>
    </row>
    <row r="320" spans="2:8">
      <c r="B320" s="123">
        <v>46.519444444442343</v>
      </c>
      <c r="C320" s="124">
        <v>-4.0194266370372767E-3</v>
      </c>
      <c r="D320" s="125">
        <v>-1.9467378065713414E-3</v>
      </c>
      <c r="F320" s="47"/>
      <c r="G320" s="47"/>
      <c r="H320" s="47"/>
    </row>
    <row r="321" spans="2:8">
      <c r="B321" s="123">
        <v>48.447916666664241</v>
      </c>
      <c r="C321" s="124">
        <v>-1.5209084679629253E-2</v>
      </c>
      <c r="D321" s="125">
        <v>-2.2154359395014145E-2</v>
      </c>
      <c r="F321" s="47"/>
      <c r="G321" s="47"/>
      <c r="H321" s="47"/>
    </row>
    <row r="322" spans="2:8">
      <c r="B322" s="123">
        <v>56.580555555556202</v>
      </c>
      <c r="C322" s="124">
        <v>4.118506484847545E-3</v>
      </c>
      <c r="D322" s="125">
        <v>7.4024352272938909E-5</v>
      </c>
      <c r="F322" s="47"/>
      <c r="G322" s="47"/>
      <c r="H322" s="47"/>
    </row>
    <row r="323" spans="2:8">
      <c r="B323" s="123">
        <v>57.127083333332848</v>
      </c>
      <c r="C323" s="124">
        <v>-1.6226326319864787E-2</v>
      </c>
      <c r="D323" s="125">
        <v>-1.6092072918481304E-2</v>
      </c>
      <c r="F323" s="47"/>
      <c r="G323" s="47"/>
      <c r="H323" s="47"/>
    </row>
    <row r="324" spans="2:8">
      <c r="B324" s="123">
        <v>59.579166666662786</v>
      </c>
      <c r="C324" s="124">
        <v>4.9539923905078664E-5</v>
      </c>
      <c r="D324" s="125">
        <v>-1.9467378065713414E-3</v>
      </c>
      <c r="F324" s="47"/>
      <c r="G324" s="47"/>
      <c r="H324" s="47"/>
    </row>
    <row r="325" spans="2:8">
      <c r="B325" s="123">
        <v>61.952777777776646</v>
      </c>
      <c r="C325" s="124">
        <v>-1.98494335656621E-3</v>
      </c>
      <c r="D325" s="125">
        <v>-8.0090242831041825E-3</v>
      </c>
      <c r="F325" s="47"/>
      <c r="G325" s="47"/>
      <c r="H325" s="47"/>
    </row>
    <row r="326" spans="2:8">
      <c r="B326" s="123">
        <v>63.68888888888614</v>
      </c>
      <c r="C326" s="124">
        <v>4.9539923905078664E-5</v>
      </c>
      <c r="D326" s="125">
        <v>-2.821664587154693E-2</v>
      </c>
      <c r="F326" s="47"/>
      <c r="G326" s="47"/>
      <c r="H326" s="47"/>
    </row>
    <row r="327" spans="2:8">
      <c r="B327" s="123">
        <v>65.422916666662786</v>
      </c>
      <c r="C327" s="124">
        <v>-1.5209084679629253E-2</v>
      </c>
      <c r="D327" s="125">
        <v>-2.1143978315592005E-2</v>
      </c>
      <c r="F327" s="47"/>
      <c r="G327" s="47"/>
      <c r="H327" s="47"/>
    </row>
    <row r="328" spans="2:8">
      <c r="B328" s="123">
        <v>66.987499999995634</v>
      </c>
      <c r="C328" s="124">
        <v>-1.927805124057172E-2</v>
      </c>
      <c r="D328" s="125">
        <v>-4.3372362062879033E-2</v>
      </c>
      <c r="F328" s="47"/>
      <c r="G328" s="47"/>
      <c r="H328" s="47"/>
    </row>
    <row r="329" spans="2:8">
      <c r="B329" s="123">
        <v>69.366666666661331</v>
      </c>
      <c r="C329" s="124">
        <v>-1.8260809600336075E-2</v>
      </c>
      <c r="D329" s="125">
        <v>-3.3268551268657631E-2</v>
      </c>
      <c r="F329" s="47"/>
      <c r="G329" s="47"/>
      <c r="H329" s="47"/>
    </row>
    <row r="330" spans="2:8">
      <c r="B330" s="123">
        <v>72.847916666665697</v>
      </c>
      <c r="C330" s="124">
        <v>-1.215735975892232E-2</v>
      </c>
      <c r="D330" s="125">
        <v>2.7354313496670668E-2</v>
      </c>
      <c r="F330" s="47"/>
      <c r="G330" s="47"/>
      <c r="H330" s="47"/>
    </row>
    <row r="331" spans="2:8">
      <c r="B331" s="123">
        <v>74.654166666667152</v>
      </c>
      <c r="C331" s="124">
        <v>-1.1140118118686676E-2</v>
      </c>
      <c r="D331" s="125">
        <v>7.4024352272938909E-5</v>
      </c>
      <c r="F331" s="47"/>
      <c r="G331" s="47"/>
      <c r="H331" s="47"/>
    </row>
    <row r="332" spans="2:8">
      <c r="B332" s="123">
        <v>76.638194444443798</v>
      </c>
      <c r="C332" s="124">
        <v>-7.0711515577442097E-3</v>
      </c>
      <c r="D332" s="125">
        <v>7.3831843150089005E-2</v>
      </c>
      <c r="F332" s="47"/>
      <c r="G332" s="47"/>
      <c r="H332" s="47"/>
    </row>
    <row r="333" spans="2:8">
      <c r="B333" s="123">
        <v>81.088888888887595</v>
      </c>
      <c r="C333" s="124">
        <v>-3.0021849968017433E-3</v>
      </c>
      <c r="D333" s="125">
        <v>-3.9330837745190472E-2</v>
      </c>
      <c r="F333" s="47"/>
      <c r="G333" s="47"/>
      <c r="H333" s="47"/>
    </row>
    <row r="334" spans="2:8">
      <c r="B334" s="123">
        <v>82.38749999999709</v>
      </c>
      <c r="C334" s="124">
        <v>3.1012648446119007E-3</v>
      </c>
      <c r="D334" s="125">
        <v>-1.9467378065713414E-3</v>
      </c>
      <c r="F334" s="47"/>
      <c r="G334" s="47"/>
      <c r="H334" s="47"/>
    </row>
    <row r="335" spans="2:8">
      <c r="B335" s="123">
        <v>83.974305555551837</v>
      </c>
      <c r="C335" s="124">
        <v>-6.0539099175085653E-3</v>
      </c>
      <c r="D335" s="125">
        <v>4.0489267529158435E-2</v>
      </c>
      <c r="F335" s="47"/>
      <c r="G335" s="47"/>
      <c r="H335" s="47"/>
    </row>
    <row r="336" spans="2:8">
      <c r="B336" s="123">
        <v>86.013194444443798</v>
      </c>
      <c r="C336" s="124">
        <v>-9.6770171633056568E-4</v>
      </c>
      <c r="D336" s="125">
        <v>-1.0029786441948463E-2</v>
      </c>
      <c r="F336" s="47"/>
      <c r="G336" s="47"/>
      <c r="H336" s="47"/>
    </row>
    <row r="337" spans="2:8">
      <c r="B337" s="123">
        <v>90.01249999999709</v>
      </c>
      <c r="C337" s="124">
        <v>-7.0711515577442097E-3</v>
      </c>
      <c r="D337" s="125">
        <v>-2.5185502633280565E-2</v>
      </c>
      <c r="F337" s="47"/>
      <c r="G337" s="47"/>
      <c r="H337" s="47"/>
    </row>
    <row r="338" spans="2:8">
      <c r="B338" s="123">
        <v>91.957638888889051</v>
      </c>
      <c r="C338" s="124">
        <v>1.066781564140723E-3</v>
      </c>
      <c r="D338" s="125">
        <v>5.8676126958756958E-2</v>
      </c>
      <c r="F338" s="47"/>
      <c r="G338" s="47"/>
      <c r="H338" s="47"/>
    </row>
    <row r="339" spans="2:8">
      <c r="B339" s="123">
        <v>93.526388888887595</v>
      </c>
      <c r="C339" s="124">
        <v>2.0840232043763673E-3</v>
      </c>
      <c r="D339" s="125">
        <v>-3.4278932348079771E-2</v>
      </c>
      <c r="F339" s="47"/>
      <c r="G339" s="47"/>
      <c r="H339" s="47"/>
    </row>
    <row r="340" spans="2:8">
      <c r="B340" s="123">
        <v>95.478472222217533</v>
      </c>
      <c r="C340" s="124">
        <v>4.9539923905078664E-5</v>
      </c>
      <c r="D340" s="125">
        <v>1.1188216225916425E-2</v>
      </c>
      <c r="F340" s="47"/>
      <c r="G340" s="47"/>
      <c r="H340" s="47"/>
    </row>
    <row r="341" spans="2:8">
      <c r="B341" s="123">
        <v>97.318055555551837</v>
      </c>
      <c r="C341" s="124">
        <v>2.0840232043763673E-3</v>
      </c>
      <c r="D341" s="125">
        <v>3.644774321146993E-2</v>
      </c>
      <c r="F341" s="47"/>
      <c r="G341" s="47"/>
      <c r="H341" s="47"/>
    </row>
    <row r="342" spans="2:8">
      <c r="B342" s="123">
        <v>99.31527777777228</v>
      </c>
      <c r="C342" s="124">
        <v>-9.6770171633056568E-4</v>
      </c>
      <c r="D342" s="125">
        <v>-1.3060929680214883E-2</v>
      </c>
      <c r="F342" s="47"/>
      <c r="G342" s="47"/>
      <c r="H342" s="47"/>
    </row>
    <row r="343" spans="2:8">
      <c r="B343" s="123">
        <v>100.87777777777228</v>
      </c>
      <c r="C343" s="124">
        <v>-7.0711515577442097E-3</v>
      </c>
      <c r="D343" s="125">
        <v>-1.0029786441948463E-2</v>
      </c>
      <c r="F343" s="47"/>
      <c r="G343" s="47"/>
      <c r="H343" s="47"/>
    </row>
    <row r="344" spans="2:8">
      <c r="B344" s="123">
        <v>102.63958333332994</v>
      </c>
      <c r="C344" s="124">
        <v>-6.0539099175085653E-3</v>
      </c>
      <c r="D344" s="125">
        <v>-4.3372362062879033E-2</v>
      </c>
      <c r="F344" s="47"/>
      <c r="G344" s="47"/>
      <c r="H344" s="47"/>
    </row>
    <row r="345" spans="2:8">
      <c r="B345" s="123">
        <v>107.0576388888876</v>
      </c>
      <c r="C345" s="124">
        <v>1.3273681246968233E-2</v>
      </c>
      <c r="D345" s="125">
        <v>7.4024352272938909E-5</v>
      </c>
      <c r="F345" s="47"/>
      <c r="G345" s="47"/>
      <c r="H345" s="47"/>
    </row>
    <row r="346" spans="2:8">
      <c r="B346" s="123">
        <v>112.0090277777781</v>
      </c>
      <c r="C346" s="124">
        <v>1.7342647807910699E-2</v>
      </c>
      <c r="D346" s="125">
        <v>1.8260883781871406E-2</v>
      </c>
      <c r="F346" s="47"/>
      <c r="G346" s="47"/>
      <c r="H346" s="47"/>
    </row>
    <row r="347" spans="2:8">
      <c r="B347" s="123">
        <v>113.24305555555475</v>
      </c>
      <c r="C347" s="124">
        <v>3.1012648446119007E-3</v>
      </c>
      <c r="D347" s="125">
        <v>7.0800699911822584E-2</v>
      </c>
      <c r="F347" s="47"/>
      <c r="G347" s="47"/>
      <c r="H347" s="47"/>
    </row>
    <row r="348" spans="2:8">
      <c r="B348" s="123">
        <v>114.80555555555475</v>
      </c>
      <c r="C348" s="124">
        <v>8.1874730457901224E-3</v>
      </c>
      <c r="D348" s="125">
        <v>-1.4071310759637023E-2</v>
      </c>
      <c r="F348" s="47"/>
      <c r="G348" s="47"/>
      <c r="H348" s="47"/>
    </row>
    <row r="349" spans="2:8">
      <c r="B349" s="123">
        <v>116.5715277777781</v>
      </c>
      <c r="C349" s="124">
        <v>-7.0711515577442097E-3</v>
      </c>
      <c r="D349" s="125">
        <v>-3.8320456665768332E-2</v>
      </c>
      <c r="F349" s="47"/>
      <c r="G349" s="47"/>
      <c r="H349" s="47"/>
    </row>
    <row r="350" spans="2:8">
      <c r="B350" s="123">
        <v>118.5180555555562</v>
      </c>
      <c r="C350" s="124">
        <v>4.118506484847545E-3</v>
      </c>
      <c r="D350" s="125">
        <v>2.5333551337826388E-2</v>
      </c>
      <c r="F350" s="47"/>
      <c r="G350" s="47"/>
      <c r="H350" s="47"/>
    </row>
    <row r="351" spans="2:8">
      <c r="B351" s="123">
        <v>120.80069444444234</v>
      </c>
      <c r="C351" s="124">
        <v>2.0840232043763673E-3</v>
      </c>
      <c r="D351" s="125">
        <v>2.7354313496670668E-2</v>
      </c>
      <c r="F351" s="47"/>
      <c r="G351" s="47"/>
      <c r="H351" s="47"/>
    </row>
    <row r="352" spans="2:8">
      <c r="B352" s="123">
        <v>0.40138888888759539</v>
      </c>
      <c r="C352" s="124">
        <v>1.1066887499804667E-2</v>
      </c>
      <c r="D352" s="125">
        <v>-8.617853792933311E-2</v>
      </c>
      <c r="F352" s="47"/>
      <c r="G352" s="47"/>
      <c r="H352" s="47"/>
    </row>
    <row r="353" spans="2:8">
      <c r="B353" s="123">
        <v>2.304861111108039</v>
      </c>
      <c r="C353" s="124">
        <v>1.8187578981454067E-2</v>
      </c>
      <c r="D353" s="125">
        <v>-5.1825581228980372E-2</v>
      </c>
      <c r="F353" s="47"/>
      <c r="G353" s="47"/>
      <c r="H353" s="47"/>
    </row>
    <row r="354" spans="2:8">
      <c r="B354" s="123">
        <v>4.2243055555518367</v>
      </c>
      <c r="C354" s="124">
        <v>6.997920938862201E-3</v>
      </c>
      <c r="D354" s="125">
        <v>-5.4856724467246792E-2</v>
      </c>
      <c r="F354" s="47"/>
      <c r="G354" s="47"/>
      <c r="H354" s="47"/>
    </row>
    <row r="355" spans="2:8">
      <c r="B355" s="123">
        <v>6.4749999999985448</v>
      </c>
      <c r="C355" s="124">
        <v>2.9289543779197347E-3</v>
      </c>
      <c r="D355" s="125">
        <v>-5.3480515755620073E-3</v>
      </c>
      <c r="F355" s="47"/>
      <c r="G355" s="47"/>
      <c r="H355" s="47"/>
    </row>
    <row r="356" spans="2:8">
      <c r="B356" s="123">
        <v>8.9506944444437977</v>
      </c>
      <c r="C356" s="124">
        <v>3.946196018155268E-3</v>
      </c>
      <c r="D356" s="125">
        <v>-4.8794437990713979E-2</v>
      </c>
      <c r="F356" s="47"/>
      <c r="G356" s="47"/>
      <c r="H356" s="47"/>
    </row>
    <row r="357" spans="2:8">
      <c r="B357" s="123">
        <v>11.961805555554747</v>
      </c>
      <c r="C357" s="124">
        <v>1.0049645859569023E-2</v>
      </c>
      <c r="D357" s="125">
        <v>-2.0503767766894054E-2</v>
      </c>
      <c r="F357" s="47"/>
      <c r="G357" s="47"/>
      <c r="H357" s="47"/>
    </row>
    <row r="358" spans="2:8">
      <c r="B358" s="123">
        <v>13.692361111112405</v>
      </c>
      <c r="C358" s="124">
        <v>1.0049645859569023E-2</v>
      </c>
      <c r="D358" s="125">
        <v>-3.5659483958226157E-2</v>
      </c>
      <c r="F358" s="47"/>
      <c r="G358" s="47"/>
      <c r="H358" s="47"/>
    </row>
    <row r="359" spans="2:8">
      <c r="B359" s="123">
        <v>17.026388888887595</v>
      </c>
      <c r="C359" s="124">
        <v>9.0324042193334897E-3</v>
      </c>
      <c r="D359" s="125">
        <v>-2.7576435322849091E-2</v>
      </c>
      <c r="F359" s="47"/>
      <c r="G359" s="47"/>
      <c r="H359" s="47"/>
    </row>
    <row r="360" spans="2:8">
      <c r="B360" s="123">
        <v>18.586805555554747</v>
      </c>
      <c r="C360" s="124">
        <v>4.9634376583909123E-3</v>
      </c>
      <c r="D360" s="125">
        <v>-7.1022821738001007E-2</v>
      </c>
      <c r="F360" s="47"/>
      <c r="G360" s="47"/>
      <c r="H360" s="47"/>
    </row>
    <row r="361" spans="2:8">
      <c r="B361" s="123">
        <v>20.856944444443798</v>
      </c>
      <c r="C361" s="124">
        <v>1.1066887499804667E-2</v>
      </c>
      <c r="D361" s="125">
        <v>8.7972835363478996E-3</v>
      </c>
      <c r="F361" s="47"/>
      <c r="G361" s="47"/>
      <c r="H361" s="47"/>
    </row>
    <row r="362" spans="2:8">
      <c r="B362" s="123">
        <v>22.684027777773736</v>
      </c>
      <c r="C362" s="124">
        <v>9.0324042193334897E-3</v>
      </c>
      <c r="D362" s="125">
        <v>2.3952999727680002E-2</v>
      </c>
      <c r="F362" s="47"/>
      <c r="G362" s="47"/>
      <c r="H362" s="47"/>
    </row>
    <row r="363" spans="2:8">
      <c r="B363" s="123">
        <v>24.256944444445253</v>
      </c>
      <c r="C363" s="124">
        <v>-6.2262203842009534E-3</v>
      </c>
      <c r="D363" s="125">
        <v>-3.6669865037648297E-2</v>
      </c>
      <c r="F363" s="47"/>
      <c r="G363" s="47"/>
      <c r="H363" s="47"/>
    </row>
    <row r="364" spans="2:8">
      <c r="B364" s="123">
        <v>26.559722222220444</v>
      </c>
      <c r="C364" s="124">
        <v>-1.1400121830227317E-3</v>
      </c>
      <c r="D364" s="125">
        <v>-6.2939773102623914E-2</v>
      </c>
      <c r="F364" s="47"/>
      <c r="G364" s="47"/>
      <c r="H364" s="47"/>
    </row>
    <row r="365" spans="2:8">
      <c r="B365" s="123">
        <v>29.290972222217533</v>
      </c>
      <c r="C365" s="124">
        <v>1.2084129140040312E-2</v>
      </c>
      <c r="D365" s="125">
        <v>6.7765213775036748E-3</v>
      </c>
      <c r="F365" s="47"/>
      <c r="G365" s="47"/>
      <c r="H365" s="47"/>
    </row>
    <row r="366" spans="2:8">
      <c r="B366" s="123">
        <v>31.460416666661331</v>
      </c>
      <c r="C366" s="124">
        <v>2.9289543779197347E-3</v>
      </c>
      <c r="D366" s="125">
        <v>2.1932237568835722E-2</v>
      </c>
      <c r="F366" s="47"/>
      <c r="G366" s="47"/>
      <c r="H366" s="47"/>
    </row>
    <row r="367" spans="2:8">
      <c r="B367" s="123">
        <v>33.084722222221899</v>
      </c>
      <c r="C367" s="124">
        <v>1.3101370780275845E-2</v>
      </c>
      <c r="D367" s="125">
        <v>-2.2524529925738335E-2</v>
      </c>
      <c r="F367" s="47"/>
      <c r="G367" s="47"/>
      <c r="H367" s="47"/>
    </row>
    <row r="368" spans="2:8">
      <c r="B368" s="123">
        <v>36.178472222221899</v>
      </c>
      <c r="C368" s="124">
        <v>-1.4364153506085886E-2</v>
      </c>
      <c r="D368" s="125">
        <v>5.8305956428032713E-2</v>
      </c>
      <c r="F368" s="47"/>
      <c r="G368" s="47"/>
      <c r="H368" s="47"/>
    </row>
    <row r="369" spans="2:8">
      <c r="B369" s="123">
        <v>37.040277777778101</v>
      </c>
      <c r="C369" s="124">
        <v>-4.1917371037296647E-3</v>
      </c>
      <c r="D369" s="125">
        <v>1.182842677461432E-2</v>
      </c>
      <c r="F369" s="47"/>
      <c r="G369" s="47"/>
      <c r="H369" s="47"/>
    </row>
    <row r="370" spans="2:8">
      <c r="B370" s="123">
        <v>37.904166666667152</v>
      </c>
      <c r="C370" s="124">
        <v>8.94471097448446E-4</v>
      </c>
      <c r="D370" s="125">
        <v>2.7349970598151141E-3</v>
      </c>
      <c r="F370" s="47"/>
      <c r="G370" s="47"/>
      <c r="H370" s="47"/>
    </row>
    <row r="371" spans="2:8">
      <c r="B371" s="123">
        <v>39.296527777776646</v>
      </c>
      <c r="C371" s="124">
        <v>-9.2779453049077754E-3</v>
      </c>
      <c r="D371" s="125">
        <v>1.283880785403646E-2</v>
      </c>
      <c r="F371" s="47"/>
      <c r="G371" s="47"/>
      <c r="H371" s="47"/>
    </row>
    <row r="372" spans="2:8">
      <c r="B372" s="123">
        <v>43.370138888887595</v>
      </c>
      <c r="C372" s="124">
        <v>-5.208978743965309E-3</v>
      </c>
      <c r="D372" s="125">
        <v>-6.3584326549841474E-3</v>
      </c>
      <c r="F372" s="47"/>
      <c r="G372" s="47"/>
      <c r="H372" s="47"/>
    </row>
    <row r="373" spans="2:8">
      <c r="B373" s="123">
        <v>45.100694444445253</v>
      </c>
      <c r="C373" s="124">
        <v>-2.6571053188913396E-2</v>
      </c>
      <c r="D373" s="125">
        <v>4.213985915727847E-2</v>
      </c>
      <c r="F373" s="47"/>
      <c r="G373" s="47"/>
      <c r="H373" s="47"/>
    </row>
    <row r="374" spans="2:8">
      <c r="B374" s="123">
        <v>47.228472222217533</v>
      </c>
      <c r="C374" s="124">
        <v>-1.6398636786557175E-2</v>
      </c>
      <c r="D374" s="125">
        <v>6.8409767222254059E-2</v>
      </c>
      <c r="F374" s="47"/>
      <c r="G374" s="47"/>
      <c r="H374" s="47"/>
    </row>
    <row r="375" spans="2:8">
      <c r="B375" s="123">
        <v>49.196527777778101</v>
      </c>
      <c r="C375" s="124">
        <v>-1.1312428585379064E-2</v>
      </c>
      <c r="D375" s="125">
        <v>-1.2420719131516988E-2</v>
      </c>
      <c r="F375" s="47"/>
      <c r="G375" s="47"/>
      <c r="H375" s="47"/>
    </row>
    <row r="376" spans="2:8">
      <c r="B376" s="123">
        <v>55.009027777778101</v>
      </c>
      <c r="C376" s="124">
        <v>8.94471097448446E-4</v>
      </c>
      <c r="D376" s="125">
        <v>-2.9614617845130642E-4</v>
      </c>
      <c r="F376" s="47"/>
      <c r="G376" s="47"/>
      <c r="H376" s="47"/>
    </row>
    <row r="377" spans="2:8">
      <c r="B377" s="123">
        <v>57.645833333328483</v>
      </c>
      <c r="C377" s="124">
        <v>-1.1400121830227317E-3</v>
      </c>
      <c r="D377" s="125">
        <v>-6.6981297420312474E-2</v>
      </c>
      <c r="F377" s="47"/>
      <c r="G377" s="47"/>
      <c r="H377" s="47"/>
    </row>
    <row r="378" spans="2:8">
      <c r="B378" s="123">
        <v>60.513194444443798</v>
      </c>
      <c r="C378" s="124">
        <v>-3.1744954634940203E-3</v>
      </c>
      <c r="D378" s="125">
        <v>-1.3065272578734466E-3</v>
      </c>
      <c r="F378" s="47"/>
      <c r="G378" s="47"/>
      <c r="H378" s="47"/>
    </row>
    <row r="379" spans="2:8">
      <c r="B379" s="123">
        <v>62.472916666665697</v>
      </c>
      <c r="C379" s="124">
        <v>-1.538139514632153E-2</v>
      </c>
      <c r="D379" s="125">
        <v>1.7890713251147161E-2</v>
      </c>
      <c r="F379" s="47"/>
      <c r="G379" s="47"/>
      <c r="H379" s="47"/>
    </row>
    <row r="380" spans="2:8">
      <c r="B380" s="123">
        <v>64.382638888884685</v>
      </c>
      <c r="C380" s="124">
        <v>-1.2277054278708732E-4</v>
      </c>
      <c r="D380" s="125">
        <v>1.7246159803929184E-3</v>
      </c>
      <c r="F380" s="47"/>
      <c r="G380" s="47"/>
      <c r="H380" s="47"/>
    </row>
    <row r="381" spans="2:8">
      <c r="B381" s="123">
        <v>65.945833333331393</v>
      </c>
      <c r="C381" s="124">
        <v>-1.2329670225614597E-2</v>
      </c>
      <c r="D381" s="125">
        <v>9.8076646157700398E-3</v>
      </c>
      <c r="F381" s="47"/>
      <c r="G381" s="47"/>
      <c r="H381" s="47"/>
    </row>
    <row r="382" spans="2:8">
      <c r="B382" s="123">
        <v>67.527083333334303</v>
      </c>
      <c r="C382" s="124">
        <v>-1.6398636786557175E-2</v>
      </c>
      <c r="D382" s="125">
        <v>1.182842677461432E-2</v>
      </c>
      <c r="F382" s="47"/>
      <c r="G382" s="47"/>
      <c r="H382" s="47"/>
    </row>
    <row r="383" spans="2:8">
      <c r="B383" s="123">
        <v>69.888194444443798</v>
      </c>
      <c r="C383" s="124">
        <v>-1.4364153506085886E-2</v>
      </c>
      <c r="D383" s="125">
        <v>1.4859570012880741E-2</v>
      </c>
      <c r="F383" s="47"/>
      <c r="G383" s="47"/>
      <c r="H383" s="47"/>
    </row>
    <row r="384" spans="2:8">
      <c r="B384" s="123">
        <v>71.808333333334303</v>
      </c>
      <c r="C384" s="124">
        <v>-4.1917371037296647E-3</v>
      </c>
      <c r="D384" s="125">
        <v>9.8076646157700398E-3</v>
      </c>
      <c r="F384" s="47"/>
      <c r="G384" s="47"/>
      <c r="H384" s="47"/>
    </row>
    <row r="385" spans="2:8">
      <c r="B385" s="123">
        <v>73.368749999994179</v>
      </c>
      <c r="C385" s="124">
        <v>2.9289543779197347E-3</v>
      </c>
      <c r="D385" s="125">
        <v>5.7661402980814791E-3</v>
      </c>
      <c r="F385" s="47"/>
      <c r="G385" s="47"/>
      <c r="H385" s="47"/>
    </row>
    <row r="386" spans="2:8">
      <c r="B386" s="123">
        <v>75.34375</v>
      </c>
      <c r="C386" s="124">
        <v>-6.2262203842009534E-3</v>
      </c>
      <c r="D386" s="125">
        <v>-1.4441481290361269E-2</v>
      </c>
      <c r="F386" s="47"/>
      <c r="G386" s="47"/>
      <c r="H386" s="47"/>
    </row>
    <row r="387" spans="2:8">
      <c r="B387" s="123">
        <v>77.193749999998545</v>
      </c>
      <c r="C387" s="124">
        <v>-1.3346911865850242E-2</v>
      </c>
      <c r="D387" s="125">
        <v>-1.5451862369783409E-2</v>
      </c>
      <c r="F387" s="47"/>
      <c r="G387" s="47"/>
      <c r="H387" s="47"/>
    </row>
    <row r="388" spans="2:8">
      <c r="B388" s="123">
        <v>81.631249999998545</v>
      </c>
      <c r="C388" s="124">
        <v>-1.3346911865850242E-2</v>
      </c>
      <c r="D388" s="125">
        <v>-8.718891900875525E-2</v>
      </c>
      <c r="F388" s="47"/>
      <c r="G388" s="47"/>
      <c r="H388" s="47"/>
    </row>
    <row r="389" spans="2:8">
      <c r="B389" s="123">
        <v>84.973611111112405</v>
      </c>
      <c r="C389" s="124">
        <v>5.9806792986265567E-3</v>
      </c>
      <c r="D389" s="125">
        <v>-2.3169083372955868E-3</v>
      </c>
      <c r="F389" s="47"/>
      <c r="G389" s="47"/>
      <c r="H389" s="47"/>
    </row>
    <row r="390" spans="2:8">
      <c r="B390" s="123">
        <v>88.061111111106584</v>
      </c>
      <c r="C390" s="124">
        <v>2.2256545542396644E-2</v>
      </c>
      <c r="D390" s="125">
        <v>-1.7472624528627689E-2</v>
      </c>
      <c r="F390" s="47"/>
      <c r="G390" s="47"/>
      <c r="H390" s="47"/>
    </row>
    <row r="391" spans="2:8">
      <c r="B391" s="123">
        <v>90.53125</v>
      </c>
      <c r="C391" s="124">
        <v>-3.1744954634940203E-3</v>
      </c>
      <c r="D391" s="125">
        <v>5.4264432110344152E-2</v>
      </c>
      <c r="F391" s="47"/>
      <c r="G391" s="47"/>
      <c r="H391" s="47"/>
    </row>
    <row r="392" spans="2:8">
      <c r="B392" s="123">
        <v>92.481944444443798</v>
      </c>
      <c r="C392" s="124">
        <v>5.9806792986265567E-3</v>
      </c>
      <c r="D392" s="125">
        <v>9.3669294207807563E-2</v>
      </c>
      <c r="F392" s="47"/>
      <c r="G392" s="47"/>
      <c r="H392" s="47"/>
    </row>
    <row r="393" spans="2:8">
      <c r="B393" s="123">
        <v>94.048611111109494</v>
      </c>
      <c r="C393" s="124">
        <v>-1.7415878426792819E-2</v>
      </c>
      <c r="D393" s="125">
        <v>4.213985915727847E-2</v>
      </c>
      <c r="F393" s="47"/>
      <c r="G393" s="47"/>
      <c r="H393" s="47"/>
    </row>
    <row r="394" spans="2:8">
      <c r="B394" s="123">
        <v>96.240277777775191</v>
      </c>
      <c r="C394" s="124">
        <v>-1.538139514632153E-2</v>
      </c>
      <c r="D394" s="125">
        <v>2.5973761886524283E-2</v>
      </c>
      <c r="F394" s="47"/>
      <c r="G394" s="47"/>
      <c r="H394" s="47"/>
    </row>
    <row r="395" spans="2:8">
      <c r="B395" s="123">
        <v>98.065972222218988</v>
      </c>
      <c r="C395" s="124">
        <v>1.9117127376840903E-3</v>
      </c>
      <c r="D395" s="125">
        <v>3.7087953760167769E-2</v>
      </c>
      <c r="F395" s="47"/>
      <c r="G395" s="47"/>
      <c r="H395" s="47"/>
    </row>
    <row r="396" spans="2:8">
      <c r="B396" s="123">
        <v>99.836805555554747</v>
      </c>
      <c r="C396" s="124">
        <v>-7.2434620244365977E-3</v>
      </c>
      <c r="D396" s="125">
        <v>2.0921856489413582E-2</v>
      </c>
      <c r="F396" s="47"/>
      <c r="G396" s="47"/>
      <c r="H396" s="47"/>
    </row>
    <row r="397" spans="2:8">
      <c r="B397" s="123">
        <v>101.39861111110804</v>
      </c>
      <c r="C397" s="124">
        <v>8.0151625790978454E-3</v>
      </c>
      <c r="D397" s="125">
        <v>3.2036048363057124E-2</v>
      </c>
      <c r="F397" s="47"/>
      <c r="G397" s="47"/>
      <c r="H397" s="47"/>
    </row>
    <row r="398" spans="2:8">
      <c r="B398" s="123">
        <v>103.35138888888469</v>
      </c>
      <c r="C398" s="124">
        <v>3.946196018155268E-3</v>
      </c>
      <c r="D398" s="125">
        <v>-1.3065272578734466E-3</v>
      </c>
      <c r="F398" s="47"/>
      <c r="G398" s="47"/>
      <c r="H398" s="47"/>
    </row>
    <row r="399" spans="2:8">
      <c r="B399" s="123">
        <v>106.01597222222335</v>
      </c>
      <c r="C399" s="124">
        <v>1.1066887499804667E-2</v>
      </c>
      <c r="D399" s="125">
        <v>4.7557592186593944E-3</v>
      </c>
      <c r="F399" s="47"/>
      <c r="G399" s="47"/>
      <c r="H399" s="47"/>
    </row>
    <row r="400" spans="2:8">
      <c r="B400" s="123">
        <v>107.57638888888323</v>
      </c>
      <c r="C400" s="124">
        <v>-9.2779453049077754E-3</v>
      </c>
      <c r="D400" s="125">
        <v>-5.3480515755620073E-3</v>
      </c>
      <c r="F400" s="47"/>
      <c r="G400" s="47"/>
      <c r="H400" s="47"/>
    </row>
    <row r="401" spans="2:8">
      <c r="B401" s="123">
        <v>109.1694444444438</v>
      </c>
      <c r="C401" s="124">
        <v>4.9634376583909123E-3</v>
      </c>
      <c r="D401" s="125">
        <v>6.7765213775036748E-3</v>
      </c>
      <c r="F401" s="47"/>
      <c r="G401" s="47"/>
      <c r="H401" s="47"/>
    </row>
    <row r="402" spans="2:8">
      <c r="B402" s="123">
        <v>110.57291666666424</v>
      </c>
      <c r="C402" s="124">
        <v>3.946196018155268E-3</v>
      </c>
      <c r="D402" s="125">
        <v>-5.6877486626091073E-2</v>
      </c>
      <c r="F402" s="47"/>
      <c r="G402" s="47"/>
      <c r="H402" s="47"/>
    </row>
    <row r="403" spans="2:8">
      <c r="B403" s="123">
        <v>112.52986111110658</v>
      </c>
      <c r="C403" s="124">
        <v>5.9806792986265567E-3</v>
      </c>
      <c r="D403" s="125">
        <v>-3.0607578561115456E-2</v>
      </c>
      <c r="F403" s="47"/>
      <c r="G403" s="47"/>
      <c r="H403" s="47"/>
    </row>
    <row r="404" spans="2:8">
      <c r="B404" s="123">
        <v>113.76666666666279</v>
      </c>
      <c r="C404" s="124">
        <v>1.3101370780275845E-2</v>
      </c>
      <c r="D404" s="125">
        <v>-4.3376704961398671E-3</v>
      </c>
      <c r="F404" s="47"/>
      <c r="G404" s="47"/>
      <c r="H404" s="47"/>
    </row>
    <row r="405" spans="2:8">
      <c r="B405" s="123">
        <v>115.32847222222335</v>
      </c>
      <c r="C405" s="124">
        <v>1.9204820621689711E-2</v>
      </c>
      <c r="D405" s="125">
        <v>1.7246159803929184E-3</v>
      </c>
      <c r="F405" s="47"/>
      <c r="G405" s="47"/>
      <c r="H405" s="47"/>
    </row>
    <row r="406" spans="2:8">
      <c r="B406" s="123">
        <v>117.28472222221899</v>
      </c>
      <c r="C406" s="124">
        <v>1.0049645859569023E-2</v>
      </c>
      <c r="D406" s="125">
        <v>7.548243477820904E-2</v>
      </c>
      <c r="F406" s="47"/>
      <c r="G406" s="47"/>
      <c r="H406" s="47"/>
    </row>
    <row r="407" spans="2:8">
      <c r="B407" s="123">
        <v>119.22430555555184</v>
      </c>
      <c r="C407" s="124">
        <v>-7.2434620244365977E-3</v>
      </c>
      <c r="D407" s="125">
        <v>4.0119096998434189E-2</v>
      </c>
      <c r="F407" s="47"/>
      <c r="G407" s="47"/>
      <c r="H407" s="47"/>
    </row>
    <row r="408" spans="2:8">
      <c r="B408" s="123">
        <v>120.10555555555038</v>
      </c>
      <c r="C408" s="124">
        <v>9.0324042193334897E-3</v>
      </c>
      <c r="D408" s="125">
        <v>6.4368242904565554E-2</v>
      </c>
      <c r="F408" s="47"/>
      <c r="G408" s="47"/>
      <c r="H408" s="47"/>
    </row>
    <row r="409" spans="2:8" ht="17" thickBot="1">
      <c r="B409" s="126">
        <v>121.31944444444525</v>
      </c>
      <c r="C409" s="127">
        <v>-1.1400121830227317E-3</v>
      </c>
      <c r="D409" s="128">
        <v>1.7890713251147161E-2</v>
      </c>
      <c r="F409" s="47"/>
      <c r="G409" s="47"/>
      <c r="H409" s="47"/>
    </row>
    <row r="410" spans="2:8">
      <c r="F410" s="47"/>
      <c r="G410" s="47"/>
      <c r="H410" s="47"/>
    </row>
    <row r="411" spans="2:8">
      <c r="F411" s="47"/>
      <c r="G411" s="47"/>
      <c r="H411" s="47"/>
    </row>
    <row r="412" spans="2:8">
      <c r="F412" s="47"/>
      <c r="G412" s="47"/>
      <c r="H412" s="47"/>
    </row>
  </sheetData>
  <autoFilter ref="A1:K232" xr:uid="{8CC9510E-54B7-6940-B383-C286AACD767E}"/>
  <mergeCells count="3">
    <mergeCell ref="A234:F234"/>
    <mergeCell ref="X7:Z7"/>
    <mergeCell ref="X22:Z22"/>
  </mergeCells>
  <conditionalFormatting sqref="B231">
    <cfRule type="expression" dxfId="3" priority="2">
      <formula>$BB231="ACID CHANGE"</formula>
    </cfRule>
  </conditionalFormatting>
  <conditionalFormatting sqref="B231">
    <cfRule type="expression" dxfId="2" priority="1">
      <formula>$A231="x"</formula>
    </cfRule>
  </conditionalFormatting>
  <conditionalFormatting sqref="B229:B230">
    <cfRule type="expression" dxfId="1" priority="4">
      <formula>$BB229="ACID CHANGE"</formula>
    </cfRule>
  </conditionalFormatting>
  <conditionalFormatting sqref="B229:B230">
    <cfRule type="expression" dxfId="0" priority="3">
      <formula>$A229="x"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equilibrium gases</vt:lpstr>
      <vt:lpstr>standards</vt:lpstr>
      <vt:lpstr>slopes</vt:lpstr>
      <vt:lpstr>ETF</vt:lpstr>
      <vt:lpstr>samples</vt:lpstr>
      <vt:lpstr>correction (ETH)</vt:lpstr>
      <vt:lpstr>ETH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Bajnai</dc:creator>
  <cp:lastModifiedBy>David Bajnai</cp:lastModifiedBy>
  <dcterms:created xsi:type="dcterms:W3CDTF">2020-01-28T13:15:08Z</dcterms:created>
  <dcterms:modified xsi:type="dcterms:W3CDTF">2020-03-23T11:01:55Z</dcterms:modified>
</cp:coreProperties>
</file>