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0" yWindow="50" windowWidth="15140" windowHeight="7130" activeTab="2"/>
  </bookViews>
  <sheets>
    <sheet name="Cod North Sea" sheetId="1" r:id="rId1"/>
    <sheet name="Equations" sheetId="3" r:id="rId2"/>
    <sheet name="Graphs" sheetId="4" r:id="rId3"/>
  </sheets>
  <definedNames>
    <definedName name="a">'Cod North Sea'!$B$10</definedName>
    <definedName name="b">'Cod North Sea'!$B$11</definedName>
    <definedName name="Bo_R">'Cod North Sea'!$B$23</definedName>
    <definedName name="F">'Cod North Sea'!$B$6</definedName>
    <definedName name="K">'Cod North Sea'!$B$8</definedName>
    <definedName name="Lc">'Cod North Sea'!$E$6</definedName>
    <definedName name="Lcopt">'Cod North Sea'!$B$20</definedName>
    <definedName name="Linf">'Cod North Sea'!$B$9</definedName>
    <definedName name="Lopt">'Cod North Sea'!$B$14</definedName>
    <definedName name="M">'Cod North Sea'!$B$7</definedName>
    <definedName name="max_Y_R">'Cod North Sea'!$B$22</definedName>
    <definedName name="solver_adj" localSheetId="0" hidden="1">'Cod North Sea'!$E$25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'Cod North Sea'!$E$28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  <definedName name="tc">'Cod North Sea'!$E$7</definedName>
    <definedName name="tm">'Cod North Sea'!$B$28</definedName>
    <definedName name="to">'Cod North Sea'!$B$13</definedName>
    <definedName name="tr">'Cod North Sea'!$B$17</definedName>
    <definedName name="Winf">'Cod North Sea'!$B$12</definedName>
    <definedName name="Z">'Cod North Sea'!$B$21</definedName>
  </definedNames>
  <calcPr calcId="145621"/>
</workbook>
</file>

<file path=xl/calcChain.xml><?xml version="1.0" encoding="utf-8"?>
<calcChain xmlns="http://schemas.openxmlformats.org/spreadsheetml/2006/main">
  <c r="J39" i="3" l="1"/>
  <c r="J40" i="3" s="1"/>
  <c r="J41" i="3" s="1"/>
  <c r="J42" i="3" s="1"/>
  <c r="J43" i="3" s="1"/>
  <c r="J44" i="3" s="1"/>
  <c r="J45" i="3" s="1"/>
  <c r="J46" i="3" s="1"/>
  <c r="J47" i="3" s="1"/>
  <c r="J48" i="3" s="1"/>
  <c r="J49" i="3" s="1"/>
  <c r="J50" i="3" s="1"/>
  <c r="J51" i="3" s="1"/>
  <c r="J52" i="3" s="1"/>
  <c r="J53" i="3" s="1"/>
  <c r="J54" i="3" s="1"/>
  <c r="J55" i="3" s="1"/>
  <c r="J56" i="3" s="1"/>
  <c r="J57" i="3" s="1"/>
  <c r="J58" i="3" s="1"/>
  <c r="J59" i="3" s="1"/>
  <c r="J60" i="3" s="1"/>
  <c r="J61" i="3" s="1"/>
  <c r="J62" i="3" s="1"/>
  <c r="J63" i="3" s="1"/>
  <c r="J64" i="3" s="1"/>
  <c r="J65" i="3" s="1"/>
  <c r="J66" i="3" s="1"/>
  <c r="J67" i="3" s="1"/>
  <c r="J68" i="3" s="1"/>
  <c r="J69" i="3" s="1"/>
  <c r="J70" i="3" s="1"/>
  <c r="J71" i="3" s="1"/>
  <c r="J72" i="3" s="1"/>
  <c r="J73" i="3" s="1"/>
  <c r="J74" i="3" s="1"/>
  <c r="J75" i="3" s="1"/>
  <c r="J76" i="3" s="1"/>
  <c r="J77" i="3" s="1"/>
  <c r="J78" i="3" s="1"/>
  <c r="J79" i="3" s="1"/>
  <c r="J80" i="3" s="1"/>
  <c r="J81" i="3" s="1"/>
  <c r="J82" i="3" s="1"/>
  <c r="J83" i="3" s="1"/>
  <c r="J84" i="3" s="1"/>
  <c r="J85" i="3" s="1"/>
  <c r="J86" i="3" s="1"/>
  <c r="J87" i="3" s="1"/>
  <c r="J88" i="3" s="1"/>
  <c r="J89" i="3" s="1"/>
  <c r="J90" i="3" s="1"/>
  <c r="J91" i="3" s="1"/>
  <c r="J92" i="3" s="1"/>
  <c r="J93" i="3" s="1"/>
  <c r="J94" i="3" s="1"/>
  <c r="J95" i="3" s="1"/>
  <c r="J96" i="3" s="1"/>
  <c r="J97" i="3" s="1"/>
  <c r="J98" i="3" s="1"/>
  <c r="J99" i="3" s="1"/>
  <c r="J100" i="3" s="1"/>
  <c r="J101" i="3" s="1"/>
  <c r="J102" i="3" s="1"/>
  <c r="J103" i="3" s="1"/>
  <c r="J104" i="3" s="1"/>
  <c r="J105" i="3" s="1"/>
  <c r="J106" i="3" s="1"/>
  <c r="J107" i="3" s="1"/>
  <c r="J108" i="3" s="1"/>
  <c r="J109" i="3" s="1"/>
  <c r="J110" i="3" s="1"/>
  <c r="J111" i="3" s="1"/>
  <c r="J112" i="3" s="1"/>
  <c r="J113" i="3" s="1"/>
  <c r="J114" i="3" s="1"/>
  <c r="J115" i="3" s="1"/>
  <c r="J116" i="3" s="1"/>
  <c r="J117" i="3" s="1"/>
  <c r="J118" i="3" s="1"/>
  <c r="J119" i="3" s="1"/>
  <c r="J120" i="3" s="1"/>
  <c r="J121" i="3" s="1"/>
  <c r="J122" i="3" s="1"/>
  <c r="J123" i="3" s="1"/>
  <c r="J124" i="3" s="1"/>
  <c r="J125" i="3" s="1"/>
  <c r="J126" i="3" s="1"/>
  <c r="J127" i="3" s="1"/>
  <c r="J128" i="3" s="1"/>
  <c r="J129" i="3" s="1"/>
  <c r="J130" i="3" s="1"/>
  <c r="J131" i="3" s="1"/>
  <c r="J132" i="3" s="1"/>
  <c r="J133" i="3" s="1"/>
  <c r="J134" i="3" s="1"/>
  <c r="J135" i="3" s="1"/>
  <c r="J136" i="3" s="1"/>
  <c r="J137" i="3" s="1"/>
  <c r="J138" i="3" s="1"/>
  <c r="J139" i="3" s="1"/>
  <c r="J140" i="3" s="1"/>
  <c r="J141" i="3" s="1"/>
  <c r="J142" i="3" s="1"/>
  <c r="J143" i="3" s="1"/>
  <c r="J144" i="3" s="1"/>
  <c r="J145" i="3" s="1"/>
  <c r="J146" i="3" s="1"/>
  <c r="J147" i="3" s="1"/>
  <c r="J148" i="3" s="1"/>
  <c r="J149" i="3" s="1"/>
  <c r="J150" i="3" s="1"/>
  <c r="J151" i="3" s="1"/>
  <c r="J152" i="3" s="1"/>
  <c r="J153" i="3" s="1"/>
  <c r="J154" i="3" s="1"/>
  <c r="J155" i="3" s="1"/>
  <c r="J156" i="3" s="1"/>
  <c r="J157" i="3" s="1"/>
  <c r="J158" i="3" s="1"/>
  <c r="J159" i="3" s="1"/>
  <c r="J160" i="3" s="1"/>
  <c r="J161" i="3" s="1"/>
  <c r="J162" i="3" s="1"/>
  <c r="J163" i="3" s="1"/>
  <c r="J164" i="3" s="1"/>
  <c r="J165" i="3" s="1"/>
  <c r="J166" i="3" s="1"/>
  <c r="J167" i="3" s="1"/>
  <c r="J168" i="3" s="1"/>
  <c r="J169" i="3" s="1"/>
  <c r="J170" i="3" s="1"/>
  <c r="J171" i="3" s="1"/>
  <c r="J172" i="3" s="1"/>
  <c r="J173" i="3" s="1"/>
  <c r="J174" i="3" s="1"/>
  <c r="J175" i="3" s="1"/>
  <c r="J176" i="3" s="1"/>
  <c r="J177" i="3" s="1"/>
  <c r="J178" i="3" s="1"/>
  <c r="J179" i="3" s="1"/>
  <c r="J180" i="3" s="1"/>
  <c r="J181" i="3" s="1"/>
  <c r="J182" i="3" s="1"/>
  <c r="J183" i="3" s="1"/>
  <c r="J184" i="3" s="1"/>
  <c r="J185" i="3" s="1"/>
  <c r="J186" i="3" s="1"/>
  <c r="J187" i="3" s="1"/>
  <c r="J188" i="3" s="1"/>
  <c r="J189" i="3" s="1"/>
  <c r="J190" i="3" s="1"/>
  <c r="J191" i="3" s="1"/>
  <c r="J192" i="3" s="1"/>
  <c r="J193" i="3" s="1"/>
  <c r="J194" i="3" s="1"/>
  <c r="J195" i="3" s="1"/>
  <c r="J196" i="3" s="1"/>
  <c r="J197" i="3" s="1"/>
  <c r="J198" i="3" s="1"/>
  <c r="J199" i="3" s="1"/>
  <c r="J200" i="3" s="1"/>
  <c r="J201" i="3" s="1"/>
  <c r="J202" i="3" s="1"/>
  <c r="J203" i="3" s="1"/>
  <c r="J204" i="3" s="1"/>
  <c r="J205" i="3" s="1"/>
  <c r="J206" i="3" s="1"/>
  <c r="J207" i="3" s="1"/>
  <c r="J208" i="3" s="1"/>
  <c r="J209" i="3" s="1"/>
  <c r="J210" i="3" s="1"/>
  <c r="J211" i="3" s="1"/>
  <c r="J212" i="3" s="1"/>
  <c r="J213" i="3" s="1"/>
  <c r="J214" i="3" s="1"/>
  <c r="J215" i="3" s="1"/>
  <c r="J216" i="3" s="1"/>
  <c r="J217" i="3" s="1"/>
  <c r="J218" i="3" s="1"/>
  <c r="J219" i="3" s="1"/>
  <c r="J220" i="3" s="1"/>
  <c r="J221" i="3" s="1"/>
  <c r="J222" i="3" s="1"/>
  <c r="J223" i="3" s="1"/>
  <c r="J224" i="3" s="1"/>
  <c r="J225" i="3" s="1"/>
  <c r="J226" i="3" s="1"/>
  <c r="J227" i="3" s="1"/>
  <c r="J228" i="3" s="1"/>
  <c r="J229" i="3" s="1"/>
  <c r="J230" i="3" s="1"/>
  <c r="J231" i="3" s="1"/>
  <c r="J232" i="3" s="1"/>
  <c r="J233" i="3" s="1"/>
  <c r="J234" i="3" s="1"/>
  <c r="J235" i="3" s="1"/>
  <c r="J236" i="3" s="1"/>
  <c r="J237" i="3" s="1"/>
  <c r="J238" i="3" s="1"/>
  <c r="J239" i="3" s="1"/>
  <c r="J240" i="3" s="1"/>
  <c r="J241" i="3" s="1"/>
  <c r="J242" i="3" s="1"/>
  <c r="J243" i="3" s="1"/>
  <c r="J244" i="3" s="1"/>
  <c r="J245" i="3" s="1"/>
  <c r="J246" i="3" s="1"/>
  <c r="J247" i="3" s="1"/>
  <c r="J248" i="3" s="1"/>
  <c r="J249" i="3" s="1"/>
  <c r="J250" i="3" s="1"/>
  <c r="J251" i="3" s="1"/>
  <c r="J252" i="3" s="1"/>
  <c r="J253" i="3" s="1"/>
  <c r="J254" i="3" s="1"/>
  <c r="J255" i="3" s="1"/>
  <c r="J256" i="3" s="1"/>
  <c r="J257" i="3" s="1"/>
  <c r="J258" i="3" s="1"/>
  <c r="J259" i="3" s="1"/>
  <c r="J260" i="3" s="1"/>
  <c r="J261" i="3" s="1"/>
  <c r="J262" i="3" s="1"/>
  <c r="J263" i="3" s="1"/>
  <c r="J264" i="3" s="1"/>
  <c r="J265" i="3" s="1"/>
  <c r="J266" i="3" s="1"/>
  <c r="J267" i="3" s="1"/>
  <c r="J268" i="3" s="1"/>
  <c r="J269" i="3" s="1"/>
  <c r="J270" i="3" s="1"/>
  <c r="J271" i="3" s="1"/>
  <c r="J272" i="3" s="1"/>
  <c r="J273" i="3" s="1"/>
  <c r="J274" i="3" s="1"/>
  <c r="J275" i="3" s="1"/>
  <c r="J276" i="3" s="1"/>
  <c r="J277" i="3" s="1"/>
  <c r="J278" i="3" s="1"/>
  <c r="J279" i="3" s="1"/>
  <c r="J280" i="3" s="1"/>
  <c r="J281" i="3" s="1"/>
  <c r="J282" i="3" s="1"/>
  <c r="J283" i="3" s="1"/>
  <c r="J284" i="3" s="1"/>
  <c r="J285" i="3" s="1"/>
  <c r="J286" i="3" s="1"/>
  <c r="J287" i="3" s="1"/>
  <c r="J288" i="3" s="1"/>
  <c r="J289" i="3" s="1"/>
  <c r="J290" i="3" s="1"/>
  <c r="J291" i="3" s="1"/>
  <c r="J292" i="3" s="1"/>
  <c r="J293" i="3" s="1"/>
  <c r="J294" i="3" s="1"/>
  <c r="J295" i="3" s="1"/>
  <c r="J296" i="3" s="1"/>
  <c r="J297" i="3" s="1"/>
  <c r="J298" i="3" s="1"/>
  <c r="J299" i="3" s="1"/>
  <c r="J300" i="3" s="1"/>
  <c r="J301" i="3" s="1"/>
  <c r="J302" i="3" s="1"/>
  <c r="J303" i="3" s="1"/>
  <c r="J304" i="3" s="1"/>
  <c r="J305" i="3" s="1"/>
  <c r="J306" i="3" s="1"/>
  <c r="J307" i="3" s="1"/>
  <c r="J308" i="3" s="1"/>
  <c r="J309" i="3" s="1"/>
  <c r="J310" i="3" s="1"/>
  <c r="J311" i="3" s="1"/>
  <c r="J312" i="3" s="1"/>
  <c r="J313" i="3" s="1"/>
  <c r="J314" i="3" s="1"/>
  <c r="J315" i="3" s="1"/>
  <c r="J316" i="3" s="1"/>
  <c r="J317" i="3" s="1"/>
  <c r="J318" i="3" s="1"/>
  <c r="J319" i="3" s="1"/>
  <c r="J320" i="3" s="1"/>
  <c r="J321" i="3" s="1"/>
  <c r="J322" i="3" s="1"/>
  <c r="J323" i="3" s="1"/>
  <c r="J324" i="3" s="1"/>
  <c r="J325" i="3" s="1"/>
  <c r="J326" i="3" s="1"/>
  <c r="J327" i="3" s="1"/>
  <c r="J328" i="3" s="1"/>
  <c r="J329" i="3" s="1"/>
  <c r="J330" i="3" s="1"/>
  <c r="J331" i="3" s="1"/>
  <c r="J332" i="3" s="1"/>
  <c r="J333" i="3" s="1"/>
  <c r="J334" i="3" s="1"/>
  <c r="J335" i="3" s="1"/>
  <c r="J336" i="3" s="1"/>
  <c r="J337" i="3" s="1"/>
  <c r="J338" i="3" s="1"/>
  <c r="J339" i="3" s="1"/>
  <c r="J340" i="3" s="1"/>
  <c r="J341" i="3" s="1"/>
  <c r="J342" i="3" s="1"/>
  <c r="J343" i="3" s="1"/>
  <c r="J344" i="3" s="1"/>
  <c r="J345" i="3" s="1"/>
  <c r="J346" i="3" s="1"/>
  <c r="J347" i="3" s="1"/>
  <c r="J348" i="3" s="1"/>
  <c r="J349" i="3" s="1"/>
  <c r="J350" i="3" s="1"/>
  <c r="J351" i="3" s="1"/>
  <c r="J352" i="3" s="1"/>
  <c r="J353" i="3" s="1"/>
  <c r="J31" i="3"/>
  <c r="J32" i="3" s="1"/>
  <c r="J33" i="3" s="1"/>
  <c r="J34" i="3" s="1"/>
  <c r="J35" i="3" s="1"/>
  <c r="J36" i="3" s="1"/>
  <c r="J37" i="3" s="1"/>
  <c r="J38" i="3" s="1"/>
  <c r="J28" i="3"/>
  <c r="J29" i="3" s="1"/>
  <c r="J30" i="3" s="1"/>
  <c r="J27" i="3"/>
  <c r="J23" i="3"/>
  <c r="J24" i="3" s="1"/>
  <c r="J25" i="3" s="1"/>
  <c r="J26" i="3" s="1"/>
  <c r="J15" i="3"/>
  <c r="J16" i="3" s="1"/>
  <c r="J17" i="3" s="1"/>
  <c r="J18" i="3" s="1"/>
  <c r="J19" i="3" s="1"/>
  <c r="J20" i="3" s="1"/>
  <c r="J21" i="3" s="1"/>
  <c r="J22" i="3" s="1"/>
  <c r="J14" i="3"/>
  <c r="J13" i="3"/>
  <c r="O353" i="3"/>
  <c r="N353" i="3"/>
  <c r="O352" i="3"/>
  <c r="N352" i="3"/>
  <c r="O351" i="3"/>
  <c r="N351" i="3"/>
  <c r="O350" i="3"/>
  <c r="N350" i="3"/>
  <c r="O349" i="3"/>
  <c r="N349" i="3"/>
  <c r="O348" i="3"/>
  <c r="N348" i="3"/>
  <c r="O347" i="3"/>
  <c r="N347" i="3"/>
  <c r="O346" i="3"/>
  <c r="N346" i="3"/>
  <c r="O345" i="3"/>
  <c r="N345" i="3"/>
  <c r="O344" i="3"/>
  <c r="N344" i="3"/>
  <c r="O343" i="3"/>
  <c r="N343" i="3"/>
  <c r="O342" i="3"/>
  <c r="N342" i="3"/>
  <c r="O341" i="3"/>
  <c r="N341" i="3"/>
  <c r="O340" i="3"/>
  <c r="N340" i="3"/>
  <c r="O339" i="3"/>
  <c r="N339" i="3"/>
  <c r="O338" i="3"/>
  <c r="N338" i="3"/>
  <c r="O337" i="3"/>
  <c r="N337" i="3"/>
  <c r="O336" i="3"/>
  <c r="N336" i="3"/>
  <c r="O335" i="3"/>
  <c r="N335" i="3"/>
  <c r="O334" i="3"/>
  <c r="N334" i="3"/>
  <c r="O333" i="3"/>
  <c r="N333" i="3"/>
  <c r="O332" i="3"/>
  <c r="N332" i="3"/>
  <c r="O331" i="3"/>
  <c r="N331" i="3"/>
  <c r="O330" i="3"/>
  <c r="N330" i="3"/>
  <c r="O329" i="3"/>
  <c r="N329" i="3"/>
  <c r="O328" i="3"/>
  <c r="N328" i="3"/>
  <c r="O327" i="3"/>
  <c r="N327" i="3"/>
  <c r="O326" i="3"/>
  <c r="N326" i="3"/>
  <c r="O325" i="3"/>
  <c r="N325" i="3"/>
  <c r="O324" i="3"/>
  <c r="N324" i="3"/>
  <c r="O323" i="3"/>
  <c r="N323" i="3"/>
  <c r="O322" i="3"/>
  <c r="N322" i="3"/>
  <c r="O321" i="3"/>
  <c r="N321" i="3"/>
  <c r="O320" i="3"/>
  <c r="N320" i="3"/>
  <c r="O319" i="3"/>
  <c r="N319" i="3"/>
  <c r="O318" i="3"/>
  <c r="N318" i="3"/>
  <c r="O317" i="3"/>
  <c r="N317" i="3"/>
  <c r="O316" i="3"/>
  <c r="N316" i="3"/>
  <c r="O315" i="3"/>
  <c r="N315" i="3"/>
  <c r="O314" i="3"/>
  <c r="N314" i="3"/>
  <c r="O313" i="3"/>
  <c r="N313" i="3"/>
  <c r="O312" i="3"/>
  <c r="N312" i="3"/>
  <c r="O311" i="3"/>
  <c r="N311" i="3"/>
  <c r="O310" i="3"/>
  <c r="N310" i="3"/>
  <c r="O309" i="3"/>
  <c r="N309" i="3"/>
  <c r="O308" i="3"/>
  <c r="N308" i="3"/>
  <c r="O307" i="3"/>
  <c r="N307" i="3"/>
  <c r="O306" i="3"/>
  <c r="N306" i="3"/>
  <c r="O305" i="3"/>
  <c r="N305" i="3"/>
  <c r="O304" i="3"/>
  <c r="N304" i="3"/>
  <c r="O303" i="3"/>
  <c r="N303" i="3"/>
  <c r="O302" i="3"/>
  <c r="N302" i="3"/>
  <c r="O301" i="3"/>
  <c r="N301" i="3"/>
  <c r="O300" i="3"/>
  <c r="N300" i="3"/>
  <c r="O299" i="3"/>
  <c r="N299" i="3"/>
  <c r="O298" i="3"/>
  <c r="N298" i="3"/>
  <c r="O297" i="3"/>
  <c r="N297" i="3"/>
  <c r="O296" i="3"/>
  <c r="N296" i="3"/>
  <c r="O295" i="3"/>
  <c r="N295" i="3"/>
  <c r="O294" i="3"/>
  <c r="N294" i="3"/>
  <c r="O293" i="3"/>
  <c r="N293" i="3"/>
  <c r="O292" i="3"/>
  <c r="N292" i="3"/>
  <c r="O291" i="3"/>
  <c r="N291" i="3"/>
  <c r="O290" i="3"/>
  <c r="N290" i="3"/>
  <c r="O289" i="3"/>
  <c r="N289" i="3"/>
  <c r="O288" i="3"/>
  <c r="N288" i="3"/>
  <c r="O287" i="3"/>
  <c r="N287" i="3"/>
  <c r="O286" i="3"/>
  <c r="N286" i="3"/>
  <c r="O285" i="3"/>
  <c r="N285" i="3"/>
  <c r="O284" i="3"/>
  <c r="N284" i="3"/>
  <c r="O283" i="3"/>
  <c r="N283" i="3"/>
  <c r="O282" i="3"/>
  <c r="N282" i="3"/>
  <c r="O281" i="3"/>
  <c r="N281" i="3"/>
  <c r="O280" i="3"/>
  <c r="N280" i="3"/>
  <c r="O279" i="3"/>
  <c r="N279" i="3"/>
  <c r="O278" i="3"/>
  <c r="N278" i="3"/>
  <c r="O277" i="3"/>
  <c r="N277" i="3"/>
  <c r="O276" i="3"/>
  <c r="N276" i="3"/>
  <c r="O275" i="3"/>
  <c r="N275" i="3"/>
  <c r="O274" i="3"/>
  <c r="N274" i="3"/>
  <c r="O273" i="3"/>
  <c r="N273" i="3"/>
  <c r="O272" i="3"/>
  <c r="N272" i="3"/>
  <c r="O271" i="3"/>
  <c r="N271" i="3"/>
  <c r="O270" i="3"/>
  <c r="N270" i="3"/>
  <c r="O269" i="3"/>
  <c r="N269" i="3"/>
  <c r="O268" i="3"/>
  <c r="N268" i="3"/>
  <c r="O267" i="3"/>
  <c r="N267" i="3"/>
  <c r="O266" i="3"/>
  <c r="N266" i="3"/>
  <c r="O265" i="3"/>
  <c r="N265" i="3"/>
  <c r="O264" i="3"/>
  <c r="N264" i="3"/>
  <c r="O263" i="3"/>
  <c r="N263" i="3"/>
  <c r="O262" i="3"/>
  <c r="N262" i="3"/>
  <c r="O261" i="3"/>
  <c r="N261" i="3"/>
  <c r="O260" i="3"/>
  <c r="N260" i="3"/>
  <c r="O259" i="3"/>
  <c r="N259" i="3"/>
  <c r="O258" i="3"/>
  <c r="N258" i="3"/>
  <c r="O257" i="3"/>
  <c r="N257" i="3"/>
  <c r="O256" i="3"/>
  <c r="N256" i="3"/>
  <c r="O255" i="3"/>
  <c r="N255" i="3"/>
  <c r="O254" i="3"/>
  <c r="N254" i="3"/>
  <c r="O253" i="3"/>
  <c r="N253" i="3"/>
  <c r="O252" i="3"/>
  <c r="N252" i="3"/>
  <c r="O251" i="3"/>
  <c r="N251" i="3"/>
  <c r="O250" i="3"/>
  <c r="N250" i="3"/>
  <c r="O249" i="3"/>
  <c r="N249" i="3"/>
  <c r="O248" i="3"/>
  <c r="N248" i="3"/>
  <c r="O247" i="3"/>
  <c r="N247" i="3"/>
  <c r="O246" i="3"/>
  <c r="N246" i="3"/>
  <c r="O245" i="3"/>
  <c r="N245" i="3"/>
  <c r="O244" i="3"/>
  <c r="N244" i="3"/>
  <c r="O243" i="3"/>
  <c r="N243" i="3"/>
  <c r="O242" i="3"/>
  <c r="N242" i="3"/>
  <c r="O241" i="3"/>
  <c r="N241" i="3"/>
  <c r="O240" i="3"/>
  <c r="N240" i="3"/>
  <c r="O239" i="3"/>
  <c r="N239" i="3"/>
  <c r="O238" i="3"/>
  <c r="N238" i="3"/>
  <c r="O237" i="3"/>
  <c r="N237" i="3"/>
  <c r="O236" i="3"/>
  <c r="N236" i="3"/>
  <c r="O235" i="3"/>
  <c r="N235" i="3"/>
  <c r="O234" i="3"/>
  <c r="N234" i="3"/>
  <c r="O233" i="3"/>
  <c r="N233" i="3"/>
  <c r="O232" i="3"/>
  <c r="N232" i="3"/>
  <c r="O231" i="3"/>
  <c r="N231" i="3"/>
  <c r="O230" i="3"/>
  <c r="N230" i="3"/>
  <c r="O229" i="3"/>
  <c r="N229" i="3"/>
  <c r="O228" i="3"/>
  <c r="N228" i="3"/>
  <c r="O227" i="3"/>
  <c r="N227" i="3"/>
  <c r="O226" i="3"/>
  <c r="N226" i="3"/>
  <c r="O225" i="3"/>
  <c r="N225" i="3"/>
  <c r="O224" i="3"/>
  <c r="N224" i="3"/>
  <c r="O223" i="3"/>
  <c r="N223" i="3"/>
  <c r="O222" i="3"/>
  <c r="N222" i="3"/>
  <c r="O221" i="3"/>
  <c r="N221" i="3"/>
  <c r="O220" i="3"/>
  <c r="N220" i="3"/>
  <c r="O219" i="3"/>
  <c r="N219" i="3"/>
  <c r="O218" i="3"/>
  <c r="N218" i="3"/>
  <c r="O217" i="3"/>
  <c r="N217" i="3"/>
  <c r="O216" i="3"/>
  <c r="N216" i="3"/>
  <c r="O215" i="3"/>
  <c r="N215" i="3"/>
  <c r="O214" i="3"/>
  <c r="N214" i="3"/>
  <c r="O213" i="3"/>
  <c r="N213" i="3"/>
  <c r="O212" i="3"/>
  <c r="N212" i="3"/>
  <c r="O211" i="3"/>
  <c r="N211" i="3"/>
  <c r="O210" i="3"/>
  <c r="N210" i="3"/>
  <c r="O209" i="3"/>
  <c r="N209" i="3"/>
  <c r="O208" i="3"/>
  <c r="N208" i="3"/>
  <c r="O207" i="3"/>
  <c r="N207" i="3"/>
  <c r="O206" i="3"/>
  <c r="N206" i="3"/>
  <c r="O205" i="3"/>
  <c r="N205" i="3"/>
  <c r="O204" i="3"/>
  <c r="N204" i="3"/>
  <c r="O203" i="3"/>
  <c r="N203" i="3"/>
  <c r="O202" i="3"/>
  <c r="N202" i="3"/>
  <c r="O201" i="3"/>
  <c r="N201" i="3"/>
  <c r="O200" i="3"/>
  <c r="N200" i="3"/>
  <c r="O199" i="3"/>
  <c r="N199" i="3"/>
  <c r="O198" i="3"/>
  <c r="N198" i="3"/>
  <c r="O197" i="3"/>
  <c r="N197" i="3"/>
  <c r="O196" i="3"/>
  <c r="N196" i="3"/>
  <c r="O195" i="3"/>
  <c r="N195" i="3"/>
  <c r="O194" i="3"/>
  <c r="N194" i="3"/>
  <c r="O193" i="3"/>
  <c r="N193" i="3"/>
  <c r="O192" i="3"/>
  <c r="N192" i="3"/>
  <c r="O191" i="3"/>
  <c r="N191" i="3"/>
  <c r="O190" i="3"/>
  <c r="N190" i="3"/>
  <c r="O189" i="3"/>
  <c r="N189" i="3"/>
  <c r="O188" i="3"/>
  <c r="N188" i="3"/>
  <c r="O187" i="3"/>
  <c r="N187" i="3"/>
  <c r="O186" i="3"/>
  <c r="N186" i="3"/>
  <c r="O185" i="3"/>
  <c r="N185" i="3"/>
  <c r="O184" i="3"/>
  <c r="N184" i="3"/>
  <c r="O183" i="3"/>
  <c r="N183" i="3"/>
  <c r="O182" i="3"/>
  <c r="N182" i="3"/>
  <c r="O181" i="3"/>
  <c r="N181" i="3"/>
  <c r="O180" i="3"/>
  <c r="N180" i="3"/>
  <c r="O179" i="3"/>
  <c r="N179" i="3"/>
  <c r="O178" i="3"/>
  <c r="N178" i="3"/>
  <c r="O177" i="3"/>
  <c r="N177" i="3"/>
  <c r="O176" i="3"/>
  <c r="N176" i="3"/>
  <c r="O175" i="3"/>
  <c r="N175" i="3"/>
  <c r="O174" i="3"/>
  <c r="N174" i="3"/>
  <c r="O173" i="3"/>
  <c r="N173" i="3"/>
  <c r="O172" i="3"/>
  <c r="N172" i="3"/>
  <c r="O171" i="3"/>
  <c r="N171" i="3"/>
  <c r="O170" i="3"/>
  <c r="N170" i="3"/>
  <c r="O169" i="3"/>
  <c r="N169" i="3"/>
  <c r="O168" i="3"/>
  <c r="N168" i="3"/>
  <c r="O167" i="3"/>
  <c r="N167" i="3"/>
  <c r="O166" i="3"/>
  <c r="N166" i="3"/>
  <c r="O165" i="3"/>
  <c r="N165" i="3"/>
  <c r="O164" i="3"/>
  <c r="N164" i="3"/>
  <c r="O163" i="3"/>
  <c r="N163" i="3"/>
  <c r="O162" i="3"/>
  <c r="N162" i="3"/>
  <c r="O161" i="3"/>
  <c r="N161" i="3"/>
  <c r="O160" i="3"/>
  <c r="N160" i="3"/>
  <c r="O159" i="3"/>
  <c r="N159" i="3"/>
  <c r="O158" i="3"/>
  <c r="N158" i="3"/>
  <c r="O157" i="3"/>
  <c r="N157" i="3"/>
  <c r="O156" i="3"/>
  <c r="N156" i="3"/>
  <c r="O155" i="3"/>
  <c r="N155" i="3"/>
  <c r="O154" i="3"/>
  <c r="N154" i="3"/>
  <c r="O153" i="3"/>
  <c r="N153" i="3"/>
  <c r="O152" i="3"/>
  <c r="N152" i="3"/>
  <c r="O151" i="3"/>
  <c r="N151" i="3"/>
  <c r="O150" i="3"/>
  <c r="N150" i="3"/>
  <c r="O149" i="3"/>
  <c r="N149" i="3"/>
  <c r="O148" i="3"/>
  <c r="N148" i="3"/>
  <c r="O147" i="3"/>
  <c r="N147" i="3"/>
  <c r="O146" i="3"/>
  <c r="N146" i="3"/>
  <c r="O145" i="3"/>
  <c r="N145" i="3"/>
  <c r="O144" i="3"/>
  <c r="N144" i="3"/>
  <c r="O143" i="3"/>
  <c r="N143" i="3"/>
  <c r="O142" i="3"/>
  <c r="N142" i="3"/>
  <c r="O141" i="3"/>
  <c r="N141" i="3"/>
  <c r="O140" i="3"/>
  <c r="N140" i="3"/>
  <c r="O139" i="3"/>
  <c r="N139" i="3"/>
  <c r="O138" i="3"/>
  <c r="N138" i="3"/>
  <c r="O137" i="3"/>
  <c r="N137" i="3"/>
  <c r="O136" i="3"/>
  <c r="N136" i="3"/>
  <c r="O135" i="3"/>
  <c r="N135" i="3"/>
  <c r="O134" i="3"/>
  <c r="N134" i="3"/>
  <c r="O133" i="3"/>
  <c r="N133" i="3"/>
  <c r="O132" i="3"/>
  <c r="N132" i="3"/>
  <c r="O131" i="3"/>
  <c r="N131" i="3"/>
  <c r="O130" i="3"/>
  <c r="N130" i="3"/>
  <c r="O129" i="3"/>
  <c r="N129" i="3"/>
  <c r="O128" i="3"/>
  <c r="N128" i="3"/>
  <c r="O127" i="3"/>
  <c r="N127" i="3"/>
  <c r="O126" i="3"/>
  <c r="N126" i="3"/>
  <c r="O125" i="3"/>
  <c r="N125" i="3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O115" i="3"/>
  <c r="N115" i="3"/>
  <c r="O114" i="3"/>
  <c r="N114" i="3"/>
  <c r="O113" i="3"/>
  <c r="N113" i="3"/>
  <c r="O112" i="3"/>
  <c r="N112" i="3"/>
  <c r="O111" i="3"/>
  <c r="N111" i="3"/>
  <c r="O110" i="3"/>
  <c r="N110" i="3"/>
  <c r="O109" i="3"/>
  <c r="N109" i="3"/>
  <c r="O108" i="3"/>
  <c r="N108" i="3"/>
  <c r="O107" i="3"/>
  <c r="N107" i="3"/>
  <c r="O106" i="3"/>
  <c r="N106" i="3"/>
  <c r="O105" i="3"/>
  <c r="N105" i="3"/>
  <c r="O104" i="3"/>
  <c r="N104" i="3"/>
  <c r="O103" i="3"/>
  <c r="N103" i="3"/>
  <c r="O102" i="3"/>
  <c r="N102" i="3"/>
  <c r="O101" i="3"/>
  <c r="N101" i="3"/>
  <c r="O100" i="3"/>
  <c r="N100" i="3"/>
  <c r="O99" i="3"/>
  <c r="N99" i="3"/>
  <c r="O98" i="3"/>
  <c r="N98" i="3"/>
  <c r="O97" i="3"/>
  <c r="N97" i="3"/>
  <c r="O96" i="3"/>
  <c r="N96" i="3"/>
  <c r="O95" i="3"/>
  <c r="N95" i="3"/>
  <c r="O94" i="3"/>
  <c r="N94" i="3"/>
  <c r="O93" i="3"/>
  <c r="N93" i="3"/>
  <c r="O92" i="3"/>
  <c r="N92" i="3"/>
  <c r="O91" i="3"/>
  <c r="N91" i="3"/>
  <c r="O90" i="3"/>
  <c r="N90" i="3"/>
  <c r="O89" i="3"/>
  <c r="N89" i="3"/>
  <c r="O88" i="3"/>
  <c r="N88" i="3"/>
  <c r="O87" i="3"/>
  <c r="N87" i="3"/>
  <c r="O86" i="3"/>
  <c r="N86" i="3"/>
  <c r="O85" i="3"/>
  <c r="N85" i="3"/>
  <c r="O84" i="3"/>
  <c r="N84" i="3"/>
  <c r="O83" i="3"/>
  <c r="N83" i="3"/>
  <c r="O82" i="3"/>
  <c r="N82" i="3"/>
  <c r="O81" i="3"/>
  <c r="N81" i="3"/>
  <c r="O80" i="3"/>
  <c r="N80" i="3"/>
  <c r="O79" i="3"/>
  <c r="N79" i="3"/>
  <c r="O78" i="3"/>
  <c r="N78" i="3"/>
  <c r="O77" i="3"/>
  <c r="N77" i="3"/>
  <c r="O76" i="3"/>
  <c r="N76" i="3"/>
  <c r="O75" i="3"/>
  <c r="N75" i="3"/>
  <c r="O74" i="3"/>
  <c r="N74" i="3"/>
  <c r="O73" i="3"/>
  <c r="N73" i="3"/>
  <c r="O72" i="3"/>
  <c r="N72" i="3"/>
  <c r="O71" i="3"/>
  <c r="N71" i="3"/>
  <c r="O70" i="3"/>
  <c r="N70" i="3"/>
  <c r="O69" i="3"/>
  <c r="N69" i="3"/>
  <c r="O68" i="3"/>
  <c r="N68" i="3"/>
  <c r="O67" i="3"/>
  <c r="N67" i="3"/>
  <c r="O66" i="3"/>
  <c r="N66" i="3"/>
  <c r="O65" i="3"/>
  <c r="N65" i="3"/>
  <c r="O64" i="3"/>
  <c r="N64" i="3"/>
  <c r="O63" i="3"/>
  <c r="N63" i="3"/>
  <c r="O62" i="3"/>
  <c r="N62" i="3"/>
  <c r="O61" i="3"/>
  <c r="N61" i="3"/>
  <c r="O60" i="3"/>
  <c r="N60" i="3"/>
  <c r="O59" i="3"/>
  <c r="N59" i="3"/>
  <c r="O58" i="3"/>
  <c r="N58" i="3"/>
  <c r="O57" i="3"/>
  <c r="N57" i="3"/>
  <c r="O56" i="3"/>
  <c r="N56" i="3"/>
  <c r="O55" i="3"/>
  <c r="N55" i="3"/>
  <c r="O54" i="3"/>
  <c r="N54" i="3"/>
  <c r="O53" i="3"/>
  <c r="N53" i="3"/>
  <c r="O52" i="3"/>
  <c r="N52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O38" i="3"/>
  <c r="N38" i="3"/>
  <c r="O37" i="3"/>
  <c r="N37" i="3"/>
  <c r="O36" i="3"/>
  <c r="N36" i="3"/>
  <c r="O35" i="3"/>
  <c r="N35" i="3"/>
  <c r="O34" i="3"/>
  <c r="N34" i="3"/>
  <c r="O33" i="3"/>
  <c r="N33" i="3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O25" i="3"/>
  <c r="N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P12" i="3"/>
  <c r="O12" i="3"/>
  <c r="N12" i="3"/>
  <c r="M353" i="3"/>
  <c r="M352" i="3"/>
  <c r="M351" i="3"/>
  <c r="M350" i="3"/>
  <c r="M349" i="3"/>
  <c r="M348" i="3"/>
  <c r="M347" i="3"/>
  <c r="M346" i="3"/>
  <c r="M345" i="3"/>
  <c r="M344" i="3"/>
  <c r="M343" i="3"/>
  <c r="M342" i="3"/>
  <c r="M341" i="3"/>
  <c r="M340" i="3"/>
  <c r="M339" i="3"/>
  <c r="M338" i="3"/>
  <c r="M337" i="3"/>
  <c r="M336" i="3"/>
  <c r="M335" i="3"/>
  <c r="M334" i="3"/>
  <c r="M333" i="3"/>
  <c r="M332" i="3"/>
  <c r="M331" i="3"/>
  <c r="M330" i="3"/>
  <c r="M329" i="3"/>
  <c r="M328" i="3"/>
  <c r="M327" i="3"/>
  <c r="M326" i="3"/>
  <c r="M325" i="3"/>
  <c r="M324" i="3"/>
  <c r="M323" i="3"/>
  <c r="M322" i="3"/>
  <c r="M321" i="3"/>
  <c r="M320" i="3"/>
  <c r="M319" i="3"/>
  <c r="M318" i="3"/>
  <c r="M317" i="3"/>
  <c r="M316" i="3"/>
  <c r="M315" i="3"/>
  <c r="M314" i="3"/>
  <c r="M313" i="3"/>
  <c r="M312" i="3"/>
  <c r="M311" i="3"/>
  <c r="M310" i="3"/>
  <c r="M309" i="3"/>
  <c r="M308" i="3"/>
  <c r="M307" i="3"/>
  <c r="M306" i="3"/>
  <c r="M305" i="3"/>
  <c r="M304" i="3"/>
  <c r="M303" i="3"/>
  <c r="M302" i="3"/>
  <c r="M301" i="3"/>
  <c r="M300" i="3"/>
  <c r="M299" i="3"/>
  <c r="M298" i="3"/>
  <c r="M297" i="3"/>
  <c r="M296" i="3"/>
  <c r="M295" i="3"/>
  <c r="M294" i="3"/>
  <c r="M293" i="3"/>
  <c r="M292" i="3"/>
  <c r="M291" i="3"/>
  <c r="M290" i="3"/>
  <c r="M289" i="3"/>
  <c r="M288" i="3"/>
  <c r="M287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B9" i="3"/>
  <c r="B16" i="1"/>
  <c r="B18" i="1"/>
  <c r="B20" i="1" l="1"/>
  <c r="B11" i="4" l="1"/>
  <c r="B29" i="1"/>
  <c r="B30" i="1" s="1"/>
  <c r="G6" i="3" l="1"/>
  <c r="J6" i="3" s="1"/>
  <c r="G5" i="3"/>
  <c r="H5" i="3" s="1"/>
  <c r="G4" i="3"/>
  <c r="H4" i="3" s="1"/>
  <c r="B4" i="3"/>
  <c r="G3" i="3"/>
  <c r="J3" i="3" s="1"/>
  <c r="G2" i="3"/>
  <c r="J2" i="3" s="1"/>
  <c r="B3" i="3"/>
  <c r="H2" i="3" l="1"/>
  <c r="H3" i="3"/>
  <c r="I4" i="3"/>
  <c r="J4" i="3"/>
  <c r="I5" i="3"/>
  <c r="J5" i="3"/>
  <c r="I2" i="3"/>
  <c r="I3" i="3"/>
  <c r="H6" i="3"/>
  <c r="I6" i="3"/>
  <c r="A10" i="4"/>
  <c r="A11" i="4" s="1"/>
  <c r="A26" i="4"/>
  <c r="A27" i="4" s="1"/>
  <c r="J12" i="3" l="1"/>
  <c r="B24" i="1"/>
  <c r="B19" i="1"/>
  <c r="B14" i="1"/>
  <c r="B2" i="3" l="1"/>
  <c r="B27" i="4" l="1"/>
  <c r="A19" i="4"/>
  <c r="A20" i="4" s="1"/>
  <c r="B23" i="1"/>
  <c r="H12" i="3"/>
  <c r="F12" i="3"/>
  <c r="A3" i="4"/>
  <c r="A4" i="4" s="1"/>
  <c r="B12" i="3"/>
  <c r="D12" i="3" s="1"/>
  <c r="K12" i="3" s="1"/>
  <c r="A13" i="3"/>
  <c r="C13" i="3" l="1"/>
  <c r="F13" i="3" s="1"/>
  <c r="B13" i="3"/>
  <c r="D13" i="3" s="1"/>
  <c r="A14" i="3"/>
  <c r="E12" i="3"/>
  <c r="G12" i="3"/>
  <c r="I12" i="3"/>
  <c r="E13" i="3" l="1"/>
  <c r="C14" i="3"/>
  <c r="K13" i="3"/>
  <c r="P13" i="3" s="1"/>
  <c r="H13" i="3"/>
  <c r="I13" i="3" s="1"/>
  <c r="B14" i="3"/>
  <c r="D14" i="3" s="1"/>
  <c r="A15" i="3"/>
  <c r="G13" i="3"/>
  <c r="E14" i="3" l="1"/>
  <c r="F14" i="3"/>
  <c r="G14" i="3" s="1"/>
  <c r="H14" i="3"/>
  <c r="I14" i="3" s="1"/>
  <c r="K14" i="3"/>
  <c r="P14" i="3" s="1"/>
  <c r="A16" i="3"/>
  <c r="B15" i="3"/>
  <c r="D15" i="3" s="1"/>
  <c r="C15" i="3"/>
  <c r="K15" i="3" l="1"/>
  <c r="P15" i="3" s="1"/>
  <c r="F15" i="3"/>
  <c r="G15" i="3" s="1"/>
  <c r="E15" i="3"/>
  <c r="H15" i="3"/>
  <c r="I15" i="3" s="1"/>
  <c r="A17" i="3"/>
  <c r="B16" i="3"/>
  <c r="D16" i="3" s="1"/>
  <c r="C16" i="3"/>
  <c r="H16" i="3" l="1"/>
  <c r="I16" i="3" s="1"/>
  <c r="E16" i="3"/>
  <c r="F16" i="3"/>
  <c r="G16" i="3" s="1"/>
  <c r="A18" i="3"/>
  <c r="B17" i="3"/>
  <c r="D17" i="3" s="1"/>
  <c r="C17" i="3"/>
  <c r="F17" i="3" s="1"/>
  <c r="K16" i="3"/>
  <c r="P16" i="3" s="1"/>
  <c r="H17" i="3" l="1"/>
  <c r="I17" i="3" s="1"/>
  <c r="C18" i="3"/>
  <c r="F18" i="3" s="1"/>
  <c r="K17" i="3"/>
  <c r="P17" i="3" s="1"/>
  <c r="A19" i="3"/>
  <c r="B18" i="3"/>
  <c r="D18" i="3" s="1"/>
  <c r="E17" i="3"/>
  <c r="G17" i="3"/>
  <c r="H18" i="3" l="1"/>
  <c r="I18" i="3" s="1"/>
  <c r="E18" i="3"/>
  <c r="K18" i="3"/>
  <c r="P18" i="3" s="1"/>
  <c r="C19" i="3"/>
  <c r="F19" i="3" s="1"/>
  <c r="A20" i="3"/>
  <c r="B19" i="3"/>
  <c r="D19" i="3" s="1"/>
  <c r="G18" i="3"/>
  <c r="H19" i="3" l="1"/>
  <c r="I19" i="3" s="1"/>
  <c r="K19" i="3"/>
  <c r="P19" i="3" s="1"/>
  <c r="C20" i="3"/>
  <c r="F20" i="3" s="1"/>
  <c r="E19" i="3"/>
  <c r="A21" i="3"/>
  <c r="B20" i="3"/>
  <c r="D20" i="3" s="1"/>
  <c r="G19" i="3"/>
  <c r="K20" i="3" l="1"/>
  <c r="P20" i="3" s="1"/>
  <c r="H20" i="3"/>
  <c r="I20" i="3" s="1"/>
  <c r="E20" i="3"/>
  <c r="A22" i="3"/>
  <c r="B21" i="3"/>
  <c r="D21" i="3" s="1"/>
  <c r="C21" i="3"/>
  <c r="F21" i="3" s="1"/>
  <c r="G20" i="3"/>
  <c r="K21" i="3" l="1"/>
  <c r="P21" i="3" s="1"/>
  <c r="E21" i="3"/>
  <c r="H21" i="3"/>
  <c r="I21" i="3" s="1"/>
  <c r="C22" i="3"/>
  <c r="F22" i="3" s="1"/>
  <c r="A23" i="3"/>
  <c r="B22" i="3"/>
  <c r="D22" i="3" s="1"/>
  <c r="G21" i="3"/>
  <c r="K22" i="3" l="1"/>
  <c r="P22" i="3" s="1"/>
  <c r="E22" i="3"/>
  <c r="C23" i="3"/>
  <c r="F23" i="3" s="1"/>
  <c r="H22" i="3"/>
  <c r="I22" i="3" s="1"/>
  <c r="A24" i="3"/>
  <c r="B23" i="3"/>
  <c r="D23" i="3" s="1"/>
  <c r="G22" i="3"/>
  <c r="H23" i="3" l="1"/>
  <c r="I23" i="3" s="1"/>
  <c r="C24" i="3"/>
  <c r="F24" i="3" s="1"/>
  <c r="K23" i="3"/>
  <c r="P23" i="3" s="1"/>
  <c r="E23" i="3"/>
  <c r="A25" i="3"/>
  <c r="B24" i="3"/>
  <c r="D24" i="3" s="1"/>
  <c r="G23" i="3"/>
  <c r="K24" i="3" l="1"/>
  <c r="P24" i="3" s="1"/>
  <c r="H24" i="3"/>
  <c r="I24" i="3" s="1"/>
  <c r="C25" i="3"/>
  <c r="F25" i="3" s="1"/>
  <c r="E24" i="3"/>
  <c r="A26" i="3"/>
  <c r="B25" i="3"/>
  <c r="D25" i="3" s="1"/>
  <c r="G24" i="3"/>
  <c r="K25" i="3" l="1"/>
  <c r="P25" i="3" s="1"/>
  <c r="C26" i="3"/>
  <c r="F26" i="3" s="1"/>
  <c r="E25" i="3"/>
  <c r="H25" i="3"/>
  <c r="I25" i="3" s="1"/>
  <c r="A27" i="3"/>
  <c r="B26" i="3"/>
  <c r="D26" i="3" s="1"/>
  <c r="K26" i="3" s="1"/>
  <c r="P26" i="3" s="1"/>
  <c r="G25" i="3"/>
  <c r="H26" i="3" l="1"/>
  <c r="I26" i="3" s="1"/>
  <c r="E26" i="3"/>
  <c r="C27" i="3"/>
  <c r="F27" i="3" s="1"/>
  <c r="A28" i="3"/>
  <c r="B27" i="3"/>
  <c r="D27" i="3" s="1"/>
  <c r="G26" i="3"/>
  <c r="H27" i="3" l="1"/>
  <c r="I27" i="3" s="1"/>
  <c r="K27" i="3"/>
  <c r="P27" i="3" s="1"/>
  <c r="E27" i="3"/>
  <c r="A29" i="3"/>
  <c r="B28" i="3"/>
  <c r="D28" i="3" s="1"/>
  <c r="C28" i="3"/>
  <c r="F28" i="3" s="1"/>
  <c r="G27" i="3"/>
  <c r="E28" i="3" l="1"/>
  <c r="H28" i="3"/>
  <c r="I28" i="3" s="1"/>
  <c r="C29" i="3"/>
  <c r="F29" i="3" s="1"/>
  <c r="A30" i="3"/>
  <c r="B29" i="3"/>
  <c r="D29" i="3" s="1"/>
  <c r="K28" i="3"/>
  <c r="P28" i="3" s="1"/>
  <c r="G28" i="3"/>
  <c r="K29" i="3" l="1"/>
  <c r="P29" i="3" s="1"/>
  <c r="C30" i="3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F133" i="3" s="1"/>
  <c r="F134" i="3" s="1"/>
  <c r="F135" i="3" s="1"/>
  <c r="F136" i="3" s="1"/>
  <c r="F137" i="3" s="1"/>
  <c r="F138" i="3" s="1"/>
  <c r="F139" i="3" s="1"/>
  <c r="F140" i="3" s="1"/>
  <c r="F141" i="3" s="1"/>
  <c r="F142" i="3" s="1"/>
  <c r="F143" i="3" s="1"/>
  <c r="F144" i="3" s="1"/>
  <c r="F145" i="3" s="1"/>
  <c r="F146" i="3" s="1"/>
  <c r="F147" i="3" s="1"/>
  <c r="F148" i="3" s="1"/>
  <c r="F149" i="3" s="1"/>
  <c r="F150" i="3" s="1"/>
  <c r="F151" i="3" s="1"/>
  <c r="F152" i="3" s="1"/>
  <c r="F153" i="3" s="1"/>
  <c r="F154" i="3" s="1"/>
  <c r="F155" i="3" s="1"/>
  <c r="F156" i="3" s="1"/>
  <c r="F157" i="3" s="1"/>
  <c r="F158" i="3" s="1"/>
  <c r="F159" i="3" s="1"/>
  <c r="F160" i="3" s="1"/>
  <c r="F161" i="3" s="1"/>
  <c r="F162" i="3" s="1"/>
  <c r="F163" i="3" s="1"/>
  <c r="F164" i="3" s="1"/>
  <c r="F165" i="3" s="1"/>
  <c r="F166" i="3" s="1"/>
  <c r="F167" i="3" s="1"/>
  <c r="F168" i="3" s="1"/>
  <c r="F169" i="3" s="1"/>
  <c r="F170" i="3" s="1"/>
  <c r="F171" i="3" s="1"/>
  <c r="F172" i="3" s="1"/>
  <c r="F173" i="3" s="1"/>
  <c r="F174" i="3" s="1"/>
  <c r="F175" i="3" s="1"/>
  <c r="F176" i="3" s="1"/>
  <c r="F177" i="3" s="1"/>
  <c r="F178" i="3" s="1"/>
  <c r="F179" i="3" s="1"/>
  <c r="F180" i="3" s="1"/>
  <c r="F181" i="3" s="1"/>
  <c r="F182" i="3" s="1"/>
  <c r="F183" i="3" s="1"/>
  <c r="F184" i="3" s="1"/>
  <c r="F185" i="3" s="1"/>
  <c r="F186" i="3" s="1"/>
  <c r="F187" i="3" s="1"/>
  <c r="F188" i="3" s="1"/>
  <c r="F189" i="3" s="1"/>
  <c r="F190" i="3" s="1"/>
  <c r="F191" i="3" s="1"/>
  <c r="F192" i="3" s="1"/>
  <c r="F193" i="3" s="1"/>
  <c r="F194" i="3" s="1"/>
  <c r="F195" i="3" s="1"/>
  <c r="F196" i="3" s="1"/>
  <c r="F197" i="3" s="1"/>
  <c r="F198" i="3" s="1"/>
  <c r="F199" i="3" s="1"/>
  <c r="F200" i="3" s="1"/>
  <c r="F201" i="3" s="1"/>
  <c r="F202" i="3" s="1"/>
  <c r="F203" i="3" s="1"/>
  <c r="F204" i="3" s="1"/>
  <c r="F205" i="3" s="1"/>
  <c r="F206" i="3" s="1"/>
  <c r="F207" i="3" s="1"/>
  <c r="F208" i="3" s="1"/>
  <c r="F209" i="3" s="1"/>
  <c r="F210" i="3" s="1"/>
  <c r="F211" i="3" s="1"/>
  <c r="F212" i="3" s="1"/>
  <c r="F213" i="3" s="1"/>
  <c r="F214" i="3" s="1"/>
  <c r="F215" i="3" s="1"/>
  <c r="F216" i="3" s="1"/>
  <c r="F217" i="3" s="1"/>
  <c r="F218" i="3" s="1"/>
  <c r="F219" i="3" s="1"/>
  <c r="F220" i="3" s="1"/>
  <c r="F221" i="3" s="1"/>
  <c r="F222" i="3" s="1"/>
  <c r="F223" i="3" s="1"/>
  <c r="F224" i="3" s="1"/>
  <c r="F225" i="3" s="1"/>
  <c r="F226" i="3" s="1"/>
  <c r="F227" i="3" s="1"/>
  <c r="F228" i="3" s="1"/>
  <c r="F229" i="3" s="1"/>
  <c r="F230" i="3" s="1"/>
  <c r="F231" i="3" s="1"/>
  <c r="F232" i="3" s="1"/>
  <c r="F233" i="3" s="1"/>
  <c r="F234" i="3" s="1"/>
  <c r="F235" i="3" s="1"/>
  <c r="F236" i="3" s="1"/>
  <c r="F237" i="3" s="1"/>
  <c r="F238" i="3" s="1"/>
  <c r="F239" i="3" s="1"/>
  <c r="F240" i="3" s="1"/>
  <c r="F241" i="3" s="1"/>
  <c r="F242" i="3" s="1"/>
  <c r="F243" i="3" s="1"/>
  <c r="F244" i="3" s="1"/>
  <c r="F245" i="3" s="1"/>
  <c r="F246" i="3" s="1"/>
  <c r="F247" i="3" s="1"/>
  <c r="F248" i="3" s="1"/>
  <c r="F249" i="3" s="1"/>
  <c r="F250" i="3" s="1"/>
  <c r="F251" i="3" s="1"/>
  <c r="F252" i="3" s="1"/>
  <c r="F253" i="3" s="1"/>
  <c r="F254" i="3" s="1"/>
  <c r="F255" i="3" s="1"/>
  <c r="F256" i="3" s="1"/>
  <c r="F257" i="3" s="1"/>
  <c r="F258" i="3" s="1"/>
  <c r="F259" i="3" s="1"/>
  <c r="F260" i="3" s="1"/>
  <c r="F261" i="3" s="1"/>
  <c r="F262" i="3" s="1"/>
  <c r="F263" i="3" s="1"/>
  <c r="F264" i="3" s="1"/>
  <c r="F265" i="3" s="1"/>
  <c r="F266" i="3" s="1"/>
  <c r="F267" i="3" s="1"/>
  <c r="F268" i="3" s="1"/>
  <c r="F269" i="3" s="1"/>
  <c r="F270" i="3" s="1"/>
  <c r="F271" i="3" s="1"/>
  <c r="F272" i="3" s="1"/>
  <c r="F273" i="3" s="1"/>
  <c r="F274" i="3" s="1"/>
  <c r="F275" i="3" s="1"/>
  <c r="F276" i="3" s="1"/>
  <c r="F277" i="3" s="1"/>
  <c r="F278" i="3" s="1"/>
  <c r="F279" i="3" s="1"/>
  <c r="F280" i="3" s="1"/>
  <c r="F281" i="3" s="1"/>
  <c r="F282" i="3" s="1"/>
  <c r="F283" i="3" s="1"/>
  <c r="F284" i="3" s="1"/>
  <c r="F285" i="3" s="1"/>
  <c r="F286" i="3" s="1"/>
  <c r="F287" i="3" s="1"/>
  <c r="F288" i="3" s="1"/>
  <c r="F289" i="3" s="1"/>
  <c r="F290" i="3" s="1"/>
  <c r="F291" i="3" s="1"/>
  <c r="F292" i="3" s="1"/>
  <c r="F293" i="3" s="1"/>
  <c r="F294" i="3" s="1"/>
  <c r="F295" i="3" s="1"/>
  <c r="F296" i="3" s="1"/>
  <c r="F297" i="3" s="1"/>
  <c r="F298" i="3" s="1"/>
  <c r="F299" i="3" s="1"/>
  <c r="F300" i="3" s="1"/>
  <c r="F301" i="3" s="1"/>
  <c r="F302" i="3" s="1"/>
  <c r="F303" i="3" s="1"/>
  <c r="F304" i="3" s="1"/>
  <c r="F305" i="3" s="1"/>
  <c r="F306" i="3" s="1"/>
  <c r="F307" i="3" s="1"/>
  <c r="F308" i="3" s="1"/>
  <c r="F309" i="3" s="1"/>
  <c r="F310" i="3" s="1"/>
  <c r="F311" i="3" s="1"/>
  <c r="F312" i="3" s="1"/>
  <c r="F313" i="3" s="1"/>
  <c r="F314" i="3" s="1"/>
  <c r="F315" i="3" s="1"/>
  <c r="F316" i="3" s="1"/>
  <c r="F317" i="3" s="1"/>
  <c r="F318" i="3" s="1"/>
  <c r="F319" i="3" s="1"/>
  <c r="F320" i="3" s="1"/>
  <c r="F321" i="3" s="1"/>
  <c r="F322" i="3" s="1"/>
  <c r="F323" i="3" s="1"/>
  <c r="F324" i="3" s="1"/>
  <c r="F325" i="3" s="1"/>
  <c r="F326" i="3" s="1"/>
  <c r="F327" i="3" s="1"/>
  <c r="F328" i="3" s="1"/>
  <c r="F329" i="3" s="1"/>
  <c r="F330" i="3" s="1"/>
  <c r="F331" i="3" s="1"/>
  <c r="F332" i="3" s="1"/>
  <c r="F333" i="3" s="1"/>
  <c r="F334" i="3" s="1"/>
  <c r="F335" i="3" s="1"/>
  <c r="F336" i="3" s="1"/>
  <c r="F337" i="3" s="1"/>
  <c r="F338" i="3" s="1"/>
  <c r="F339" i="3" s="1"/>
  <c r="F340" i="3" s="1"/>
  <c r="F341" i="3" s="1"/>
  <c r="F342" i="3" s="1"/>
  <c r="F343" i="3" s="1"/>
  <c r="F344" i="3" s="1"/>
  <c r="F345" i="3" s="1"/>
  <c r="F346" i="3" s="1"/>
  <c r="F347" i="3" s="1"/>
  <c r="F348" i="3" s="1"/>
  <c r="F349" i="3" s="1"/>
  <c r="F350" i="3" s="1"/>
  <c r="F351" i="3" s="1"/>
  <c r="F352" i="3" s="1"/>
  <c r="F353" i="3" s="1"/>
  <c r="E29" i="3"/>
  <c r="H29" i="3"/>
  <c r="I29" i="3" s="1"/>
  <c r="A31" i="3"/>
  <c r="B30" i="3"/>
  <c r="D30" i="3" s="1"/>
  <c r="K30" i="3" s="1"/>
  <c r="P30" i="3" s="1"/>
  <c r="G29" i="3"/>
  <c r="C31" i="3" l="1"/>
  <c r="H31" i="3" s="1"/>
  <c r="H30" i="3"/>
  <c r="I30" i="3" s="1"/>
  <c r="E30" i="3"/>
  <c r="A32" i="3"/>
  <c r="B31" i="3"/>
  <c r="D31" i="3" s="1"/>
  <c r="K31" i="3" s="1"/>
  <c r="P31" i="3" s="1"/>
  <c r="G30" i="3"/>
  <c r="E31" i="3" l="1"/>
  <c r="A33" i="3"/>
  <c r="B32" i="3"/>
  <c r="D32" i="3" s="1"/>
  <c r="I31" i="3"/>
  <c r="C32" i="3"/>
  <c r="G31" i="3"/>
  <c r="H32" i="3" l="1"/>
  <c r="I32" i="3" s="1"/>
  <c r="E32" i="3"/>
  <c r="A34" i="3"/>
  <c r="B33" i="3"/>
  <c r="D33" i="3" s="1"/>
  <c r="K32" i="3"/>
  <c r="P32" i="3" s="1"/>
  <c r="C33" i="3"/>
  <c r="G32" i="3"/>
  <c r="C34" i="3" l="1"/>
  <c r="H34" i="3" s="1"/>
  <c r="K33" i="3"/>
  <c r="P33" i="3" s="1"/>
  <c r="A35" i="3"/>
  <c r="B34" i="3"/>
  <c r="D34" i="3" s="1"/>
  <c r="E33" i="3"/>
  <c r="H33" i="3"/>
  <c r="I33" i="3" s="1"/>
  <c r="G33" i="3"/>
  <c r="C35" i="3" l="1"/>
  <c r="H35" i="3" s="1"/>
  <c r="K34" i="3"/>
  <c r="P34" i="3" s="1"/>
  <c r="I34" i="3"/>
  <c r="E34" i="3"/>
  <c r="A36" i="3"/>
  <c r="B35" i="3"/>
  <c r="D35" i="3" s="1"/>
  <c r="G34" i="3"/>
  <c r="E35" i="3" l="1"/>
  <c r="C36" i="3"/>
  <c r="H36" i="3" s="1"/>
  <c r="I35" i="3"/>
  <c r="K35" i="3"/>
  <c r="P35" i="3" s="1"/>
  <c r="A37" i="3"/>
  <c r="B36" i="3"/>
  <c r="D36" i="3" s="1"/>
  <c r="K36" i="3" s="1"/>
  <c r="P36" i="3" s="1"/>
  <c r="G35" i="3"/>
  <c r="C37" i="3" l="1"/>
  <c r="I36" i="3"/>
  <c r="E36" i="3"/>
  <c r="A38" i="3"/>
  <c r="B37" i="3"/>
  <c r="D37" i="3" s="1"/>
  <c r="G36" i="3"/>
  <c r="E37" i="3" l="1"/>
  <c r="H37" i="3"/>
  <c r="I37" i="3" s="1"/>
  <c r="C38" i="3"/>
  <c r="K37" i="3"/>
  <c r="P37" i="3" s="1"/>
  <c r="A39" i="3"/>
  <c r="B38" i="3"/>
  <c r="D38" i="3" s="1"/>
  <c r="K38" i="3" s="1"/>
  <c r="P38" i="3" s="1"/>
  <c r="G37" i="3"/>
  <c r="H38" i="3" l="1"/>
  <c r="I38" i="3" s="1"/>
  <c r="C39" i="3"/>
  <c r="H39" i="3" s="1"/>
  <c r="E38" i="3"/>
  <c r="A40" i="3"/>
  <c r="B39" i="3"/>
  <c r="D39" i="3" s="1"/>
  <c r="G38" i="3"/>
  <c r="E39" i="3" l="1"/>
  <c r="I39" i="3"/>
  <c r="K39" i="3"/>
  <c r="P39" i="3" s="1"/>
  <c r="C40" i="3"/>
  <c r="H40" i="3" s="1"/>
  <c r="A41" i="3"/>
  <c r="B40" i="3"/>
  <c r="D40" i="3" s="1"/>
  <c r="G39" i="3"/>
  <c r="E40" i="3" l="1"/>
  <c r="C41" i="3"/>
  <c r="I40" i="3"/>
  <c r="K40" i="3"/>
  <c r="P40" i="3" s="1"/>
  <c r="A42" i="3"/>
  <c r="B41" i="3"/>
  <c r="D41" i="3" s="1"/>
  <c r="K41" i="3" s="1"/>
  <c r="P41" i="3" s="1"/>
  <c r="G40" i="3"/>
  <c r="H41" i="3" l="1"/>
  <c r="I41" i="3" s="1"/>
  <c r="C42" i="3"/>
  <c r="E41" i="3"/>
  <c r="A43" i="3"/>
  <c r="B42" i="3"/>
  <c r="D42" i="3" s="1"/>
  <c r="G41" i="3"/>
  <c r="E42" i="3" l="1"/>
  <c r="H42" i="3"/>
  <c r="C43" i="3"/>
  <c r="A44" i="3"/>
  <c r="B43" i="3"/>
  <c r="D43" i="3" s="1"/>
  <c r="I42" i="3"/>
  <c r="K42" i="3"/>
  <c r="P42" i="3" s="1"/>
  <c r="G42" i="3"/>
  <c r="K43" i="3" l="1"/>
  <c r="P43" i="3" s="1"/>
  <c r="H43" i="3"/>
  <c r="I43" i="3" s="1"/>
  <c r="C44" i="3"/>
  <c r="H44" i="3" s="1"/>
  <c r="E43" i="3"/>
  <c r="A45" i="3"/>
  <c r="B44" i="3"/>
  <c r="D44" i="3" s="1"/>
  <c r="G43" i="3"/>
  <c r="E44" i="3" l="1"/>
  <c r="C45" i="3"/>
  <c r="A46" i="3"/>
  <c r="B45" i="3"/>
  <c r="D45" i="3" s="1"/>
  <c r="K44" i="3"/>
  <c r="P44" i="3" s="1"/>
  <c r="I44" i="3"/>
  <c r="G44" i="3"/>
  <c r="K45" i="3" l="1"/>
  <c r="P45" i="3" s="1"/>
  <c r="C46" i="3"/>
  <c r="H46" i="3" s="1"/>
  <c r="H45" i="3"/>
  <c r="I45" i="3" s="1"/>
  <c r="E45" i="3"/>
  <c r="A47" i="3"/>
  <c r="B46" i="3"/>
  <c r="D46" i="3" s="1"/>
  <c r="G45" i="3"/>
  <c r="K46" i="3" l="1"/>
  <c r="P46" i="3" s="1"/>
  <c r="C47" i="3"/>
  <c r="H47" i="3" s="1"/>
  <c r="E46" i="3"/>
  <c r="A48" i="3"/>
  <c r="B47" i="3"/>
  <c r="D47" i="3" s="1"/>
  <c r="I46" i="3"/>
  <c r="G46" i="3"/>
  <c r="C48" i="3" l="1"/>
  <c r="H48" i="3" s="1"/>
  <c r="K47" i="3"/>
  <c r="P47" i="3" s="1"/>
  <c r="I47" i="3"/>
  <c r="E47" i="3"/>
  <c r="A49" i="3"/>
  <c r="B48" i="3"/>
  <c r="D48" i="3" s="1"/>
  <c r="K48" i="3" s="1"/>
  <c r="P48" i="3" s="1"/>
  <c r="G47" i="3"/>
  <c r="C49" i="3" l="1"/>
  <c r="E48" i="3"/>
  <c r="I48" i="3"/>
  <c r="A50" i="3"/>
  <c r="B49" i="3"/>
  <c r="D49" i="3" s="1"/>
  <c r="K49" i="3" s="1"/>
  <c r="P49" i="3" s="1"/>
  <c r="G48" i="3"/>
  <c r="E49" i="3" l="1"/>
  <c r="H49" i="3"/>
  <c r="I49" i="3" s="1"/>
  <c r="A51" i="3"/>
  <c r="B50" i="3"/>
  <c r="D50" i="3" s="1"/>
  <c r="C50" i="3"/>
  <c r="G49" i="3"/>
  <c r="C51" i="3" l="1"/>
  <c r="H50" i="3"/>
  <c r="I50" i="3" s="1"/>
  <c r="E50" i="3"/>
  <c r="K50" i="3"/>
  <c r="P50" i="3" s="1"/>
  <c r="A52" i="3"/>
  <c r="B51" i="3"/>
  <c r="D51" i="3" s="1"/>
  <c r="G50" i="3"/>
  <c r="K51" i="3" l="1"/>
  <c r="P51" i="3" s="1"/>
  <c r="C52" i="3"/>
  <c r="H52" i="3" s="1"/>
  <c r="H51" i="3"/>
  <c r="A53" i="3"/>
  <c r="B52" i="3"/>
  <c r="D52" i="3" s="1"/>
  <c r="E51" i="3"/>
  <c r="G51" i="3"/>
  <c r="K52" i="3" l="1"/>
  <c r="P52" i="3" s="1"/>
  <c r="C53" i="3"/>
  <c r="H53" i="3" s="1"/>
  <c r="I51" i="3"/>
  <c r="E52" i="3"/>
  <c r="A54" i="3"/>
  <c r="B53" i="3"/>
  <c r="D53" i="3" s="1"/>
  <c r="G52" i="3"/>
  <c r="I52" i="3"/>
  <c r="E53" i="3" l="1"/>
  <c r="C54" i="3"/>
  <c r="H54" i="3" s="1"/>
  <c r="A55" i="3"/>
  <c r="B54" i="3"/>
  <c r="D54" i="3" s="1"/>
  <c r="K53" i="3"/>
  <c r="P53" i="3" s="1"/>
  <c r="G53" i="3"/>
  <c r="I53" i="3"/>
  <c r="C55" i="3" l="1"/>
  <c r="H55" i="3" s="1"/>
  <c r="K54" i="3"/>
  <c r="P54" i="3" s="1"/>
  <c r="E54" i="3"/>
  <c r="A56" i="3"/>
  <c r="B55" i="3"/>
  <c r="D55" i="3" s="1"/>
  <c r="K55" i="3" s="1"/>
  <c r="P55" i="3" s="1"/>
  <c r="I54" i="3"/>
  <c r="G54" i="3"/>
  <c r="A57" i="3" l="1"/>
  <c r="B56" i="3"/>
  <c r="D56" i="3" s="1"/>
  <c r="E55" i="3"/>
  <c r="C56" i="3"/>
  <c r="H56" i="3" s="1"/>
  <c r="G55" i="3"/>
  <c r="I55" i="3"/>
  <c r="C57" i="3" l="1"/>
  <c r="H57" i="3" s="1"/>
  <c r="K56" i="3"/>
  <c r="P56" i="3" s="1"/>
  <c r="E56" i="3"/>
  <c r="A58" i="3"/>
  <c r="B57" i="3"/>
  <c r="D57" i="3" s="1"/>
  <c r="I56" i="3"/>
  <c r="G56" i="3"/>
  <c r="K57" i="3" l="1"/>
  <c r="P57" i="3" s="1"/>
  <c r="C58" i="3"/>
  <c r="H58" i="3" s="1"/>
  <c r="A59" i="3"/>
  <c r="B58" i="3"/>
  <c r="D58" i="3" s="1"/>
  <c r="E57" i="3"/>
  <c r="G57" i="3"/>
  <c r="I57" i="3"/>
  <c r="E58" i="3" l="1"/>
  <c r="C59" i="3"/>
  <c r="H59" i="3" s="1"/>
  <c r="K58" i="3"/>
  <c r="P58" i="3" s="1"/>
  <c r="A60" i="3"/>
  <c r="B59" i="3"/>
  <c r="D59" i="3" s="1"/>
  <c r="K59" i="3" s="1"/>
  <c r="P59" i="3" s="1"/>
  <c r="I58" i="3"/>
  <c r="G58" i="3"/>
  <c r="C60" i="3" l="1"/>
  <c r="H60" i="3" s="1"/>
  <c r="E59" i="3"/>
  <c r="A61" i="3"/>
  <c r="B60" i="3"/>
  <c r="D60" i="3" s="1"/>
  <c r="G59" i="3"/>
  <c r="I59" i="3"/>
  <c r="E60" i="3" l="1"/>
  <c r="K60" i="3"/>
  <c r="P60" i="3" s="1"/>
  <c r="A62" i="3"/>
  <c r="B61" i="3"/>
  <c r="D61" i="3" s="1"/>
  <c r="C61" i="3"/>
  <c r="H61" i="3" s="1"/>
  <c r="I60" i="3"/>
  <c r="G60" i="3"/>
  <c r="C62" i="3" l="1"/>
  <c r="H62" i="3" s="1"/>
  <c r="K61" i="3"/>
  <c r="P61" i="3" s="1"/>
  <c r="E61" i="3"/>
  <c r="A63" i="3"/>
  <c r="B62" i="3"/>
  <c r="D62" i="3" s="1"/>
  <c r="G61" i="3"/>
  <c r="I61" i="3"/>
  <c r="C63" i="3" l="1"/>
  <c r="H63" i="3" s="1"/>
  <c r="E62" i="3"/>
  <c r="A64" i="3"/>
  <c r="B63" i="3"/>
  <c r="D63" i="3" s="1"/>
  <c r="K62" i="3"/>
  <c r="P62" i="3" s="1"/>
  <c r="I62" i="3"/>
  <c r="G62" i="3"/>
  <c r="E63" i="3" l="1"/>
  <c r="C64" i="3"/>
  <c r="H64" i="3" s="1"/>
  <c r="K63" i="3"/>
  <c r="P63" i="3" s="1"/>
  <c r="A65" i="3"/>
  <c r="B64" i="3"/>
  <c r="D64" i="3" s="1"/>
  <c r="G63" i="3"/>
  <c r="I63" i="3"/>
  <c r="C65" i="3" l="1"/>
  <c r="H65" i="3" s="1"/>
  <c r="K64" i="3"/>
  <c r="P64" i="3" s="1"/>
  <c r="E64" i="3"/>
  <c r="A66" i="3"/>
  <c r="B65" i="3"/>
  <c r="D65" i="3" s="1"/>
  <c r="I64" i="3"/>
  <c r="G64" i="3"/>
  <c r="C66" i="3" l="1"/>
  <c r="K65" i="3"/>
  <c r="P65" i="3" s="1"/>
  <c r="A67" i="3"/>
  <c r="B66" i="3"/>
  <c r="D66" i="3" s="1"/>
  <c r="E65" i="3"/>
  <c r="G65" i="3"/>
  <c r="H66" i="3"/>
  <c r="I65" i="3"/>
  <c r="C67" i="3" l="1"/>
  <c r="E66" i="3"/>
  <c r="K66" i="3"/>
  <c r="P66" i="3" s="1"/>
  <c r="A68" i="3"/>
  <c r="B67" i="3"/>
  <c r="D67" i="3" s="1"/>
  <c r="H67" i="3"/>
  <c r="I66" i="3"/>
  <c r="G66" i="3"/>
  <c r="K67" i="3" l="1"/>
  <c r="P67" i="3" s="1"/>
  <c r="E67" i="3"/>
  <c r="A69" i="3"/>
  <c r="B68" i="3"/>
  <c r="D68" i="3" s="1"/>
  <c r="C68" i="3"/>
  <c r="G67" i="3"/>
  <c r="H68" i="3"/>
  <c r="I67" i="3"/>
  <c r="E68" i="3" l="1"/>
  <c r="K68" i="3"/>
  <c r="P68" i="3" s="1"/>
  <c r="C69" i="3"/>
  <c r="A70" i="3"/>
  <c r="B69" i="3"/>
  <c r="D69" i="3" s="1"/>
  <c r="G68" i="3"/>
  <c r="H69" i="3"/>
  <c r="I68" i="3"/>
  <c r="K69" i="3" l="1"/>
  <c r="P69" i="3" s="1"/>
  <c r="C70" i="3"/>
  <c r="C71" i="3" s="1"/>
  <c r="E69" i="3"/>
  <c r="A71" i="3"/>
  <c r="B70" i="3"/>
  <c r="D70" i="3" s="1"/>
  <c r="G69" i="3"/>
  <c r="H70" i="3"/>
  <c r="I69" i="3"/>
  <c r="K70" i="3" l="1"/>
  <c r="P70" i="3" s="1"/>
  <c r="E70" i="3"/>
  <c r="A72" i="3"/>
  <c r="B71" i="3"/>
  <c r="D71" i="3" s="1"/>
  <c r="E71" i="3" s="1"/>
  <c r="H71" i="3"/>
  <c r="I70" i="3"/>
  <c r="G70" i="3"/>
  <c r="K71" i="3" l="1"/>
  <c r="P71" i="3" s="1"/>
  <c r="A73" i="3"/>
  <c r="B72" i="3"/>
  <c r="D72" i="3" s="1"/>
  <c r="C72" i="3"/>
  <c r="G71" i="3"/>
  <c r="H72" i="3"/>
  <c r="I71" i="3"/>
  <c r="E72" i="3" l="1"/>
  <c r="K72" i="3"/>
  <c r="P72" i="3" s="1"/>
  <c r="C73" i="3"/>
  <c r="A74" i="3"/>
  <c r="B73" i="3"/>
  <c r="D73" i="3" s="1"/>
  <c r="H73" i="3"/>
  <c r="I72" i="3"/>
  <c r="G72" i="3"/>
  <c r="E73" i="3" l="1"/>
  <c r="K73" i="3"/>
  <c r="P73" i="3" s="1"/>
  <c r="A75" i="3"/>
  <c r="B74" i="3"/>
  <c r="D74" i="3" s="1"/>
  <c r="C74" i="3"/>
  <c r="H74" i="3"/>
  <c r="I73" i="3"/>
  <c r="G73" i="3"/>
  <c r="B22" i="1"/>
  <c r="B21" i="1"/>
  <c r="K74" i="3" l="1"/>
  <c r="P74" i="3" s="1"/>
  <c r="C75" i="3"/>
  <c r="E74" i="3"/>
  <c r="A76" i="3"/>
  <c r="B75" i="3"/>
  <c r="D75" i="3" s="1"/>
  <c r="K75" i="3" s="1"/>
  <c r="P75" i="3" s="1"/>
  <c r="A22" i="4"/>
  <c r="B6" i="3"/>
  <c r="G74" i="3"/>
  <c r="H75" i="3"/>
  <c r="I74" i="3"/>
  <c r="A6" i="4"/>
  <c r="A77" i="3" l="1"/>
  <c r="B76" i="3"/>
  <c r="D76" i="3" s="1"/>
  <c r="K76" i="3" s="1"/>
  <c r="P76" i="3" s="1"/>
  <c r="E75" i="3"/>
  <c r="C76" i="3"/>
  <c r="H76" i="3"/>
  <c r="I75" i="3"/>
  <c r="G75" i="3"/>
  <c r="C77" i="3" l="1"/>
  <c r="C78" i="3" s="1"/>
  <c r="E76" i="3"/>
  <c r="A78" i="3"/>
  <c r="B77" i="3"/>
  <c r="D77" i="3" s="1"/>
  <c r="K77" i="3" s="1"/>
  <c r="P77" i="3" s="1"/>
  <c r="H77" i="3"/>
  <c r="I76" i="3"/>
  <c r="G76" i="3"/>
  <c r="E77" i="3" l="1"/>
  <c r="A79" i="3"/>
  <c r="B78" i="3"/>
  <c r="D78" i="3" s="1"/>
  <c r="E78" i="3" s="1"/>
  <c r="B25" i="1"/>
  <c r="H78" i="3"/>
  <c r="I77" i="3"/>
  <c r="G77" i="3"/>
  <c r="C79" i="3"/>
  <c r="K78" i="3" l="1"/>
  <c r="P78" i="3" s="1"/>
  <c r="A80" i="3"/>
  <c r="B79" i="3"/>
  <c r="D79" i="3" s="1"/>
  <c r="K79" i="3" s="1"/>
  <c r="P79" i="3" s="1"/>
  <c r="H79" i="3"/>
  <c r="I78" i="3"/>
  <c r="G78" i="3"/>
  <c r="E79" i="3" l="1"/>
  <c r="A81" i="3"/>
  <c r="B80" i="3"/>
  <c r="D80" i="3" s="1"/>
  <c r="K80" i="3" s="1"/>
  <c r="P80" i="3" s="1"/>
  <c r="C80" i="3"/>
  <c r="G79" i="3"/>
  <c r="H80" i="3"/>
  <c r="I79" i="3"/>
  <c r="E80" i="3" l="1"/>
  <c r="C81" i="3"/>
  <c r="A82" i="3"/>
  <c r="B81" i="3"/>
  <c r="D81" i="3" s="1"/>
  <c r="K81" i="3" s="1"/>
  <c r="P81" i="3" s="1"/>
  <c r="H81" i="3"/>
  <c r="I80" i="3"/>
  <c r="G80" i="3"/>
  <c r="C82" i="3" l="1"/>
  <c r="A83" i="3"/>
  <c r="B82" i="3"/>
  <c r="D82" i="3" s="1"/>
  <c r="E81" i="3"/>
  <c r="G81" i="3"/>
  <c r="H82" i="3"/>
  <c r="I81" i="3"/>
  <c r="C83" i="3" l="1"/>
  <c r="C84" i="3" s="1"/>
  <c r="E82" i="3"/>
  <c r="K82" i="3"/>
  <c r="P82" i="3" s="1"/>
  <c r="A84" i="3"/>
  <c r="B83" i="3"/>
  <c r="D83" i="3" s="1"/>
  <c r="H83" i="3"/>
  <c r="I82" i="3"/>
  <c r="G82" i="3"/>
  <c r="K83" i="3" l="1"/>
  <c r="P83" i="3" s="1"/>
  <c r="A85" i="3"/>
  <c r="B84" i="3"/>
  <c r="D84" i="3" s="1"/>
  <c r="E83" i="3"/>
  <c r="G83" i="3"/>
  <c r="H84" i="3"/>
  <c r="I83" i="3"/>
  <c r="K84" i="3" l="1"/>
  <c r="P84" i="3" s="1"/>
  <c r="C85" i="3"/>
  <c r="E84" i="3"/>
  <c r="A86" i="3"/>
  <c r="B85" i="3"/>
  <c r="D85" i="3" s="1"/>
  <c r="G84" i="3"/>
  <c r="H85" i="3"/>
  <c r="I84" i="3"/>
  <c r="E85" i="3" l="1"/>
  <c r="A87" i="3"/>
  <c r="B86" i="3"/>
  <c r="D86" i="3" s="1"/>
  <c r="C86" i="3"/>
  <c r="K85" i="3"/>
  <c r="P85" i="3" s="1"/>
  <c r="G85" i="3"/>
  <c r="H86" i="3"/>
  <c r="I85" i="3"/>
  <c r="C87" i="3" l="1"/>
  <c r="K86" i="3"/>
  <c r="P86" i="3" s="1"/>
  <c r="E86" i="3"/>
  <c r="A88" i="3"/>
  <c r="B87" i="3"/>
  <c r="D87" i="3" s="1"/>
  <c r="G86" i="3"/>
  <c r="H87" i="3"/>
  <c r="I86" i="3"/>
  <c r="K87" i="3" l="1"/>
  <c r="P87" i="3" s="1"/>
  <c r="E87" i="3"/>
  <c r="A89" i="3"/>
  <c r="B88" i="3"/>
  <c r="D88" i="3" s="1"/>
  <c r="C88" i="3"/>
  <c r="G87" i="3"/>
  <c r="H88" i="3"/>
  <c r="I87" i="3"/>
  <c r="C89" i="3" l="1"/>
  <c r="K88" i="3"/>
  <c r="P88" i="3" s="1"/>
  <c r="E88" i="3"/>
  <c r="A90" i="3"/>
  <c r="B89" i="3"/>
  <c r="D89" i="3" s="1"/>
  <c r="K89" i="3" s="1"/>
  <c r="P89" i="3" s="1"/>
  <c r="G88" i="3"/>
  <c r="H89" i="3"/>
  <c r="I88" i="3"/>
  <c r="C90" i="3" l="1"/>
  <c r="A91" i="3"/>
  <c r="B90" i="3"/>
  <c r="D90" i="3" s="1"/>
  <c r="E89" i="3"/>
  <c r="G89" i="3"/>
  <c r="H90" i="3"/>
  <c r="I89" i="3"/>
  <c r="E90" i="3" l="1"/>
  <c r="K90" i="3"/>
  <c r="P90" i="3" s="1"/>
  <c r="C91" i="3"/>
  <c r="A92" i="3"/>
  <c r="B91" i="3"/>
  <c r="D91" i="3" s="1"/>
  <c r="K91" i="3" s="1"/>
  <c r="P91" i="3" s="1"/>
  <c r="G90" i="3"/>
  <c r="H91" i="3"/>
  <c r="I90" i="3"/>
  <c r="E91" i="3" l="1"/>
  <c r="A93" i="3"/>
  <c r="B92" i="3"/>
  <c r="D92" i="3" s="1"/>
  <c r="C92" i="3"/>
  <c r="G91" i="3"/>
  <c r="H92" i="3"/>
  <c r="I91" i="3"/>
  <c r="C93" i="3" l="1"/>
  <c r="E92" i="3"/>
  <c r="K92" i="3"/>
  <c r="P92" i="3" s="1"/>
  <c r="A94" i="3"/>
  <c r="B93" i="3"/>
  <c r="D93" i="3" s="1"/>
  <c r="G92" i="3"/>
  <c r="H93" i="3"/>
  <c r="I92" i="3"/>
  <c r="C94" i="3" l="1"/>
  <c r="E93" i="3"/>
  <c r="K93" i="3"/>
  <c r="P93" i="3" s="1"/>
  <c r="A95" i="3"/>
  <c r="B94" i="3"/>
  <c r="D94" i="3" s="1"/>
  <c r="H94" i="3"/>
  <c r="I93" i="3"/>
  <c r="G93" i="3"/>
  <c r="C95" i="3" l="1"/>
  <c r="K94" i="3"/>
  <c r="P94" i="3" s="1"/>
  <c r="E94" i="3"/>
  <c r="A96" i="3"/>
  <c r="B95" i="3"/>
  <c r="D95" i="3" s="1"/>
  <c r="H95" i="3"/>
  <c r="I94" i="3"/>
  <c r="G94" i="3"/>
  <c r="C96" i="3" l="1"/>
  <c r="E95" i="3"/>
  <c r="K95" i="3"/>
  <c r="P95" i="3" s="1"/>
  <c r="A97" i="3"/>
  <c r="B96" i="3"/>
  <c r="D96" i="3" s="1"/>
  <c r="G95" i="3"/>
  <c r="H96" i="3"/>
  <c r="I95" i="3"/>
  <c r="C97" i="3"/>
  <c r="K96" i="3" l="1"/>
  <c r="P96" i="3" s="1"/>
  <c r="E96" i="3"/>
  <c r="A98" i="3"/>
  <c r="C98" i="3" s="1"/>
  <c r="B97" i="3"/>
  <c r="D97" i="3" s="1"/>
  <c r="E97" i="3" s="1"/>
  <c r="H97" i="3"/>
  <c r="I96" i="3"/>
  <c r="G96" i="3"/>
  <c r="K97" i="3" l="1"/>
  <c r="P97" i="3" s="1"/>
  <c r="A99" i="3"/>
  <c r="B98" i="3"/>
  <c r="D98" i="3" s="1"/>
  <c r="E98" i="3" s="1"/>
  <c r="G97" i="3"/>
  <c r="H98" i="3"/>
  <c r="I97" i="3"/>
  <c r="K98" i="3" l="1"/>
  <c r="P98" i="3" s="1"/>
  <c r="A100" i="3"/>
  <c r="B99" i="3"/>
  <c r="D99" i="3" s="1"/>
  <c r="C99" i="3"/>
  <c r="C100" i="3" s="1"/>
  <c r="H99" i="3"/>
  <c r="I98" i="3"/>
  <c r="G98" i="3"/>
  <c r="K99" i="3" l="1"/>
  <c r="P99" i="3" s="1"/>
  <c r="E99" i="3"/>
  <c r="A101" i="3"/>
  <c r="B100" i="3"/>
  <c r="D100" i="3" s="1"/>
  <c r="K100" i="3" s="1"/>
  <c r="P100" i="3" s="1"/>
  <c r="G99" i="3"/>
  <c r="H100" i="3"/>
  <c r="I99" i="3"/>
  <c r="C101" i="3" l="1"/>
  <c r="E100" i="3"/>
  <c r="A102" i="3"/>
  <c r="B101" i="3"/>
  <c r="D101" i="3" s="1"/>
  <c r="K101" i="3" s="1"/>
  <c r="P101" i="3" s="1"/>
  <c r="H101" i="3"/>
  <c r="I100" i="3"/>
  <c r="G100" i="3"/>
  <c r="C102" i="3" l="1"/>
  <c r="E101" i="3"/>
  <c r="A103" i="3"/>
  <c r="B102" i="3"/>
  <c r="D102" i="3" s="1"/>
  <c r="G101" i="3"/>
  <c r="H102" i="3"/>
  <c r="I101" i="3"/>
  <c r="E102" i="3" l="1"/>
  <c r="C103" i="3"/>
  <c r="C104" i="3" s="1"/>
  <c r="K102" i="3"/>
  <c r="P102" i="3" s="1"/>
  <c r="A104" i="3"/>
  <c r="B103" i="3"/>
  <c r="D103" i="3" s="1"/>
  <c r="H103" i="3"/>
  <c r="I102" i="3"/>
  <c r="G102" i="3"/>
  <c r="K103" i="3" l="1"/>
  <c r="P103" i="3" s="1"/>
  <c r="E103" i="3"/>
  <c r="A105" i="3"/>
  <c r="B104" i="3"/>
  <c r="D104" i="3" s="1"/>
  <c r="G103" i="3"/>
  <c r="H104" i="3"/>
  <c r="I103" i="3"/>
  <c r="K104" i="3" l="1"/>
  <c r="P104" i="3" s="1"/>
  <c r="C105" i="3"/>
  <c r="C106" i="3" s="1"/>
  <c r="E104" i="3"/>
  <c r="A106" i="3"/>
  <c r="B105" i="3"/>
  <c r="D105" i="3" s="1"/>
  <c r="H105" i="3"/>
  <c r="I104" i="3"/>
  <c r="G104" i="3"/>
  <c r="E105" i="3" l="1"/>
  <c r="K105" i="3"/>
  <c r="P105" i="3" s="1"/>
  <c r="A107" i="3"/>
  <c r="C107" i="3" s="1"/>
  <c r="B106" i="3"/>
  <c r="D106" i="3" s="1"/>
  <c r="K106" i="3" s="1"/>
  <c r="P106" i="3" s="1"/>
  <c r="G105" i="3"/>
  <c r="H106" i="3"/>
  <c r="I105" i="3"/>
  <c r="E106" i="3" l="1"/>
  <c r="A108" i="3"/>
  <c r="C108" i="3" s="1"/>
  <c r="B107" i="3"/>
  <c r="D107" i="3" s="1"/>
  <c r="E107" i="3" s="1"/>
  <c r="H107" i="3"/>
  <c r="I106" i="3"/>
  <c r="G106" i="3"/>
  <c r="K107" i="3" l="1"/>
  <c r="P107" i="3" s="1"/>
  <c r="A109" i="3"/>
  <c r="B108" i="3"/>
  <c r="D108" i="3" s="1"/>
  <c r="E108" i="3" s="1"/>
  <c r="C109" i="3"/>
  <c r="G107" i="3"/>
  <c r="H108" i="3"/>
  <c r="I107" i="3"/>
  <c r="K108" i="3" l="1"/>
  <c r="P108" i="3" s="1"/>
  <c r="A110" i="3"/>
  <c r="B109" i="3"/>
  <c r="D109" i="3" s="1"/>
  <c r="H109" i="3"/>
  <c r="I108" i="3"/>
  <c r="G108" i="3"/>
  <c r="K109" i="3" l="1"/>
  <c r="P109" i="3" s="1"/>
  <c r="C110" i="3"/>
  <c r="E109" i="3"/>
  <c r="A111" i="3"/>
  <c r="B110" i="3"/>
  <c r="D110" i="3" s="1"/>
  <c r="G109" i="3"/>
  <c r="H110" i="3"/>
  <c r="I109" i="3"/>
  <c r="K110" i="3" l="1"/>
  <c r="P110" i="3" s="1"/>
  <c r="C111" i="3"/>
  <c r="E110" i="3"/>
  <c r="A112" i="3"/>
  <c r="B111" i="3"/>
  <c r="D111" i="3" s="1"/>
  <c r="H111" i="3"/>
  <c r="I110" i="3"/>
  <c r="G110" i="3"/>
  <c r="E111" i="3" l="1"/>
  <c r="C112" i="3"/>
  <c r="K111" i="3"/>
  <c r="P111" i="3" s="1"/>
  <c r="A113" i="3"/>
  <c r="B112" i="3"/>
  <c r="D112" i="3" s="1"/>
  <c r="G111" i="3"/>
  <c r="H112" i="3"/>
  <c r="I111" i="3"/>
  <c r="K112" i="3" l="1"/>
  <c r="P112" i="3" s="1"/>
  <c r="C113" i="3"/>
  <c r="E112" i="3"/>
  <c r="A114" i="3"/>
  <c r="B113" i="3"/>
  <c r="D113" i="3" s="1"/>
  <c r="G112" i="3"/>
  <c r="H113" i="3"/>
  <c r="I112" i="3"/>
  <c r="E113" i="3" l="1"/>
  <c r="C114" i="3"/>
  <c r="K113" i="3"/>
  <c r="P113" i="3" s="1"/>
  <c r="A115" i="3"/>
  <c r="B114" i="3"/>
  <c r="D114" i="3" s="1"/>
  <c r="G113" i="3"/>
  <c r="H114" i="3"/>
  <c r="I113" i="3"/>
  <c r="K114" i="3" l="1"/>
  <c r="P114" i="3" s="1"/>
  <c r="E114" i="3"/>
  <c r="A116" i="3"/>
  <c r="B115" i="3"/>
  <c r="D115" i="3" s="1"/>
  <c r="C115" i="3"/>
  <c r="C116" i="3" s="1"/>
  <c r="G114" i="3"/>
  <c r="H115" i="3"/>
  <c r="I114" i="3"/>
  <c r="K115" i="3" l="1"/>
  <c r="P115" i="3" s="1"/>
  <c r="E115" i="3"/>
  <c r="A117" i="3"/>
  <c r="C117" i="3" s="1"/>
  <c r="B116" i="3"/>
  <c r="D116" i="3" s="1"/>
  <c r="K116" i="3" s="1"/>
  <c r="P116" i="3" s="1"/>
  <c r="G115" i="3"/>
  <c r="H116" i="3"/>
  <c r="I115" i="3"/>
  <c r="E116" i="3" l="1"/>
  <c r="A118" i="3"/>
  <c r="B117" i="3"/>
  <c r="D117" i="3" s="1"/>
  <c r="E117" i="3" s="1"/>
  <c r="G116" i="3"/>
  <c r="C118" i="3"/>
  <c r="H117" i="3"/>
  <c r="I116" i="3"/>
  <c r="K117" i="3" l="1"/>
  <c r="P117" i="3" s="1"/>
  <c r="A119" i="3"/>
  <c r="B118" i="3"/>
  <c r="D118" i="3" s="1"/>
  <c r="H118" i="3"/>
  <c r="I117" i="3"/>
  <c r="G117" i="3"/>
  <c r="K118" i="3" l="1"/>
  <c r="P118" i="3" s="1"/>
  <c r="E118" i="3"/>
  <c r="A120" i="3"/>
  <c r="B119" i="3"/>
  <c r="D119" i="3" s="1"/>
  <c r="C119" i="3"/>
  <c r="G118" i="3"/>
  <c r="H119" i="3"/>
  <c r="I118" i="3"/>
  <c r="K119" i="3" l="1"/>
  <c r="P119" i="3" s="1"/>
  <c r="E119" i="3"/>
  <c r="A121" i="3"/>
  <c r="B120" i="3"/>
  <c r="D120" i="3" s="1"/>
  <c r="C120" i="3"/>
  <c r="H120" i="3"/>
  <c r="I119" i="3"/>
  <c r="G119" i="3"/>
  <c r="K120" i="3" l="1"/>
  <c r="P120" i="3" s="1"/>
  <c r="C121" i="3"/>
  <c r="E120" i="3"/>
  <c r="A122" i="3"/>
  <c r="B121" i="3"/>
  <c r="D121" i="3" s="1"/>
  <c r="G120" i="3"/>
  <c r="H121" i="3"/>
  <c r="I120" i="3"/>
  <c r="E121" i="3" l="1"/>
  <c r="C122" i="3"/>
  <c r="A123" i="3"/>
  <c r="B122" i="3"/>
  <c r="D122" i="3" s="1"/>
  <c r="K121" i="3"/>
  <c r="P121" i="3" s="1"/>
  <c r="H122" i="3"/>
  <c r="I121" i="3"/>
  <c r="G121" i="3"/>
  <c r="E122" i="3" l="1"/>
  <c r="C123" i="3"/>
  <c r="K122" i="3"/>
  <c r="P122" i="3" s="1"/>
  <c r="A124" i="3"/>
  <c r="B123" i="3"/>
  <c r="D123" i="3" s="1"/>
  <c r="G122" i="3"/>
  <c r="H123" i="3"/>
  <c r="I122" i="3"/>
  <c r="K123" i="3" l="1"/>
  <c r="P123" i="3" s="1"/>
  <c r="C124" i="3"/>
  <c r="A125" i="3"/>
  <c r="B124" i="3"/>
  <c r="D124" i="3" s="1"/>
  <c r="E123" i="3"/>
  <c r="H124" i="3"/>
  <c r="I123" i="3"/>
  <c r="G123" i="3"/>
  <c r="C125" i="3" l="1"/>
  <c r="E124" i="3"/>
  <c r="K124" i="3"/>
  <c r="P124" i="3" s="1"/>
  <c r="B125" i="3"/>
  <c r="D125" i="3" s="1"/>
  <c r="A126" i="3"/>
  <c r="G124" i="3"/>
  <c r="H125" i="3"/>
  <c r="I124" i="3"/>
  <c r="K125" i="3" l="1"/>
  <c r="P125" i="3" s="1"/>
  <c r="A127" i="3"/>
  <c r="B126" i="3"/>
  <c r="D126" i="3" s="1"/>
  <c r="E125" i="3"/>
  <c r="C126" i="3"/>
  <c r="H126" i="3"/>
  <c r="I125" i="3"/>
  <c r="G125" i="3"/>
  <c r="C127" i="3" l="1"/>
  <c r="E126" i="3"/>
  <c r="K126" i="3"/>
  <c r="P126" i="3" s="1"/>
  <c r="A128" i="3"/>
  <c r="B127" i="3"/>
  <c r="D127" i="3" s="1"/>
  <c r="G126" i="3"/>
  <c r="H127" i="3"/>
  <c r="I126" i="3"/>
  <c r="K127" i="3" l="1"/>
  <c r="P127" i="3" s="1"/>
  <c r="E127" i="3"/>
  <c r="A129" i="3"/>
  <c r="B128" i="3"/>
  <c r="D128" i="3" s="1"/>
  <c r="C128" i="3"/>
  <c r="H128" i="3"/>
  <c r="I127" i="3"/>
  <c r="G127" i="3"/>
  <c r="K128" i="3" l="1"/>
  <c r="P128" i="3" s="1"/>
  <c r="C129" i="3"/>
  <c r="E128" i="3"/>
  <c r="A130" i="3"/>
  <c r="B129" i="3"/>
  <c r="D129" i="3" s="1"/>
  <c r="K129" i="3" s="1"/>
  <c r="P129" i="3" s="1"/>
  <c r="G128" i="3"/>
  <c r="H129" i="3"/>
  <c r="I128" i="3"/>
  <c r="C130" i="3" l="1"/>
  <c r="E129" i="3"/>
  <c r="A131" i="3"/>
  <c r="B130" i="3"/>
  <c r="D130" i="3" s="1"/>
  <c r="H130" i="3"/>
  <c r="I129" i="3"/>
  <c r="G129" i="3"/>
  <c r="K130" i="3" l="1"/>
  <c r="P130" i="3" s="1"/>
  <c r="E130" i="3"/>
  <c r="A132" i="3"/>
  <c r="B131" i="3"/>
  <c r="D131" i="3" s="1"/>
  <c r="C131" i="3"/>
  <c r="G130" i="3"/>
  <c r="H131" i="3"/>
  <c r="I130" i="3"/>
  <c r="E131" i="3" l="1"/>
  <c r="C132" i="3"/>
  <c r="K131" i="3"/>
  <c r="P131" i="3" s="1"/>
  <c r="A133" i="3"/>
  <c r="B132" i="3"/>
  <c r="D132" i="3" s="1"/>
  <c r="K132" i="3" s="1"/>
  <c r="P132" i="3" s="1"/>
  <c r="H132" i="3"/>
  <c r="I131" i="3"/>
  <c r="G131" i="3"/>
  <c r="E132" i="3" l="1"/>
  <c r="C133" i="3"/>
  <c r="A134" i="3"/>
  <c r="B133" i="3"/>
  <c r="D133" i="3" s="1"/>
  <c r="K133" i="3" s="1"/>
  <c r="P133" i="3" s="1"/>
  <c r="H133" i="3"/>
  <c r="I132" i="3"/>
  <c r="G132" i="3"/>
  <c r="C134" i="3" l="1"/>
  <c r="C135" i="3" s="1"/>
  <c r="E133" i="3"/>
  <c r="A135" i="3"/>
  <c r="B134" i="3"/>
  <c r="D134" i="3" s="1"/>
  <c r="K134" i="3" s="1"/>
  <c r="P134" i="3" s="1"/>
  <c r="H134" i="3"/>
  <c r="I133" i="3"/>
  <c r="G133" i="3"/>
  <c r="E134" i="3" l="1"/>
  <c r="A136" i="3"/>
  <c r="B135" i="3"/>
  <c r="D135" i="3" s="1"/>
  <c r="E135" i="3" s="1"/>
  <c r="G134" i="3"/>
  <c r="C136" i="3"/>
  <c r="H135" i="3"/>
  <c r="I134" i="3"/>
  <c r="K135" i="3" l="1"/>
  <c r="P135" i="3" s="1"/>
  <c r="A137" i="3"/>
  <c r="B136" i="3"/>
  <c r="D136" i="3" s="1"/>
  <c r="K136" i="3" s="1"/>
  <c r="P136" i="3" s="1"/>
  <c r="H136" i="3"/>
  <c r="I135" i="3"/>
  <c r="G135" i="3"/>
  <c r="E136" i="3" l="1"/>
  <c r="A138" i="3"/>
  <c r="B137" i="3"/>
  <c r="D137" i="3" s="1"/>
  <c r="K137" i="3" s="1"/>
  <c r="P137" i="3" s="1"/>
  <c r="C137" i="3"/>
  <c r="C138" i="3" s="1"/>
  <c r="H137" i="3"/>
  <c r="I136" i="3"/>
  <c r="G136" i="3"/>
  <c r="E137" i="3" l="1"/>
  <c r="A139" i="3"/>
  <c r="B138" i="3"/>
  <c r="D138" i="3" s="1"/>
  <c r="K138" i="3" s="1"/>
  <c r="P138" i="3" s="1"/>
  <c r="G137" i="3"/>
  <c r="H138" i="3"/>
  <c r="I137" i="3"/>
  <c r="E138" i="3" l="1"/>
  <c r="A140" i="3"/>
  <c r="B139" i="3"/>
  <c r="D139" i="3" s="1"/>
  <c r="C139" i="3"/>
  <c r="G138" i="3"/>
  <c r="H139" i="3"/>
  <c r="I138" i="3"/>
  <c r="K139" i="3" l="1"/>
  <c r="P139" i="3" s="1"/>
  <c r="C140" i="3"/>
  <c r="E139" i="3"/>
  <c r="A141" i="3"/>
  <c r="B140" i="3"/>
  <c r="D140" i="3" s="1"/>
  <c r="K140" i="3" s="1"/>
  <c r="P140" i="3" s="1"/>
  <c r="G139" i="3"/>
  <c r="H140" i="3"/>
  <c r="I139" i="3"/>
  <c r="E140" i="3" l="1"/>
  <c r="A142" i="3"/>
  <c r="B141" i="3"/>
  <c r="D141" i="3" s="1"/>
  <c r="K141" i="3" s="1"/>
  <c r="P141" i="3" s="1"/>
  <c r="C141" i="3"/>
  <c r="G140" i="3"/>
  <c r="H141" i="3"/>
  <c r="I140" i="3"/>
  <c r="E141" i="3" l="1"/>
  <c r="C142" i="3"/>
  <c r="A143" i="3"/>
  <c r="B142" i="3"/>
  <c r="D142" i="3" s="1"/>
  <c r="K142" i="3" s="1"/>
  <c r="P142" i="3" s="1"/>
  <c r="H142" i="3"/>
  <c r="I141" i="3"/>
  <c r="G141" i="3"/>
  <c r="E142" i="3" l="1"/>
  <c r="A144" i="3"/>
  <c r="B143" i="3"/>
  <c r="D143" i="3" s="1"/>
  <c r="C143" i="3"/>
  <c r="G142" i="3"/>
  <c r="H143" i="3"/>
  <c r="I142" i="3"/>
  <c r="K143" i="3" l="1"/>
  <c r="P143" i="3" s="1"/>
  <c r="C144" i="3"/>
  <c r="E143" i="3"/>
  <c r="A145" i="3"/>
  <c r="B144" i="3"/>
  <c r="D144" i="3" s="1"/>
  <c r="K144" i="3" s="1"/>
  <c r="P144" i="3" s="1"/>
  <c r="H144" i="3"/>
  <c r="I143" i="3"/>
  <c r="G143" i="3"/>
  <c r="C145" i="3" l="1"/>
  <c r="E144" i="3"/>
  <c r="A146" i="3"/>
  <c r="B145" i="3"/>
  <c r="D145" i="3" s="1"/>
  <c r="K145" i="3" s="1"/>
  <c r="P145" i="3" s="1"/>
  <c r="G144" i="3"/>
  <c r="H145" i="3"/>
  <c r="I144" i="3"/>
  <c r="C146" i="3" l="1"/>
  <c r="E145" i="3"/>
  <c r="A147" i="3"/>
  <c r="B146" i="3"/>
  <c r="D146" i="3" s="1"/>
  <c r="K146" i="3" s="1"/>
  <c r="P146" i="3" s="1"/>
  <c r="H146" i="3"/>
  <c r="I145" i="3"/>
  <c r="G145" i="3"/>
  <c r="C147" i="3" l="1"/>
  <c r="E146" i="3"/>
  <c r="A148" i="3"/>
  <c r="B147" i="3"/>
  <c r="D147" i="3" s="1"/>
  <c r="G146" i="3"/>
  <c r="H147" i="3"/>
  <c r="I146" i="3"/>
  <c r="E147" i="3" l="1"/>
  <c r="C148" i="3"/>
  <c r="K147" i="3"/>
  <c r="P147" i="3" s="1"/>
  <c r="A149" i="3"/>
  <c r="B148" i="3"/>
  <c r="D148" i="3" s="1"/>
  <c r="H148" i="3"/>
  <c r="I147" i="3"/>
  <c r="G147" i="3"/>
  <c r="C149" i="3" l="1"/>
  <c r="K148" i="3"/>
  <c r="P148" i="3" s="1"/>
  <c r="E148" i="3"/>
  <c r="A150" i="3"/>
  <c r="B149" i="3"/>
  <c r="D149" i="3" s="1"/>
  <c r="K149" i="3" s="1"/>
  <c r="P149" i="3" s="1"/>
  <c r="G148" i="3"/>
  <c r="H149" i="3"/>
  <c r="I148" i="3"/>
  <c r="E149" i="3" l="1"/>
  <c r="C150" i="3"/>
  <c r="C151" i="3" s="1"/>
  <c r="A151" i="3"/>
  <c r="B150" i="3"/>
  <c r="D150" i="3" s="1"/>
  <c r="K150" i="3" s="1"/>
  <c r="P150" i="3" s="1"/>
  <c r="H150" i="3"/>
  <c r="I149" i="3"/>
  <c r="G149" i="3"/>
  <c r="E150" i="3" l="1"/>
  <c r="A152" i="3"/>
  <c r="C152" i="3" s="1"/>
  <c r="B151" i="3"/>
  <c r="D151" i="3" s="1"/>
  <c r="G150" i="3"/>
  <c r="H151" i="3"/>
  <c r="I150" i="3"/>
  <c r="K151" i="3" l="1"/>
  <c r="P151" i="3" s="1"/>
  <c r="E151" i="3"/>
  <c r="A153" i="3"/>
  <c r="B152" i="3"/>
  <c r="D152" i="3" s="1"/>
  <c r="H152" i="3"/>
  <c r="I151" i="3"/>
  <c r="G151" i="3"/>
  <c r="K152" i="3" l="1"/>
  <c r="P152" i="3" s="1"/>
  <c r="C153" i="3"/>
  <c r="E152" i="3"/>
  <c r="A154" i="3"/>
  <c r="B153" i="3"/>
  <c r="D153" i="3" s="1"/>
  <c r="H153" i="3"/>
  <c r="I152" i="3"/>
  <c r="G152" i="3"/>
  <c r="K153" i="3" l="1"/>
  <c r="P153" i="3" s="1"/>
  <c r="E153" i="3"/>
  <c r="C154" i="3"/>
  <c r="A155" i="3"/>
  <c r="B154" i="3"/>
  <c r="D154" i="3" s="1"/>
  <c r="G153" i="3"/>
  <c r="H154" i="3"/>
  <c r="I153" i="3"/>
  <c r="K154" i="3" l="1"/>
  <c r="P154" i="3" s="1"/>
  <c r="E154" i="3"/>
  <c r="C155" i="3"/>
  <c r="B155" i="3"/>
  <c r="D155" i="3" s="1"/>
  <c r="A156" i="3"/>
  <c r="H155" i="3"/>
  <c r="I154" i="3"/>
  <c r="G154" i="3"/>
  <c r="E155" i="3" l="1"/>
  <c r="K155" i="3"/>
  <c r="P155" i="3" s="1"/>
  <c r="A157" i="3"/>
  <c r="B156" i="3"/>
  <c r="D156" i="3" s="1"/>
  <c r="C156" i="3"/>
  <c r="G155" i="3"/>
  <c r="H156" i="3"/>
  <c r="I155" i="3"/>
  <c r="K156" i="3" l="1"/>
  <c r="P156" i="3" s="1"/>
  <c r="E156" i="3"/>
  <c r="C157" i="3"/>
  <c r="A158" i="3"/>
  <c r="B157" i="3"/>
  <c r="D157" i="3" s="1"/>
  <c r="K157" i="3" s="1"/>
  <c r="P157" i="3" s="1"/>
  <c r="H157" i="3"/>
  <c r="I156" i="3"/>
  <c r="G156" i="3"/>
  <c r="E157" i="3" l="1"/>
  <c r="A159" i="3"/>
  <c r="B158" i="3"/>
  <c r="D158" i="3" s="1"/>
  <c r="C158" i="3"/>
  <c r="C159" i="3" s="1"/>
  <c r="G157" i="3"/>
  <c r="H158" i="3"/>
  <c r="I157" i="3"/>
  <c r="K158" i="3" l="1"/>
  <c r="P158" i="3" s="1"/>
  <c r="E158" i="3"/>
  <c r="A160" i="3"/>
  <c r="B159" i="3"/>
  <c r="D159" i="3" s="1"/>
  <c r="H159" i="3"/>
  <c r="I158" i="3"/>
  <c r="G158" i="3"/>
  <c r="K159" i="3" l="1"/>
  <c r="P159" i="3" s="1"/>
  <c r="E159" i="3"/>
  <c r="B160" i="3"/>
  <c r="D160" i="3" s="1"/>
  <c r="A161" i="3"/>
  <c r="C160" i="3"/>
  <c r="G159" i="3"/>
  <c r="H160" i="3"/>
  <c r="I159" i="3"/>
  <c r="E160" i="3" l="1"/>
  <c r="K160" i="3"/>
  <c r="P160" i="3" s="1"/>
  <c r="B161" i="3"/>
  <c r="D161" i="3" s="1"/>
  <c r="A162" i="3"/>
  <c r="C161" i="3"/>
  <c r="H161" i="3"/>
  <c r="I160" i="3"/>
  <c r="G160" i="3"/>
  <c r="K161" i="3" l="1"/>
  <c r="P161" i="3" s="1"/>
  <c r="E161" i="3"/>
  <c r="C162" i="3"/>
  <c r="A163" i="3"/>
  <c r="B162" i="3"/>
  <c r="D162" i="3" s="1"/>
  <c r="G161" i="3"/>
  <c r="H162" i="3"/>
  <c r="I161" i="3"/>
  <c r="K162" i="3" l="1"/>
  <c r="P162" i="3" s="1"/>
  <c r="E162" i="3"/>
  <c r="C163" i="3"/>
  <c r="A164" i="3"/>
  <c r="B163" i="3"/>
  <c r="D163" i="3" s="1"/>
  <c r="H163" i="3"/>
  <c r="I162" i="3"/>
  <c r="G162" i="3"/>
  <c r="E163" i="3" l="1"/>
  <c r="K163" i="3"/>
  <c r="P163" i="3" s="1"/>
  <c r="A165" i="3"/>
  <c r="B164" i="3"/>
  <c r="D164" i="3" s="1"/>
  <c r="C164" i="3"/>
  <c r="C165" i="3" s="1"/>
  <c r="G163" i="3"/>
  <c r="H164" i="3"/>
  <c r="I163" i="3"/>
  <c r="E164" i="3" l="1"/>
  <c r="K164" i="3"/>
  <c r="P164" i="3" s="1"/>
  <c r="A166" i="3"/>
  <c r="C166" i="3" s="1"/>
  <c r="B165" i="3"/>
  <c r="D165" i="3" s="1"/>
  <c r="H165" i="3"/>
  <c r="I164" i="3"/>
  <c r="G164" i="3"/>
  <c r="K165" i="3" l="1"/>
  <c r="P165" i="3" s="1"/>
  <c r="E165" i="3"/>
  <c r="B166" i="3"/>
  <c r="D166" i="3" s="1"/>
  <c r="A167" i="3"/>
  <c r="C167" i="3" s="1"/>
  <c r="G165" i="3"/>
  <c r="H166" i="3"/>
  <c r="I165" i="3"/>
  <c r="K166" i="3" l="1"/>
  <c r="P166" i="3" s="1"/>
  <c r="E166" i="3"/>
  <c r="B167" i="3"/>
  <c r="D167" i="3" s="1"/>
  <c r="A168" i="3"/>
  <c r="H167" i="3"/>
  <c r="I166" i="3"/>
  <c r="G166" i="3"/>
  <c r="K167" i="3" l="1"/>
  <c r="P167" i="3" s="1"/>
  <c r="C168" i="3"/>
  <c r="E167" i="3"/>
  <c r="A169" i="3"/>
  <c r="B168" i="3"/>
  <c r="D168" i="3" s="1"/>
  <c r="G167" i="3"/>
  <c r="H168" i="3"/>
  <c r="I167" i="3"/>
  <c r="K168" i="3" l="1"/>
  <c r="P168" i="3" s="1"/>
  <c r="C169" i="3"/>
  <c r="A170" i="3"/>
  <c r="B169" i="3"/>
  <c r="D169" i="3" s="1"/>
  <c r="E168" i="3"/>
  <c r="H169" i="3"/>
  <c r="I168" i="3"/>
  <c r="G168" i="3"/>
  <c r="E169" i="3" l="1"/>
  <c r="C170" i="3"/>
  <c r="K169" i="3"/>
  <c r="P169" i="3" s="1"/>
  <c r="B170" i="3"/>
  <c r="D170" i="3" s="1"/>
  <c r="K170" i="3" s="1"/>
  <c r="P170" i="3" s="1"/>
  <c r="A171" i="3"/>
  <c r="G169" i="3"/>
  <c r="H170" i="3"/>
  <c r="I169" i="3"/>
  <c r="E170" i="3" l="1"/>
  <c r="B171" i="3"/>
  <c r="D171" i="3" s="1"/>
  <c r="K171" i="3" s="1"/>
  <c r="P171" i="3" s="1"/>
  <c r="A172" i="3"/>
  <c r="C171" i="3"/>
  <c r="H171" i="3"/>
  <c r="I170" i="3"/>
  <c r="G170" i="3"/>
  <c r="C172" i="3" l="1"/>
  <c r="E171" i="3"/>
  <c r="A173" i="3"/>
  <c r="B172" i="3"/>
  <c r="D172" i="3" s="1"/>
  <c r="G171" i="3"/>
  <c r="H172" i="3"/>
  <c r="I171" i="3"/>
  <c r="C173" i="3" l="1"/>
  <c r="E172" i="3"/>
  <c r="K172" i="3"/>
  <c r="P172" i="3" s="1"/>
  <c r="A174" i="3"/>
  <c r="B173" i="3"/>
  <c r="D173" i="3" s="1"/>
  <c r="G172" i="3"/>
  <c r="H173" i="3"/>
  <c r="I172" i="3"/>
  <c r="E173" i="3" l="1"/>
  <c r="K173" i="3"/>
  <c r="P173" i="3" s="1"/>
  <c r="B174" i="3"/>
  <c r="D174" i="3" s="1"/>
  <c r="A175" i="3"/>
  <c r="C174" i="3"/>
  <c r="H174" i="3"/>
  <c r="I173" i="3"/>
  <c r="G173" i="3"/>
  <c r="E174" i="3" l="1"/>
  <c r="K174" i="3"/>
  <c r="P174" i="3" s="1"/>
  <c r="C175" i="3"/>
  <c r="B175" i="3"/>
  <c r="D175" i="3" s="1"/>
  <c r="A176" i="3"/>
  <c r="G174" i="3"/>
  <c r="H175" i="3"/>
  <c r="I174" i="3"/>
  <c r="E175" i="3" l="1"/>
  <c r="C176" i="3"/>
  <c r="A177" i="3"/>
  <c r="B176" i="3"/>
  <c r="D176" i="3" s="1"/>
  <c r="K175" i="3"/>
  <c r="P175" i="3" s="1"/>
  <c r="H176" i="3"/>
  <c r="I175" i="3"/>
  <c r="G175" i="3"/>
  <c r="E176" i="3" l="1"/>
  <c r="C177" i="3"/>
  <c r="K176" i="3"/>
  <c r="P176" i="3" s="1"/>
  <c r="A178" i="3"/>
  <c r="B177" i="3"/>
  <c r="D177" i="3" s="1"/>
  <c r="G176" i="3"/>
  <c r="H177" i="3"/>
  <c r="I176" i="3"/>
  <c r="K177" i="3" l="1"/>
  <c r="P177" i="3" s="1"/>
  <c r="C178" i="3"/>
  <c r="E177" i="3"/>
  <c r="B178" i="3"/>
  <c r="D178" i="3" s="1"/>
  <c r="A179" i="3"/>
  <c r="H178" i="3"/>
  <c r="I177" i="3"/>
  <c r="G177" i="3"/>
  <c r="E178" i="3" l="1"/>
  <c r="K178" i="3"/>
  <c r="P178" i="3" s="1"/>
  <c r="A180" i="3"/>
  <c r="B179" i="3"/>
  <c r="D179" i="3" s="1"/>
  <c r="K179" i="3" s="1"/>
  <c r="P179" i="3" s="1"/>
  <c r="C179" i="3"/>
  <c r="G178" i="3"/>
  <c r="H179" i="3"/>
  <c r="I178" i="3"/>
  <c r="C180" i="3" l="1"/>
  <c r="E179" i="3"/>
  <c r="B180" i="3"/>
  <c r="D180" i="3" s="1"/>
  <c r="K180" i="3" s="1"/>
  <c r="P180" i="3" s="1"/>
  <c r="A181" i="3"/>
  <c r="H180" i="3"/>
  <c r="I179" i="3"/>
  <c r="G179" i="3"/>
  <c r="C181" i="3" l="1"/>
  <c r="B181" i="3"/>
  <c r="D181" i="3" s="1"/>
  <c r="K181" i="3" s="1"/>
  <c r="P181" i="3" s="1"/>
  <c r="A182" i="3"/>
  <c r="E180" i="3"/>
  <c r="G180" i="3"/>
  <c r="H181" i="3"/>
  <c r="I180" i="3"/>
  <c r="E181" i="3" l="1"/>
  <c r="B182" i="3"/>
  <c r="D182" i="3" s="1"/>
  <c r="A183" i="3"/>
  <c r="C182" i="3"/>
  <c r="H182" i="3"/>
  <c r="I181" i="3"/>
  <c r="G181" i="3"/>
  <c r="C183" i="3" l="1"/>
  <c r="K182" i="3"/>
  <c r="P182" i="3" s="1"/>
  <c r="E182" i="3"/>
  <c r="A184" i="3"/>
  <c r="B183" i="3"/>
  <c r="D183" i="3" s="1"/>
  <c r="G182" i="3"/>
  <c r="H183" i="3"/>
  <c r="I182" i="3"/>
  <c r="K183" i="3" l="1"/>
  <c r="P183" i="3" s="1"/>
  <c r="C184" i="3"/>
  <c r="E183" i="3"/>
  <c r="A185" i="3"/>
  <c r="B184" i="3"/>
  <c r="D184" i="3" s="1"/>
  <c r="H184" i="3"/>
  <c r="I183" i="3"/>
  <c r="G183" i="3"/>
  <c r="K184" i="3" l="1"/>
  <c r="P184" i="3" s="1"/>
  <c r="C185" i="3"/>
  <c r="E184" i="3"/>
  <c r="B185" i="3"/>
  <c r="D185" i="3" s="1"/>
  <c r="A186" i="3"/>
  <c r="G184" i="3"/>
  <c r="H185" i="3"/>
  <c r="I184" i="3"/>
  <c r="E185" i="3" l="1"/>
  <c r="C186" i="3"/>
  <c r="C187" i="3" s="1"/>
  <c r="K185" i="3"/>
  <c r="P185" i="3" s="1"/>
  <c r="A187" i="3"/>
  <c r="B186" i="3"/>
  <c r="D186" i="3" s="1"/>
  <c r="H186" i="3"/>
  <c r="I185" i="3"/>
  <c r="G185" i="3"/>
  <c r="E186" i="3" l="1"/>
  <c r="K186" i="3"/>
  <c r="P186" i="3" s="1"/>
  <c r="B187" i="3"/>
  <c r="D187" i="3" s="1"/>
  <c r="E187" i="3" s="1"/>
  <c r="A188" i="3"/>
  <c r="G186" i="3"/>
  <c r="H187" i="3"/>
  <c r="I186" i="3"/>
  <c r="C188" i="3"/>
  <c r="K187" i="3" l="1"/>
  <c r="P187" i="3" s="1"/>
  <c r="A189" i="3"/>
  <c r="C189" i="3" s="1"/>
  <c r="B188" i="3"/>
  <c r="D188" i="3" s="1"/>
  <c r="E188" i="3" s="1"/>
  <c r="H188" i="3"/>
  <c r="I187" i="3"/>
  <c r="G187" i="3"/>
  <c r="K188" i="3" l="1"/>
  <c r="P188" i="3" s="1"/>
  <c r="A190" i="3"/>
  <c r="B189" i="3"/>
  <c r="D189" i="3" s="1"/>
  <c r="E189" i="3" s="1"/>
  <c r="G188" i="3"/>
  <c r="H189" i="3"/>
  <c r="I188" i="3"/>
  <c r="C190" i="3" l="1"/>
  <c r="C191" i="3" s="1"/>
  <c r="K189" i="3"/>
  <c r="P189" i="3" s="1"/>
  <c r="A191" i="3"/>
  <c r="B190" i="3"/>
  <c r="D190" i="3" s="1"/>
  <c r="H190" i="3"/>
  <c r="I189" i="3"/>
  <c r="G189" i="3"/>
  <c r="E190" i="3" l="1"/>
  <c r="K190" i="3"/>
  <c r="P190" i="3" s="1"/>
  <c r="B191" i="3"/>
  <c r="D191" i="3" s="1"/>
  <c r="A192" i="3"/>
  <c r="C192" i="3" s="1"/>
  <c r="G190" i="3"/>
  <c r="H191" i="3"/>
  <c r="I190" i="3"/>
  <c r="K191" i="3" l="1"/>
  <c r="P191" i="3" s="1"/>
  <c r="E191" i="3"/>
  <c r="B192" i="3"/>
  <c r="D192" i="3" s="1"/>
  <c r="E192" i="3" s="1"/>
  <c r="A193" i="3"/>
  <c r="C193" i="3" s="1"/>
  <c r="H192" i="3"/>
  <c r="I191" i="3"/>
  <c r="G191" i="3"/>
  <c r="K192" i="3" l="1"/>
  <c r="P192" i="3" s="1"/>
  <c r="A194" i="3"/>
  <c r="C194" i="3" s="1"/>
  <c r="B193" i="3"/>
  <c r="D193" i="3" s="1"/>
  <c r="E193" i="3" s="1"/>
  <c r="H193" i="3"/>
  <c r="I192" i="3"/>
  <c r="G192" i="3"/>
  <c r="K193" i="3" l="1"/>
  <c r="P193" i="3" s="1"/>
  <c r="A195" i="3"/>
  <c r="B194" i="3"/>
  <c r="D194" i="3" s="1"/>
  <c r="E194" i="3" s="1"/>
  <c r="G193" i="3"/>
  <c r="H194" i="3"/>
  <c r="I193" i="3"/>
  <c r="K194" i="3" l="1"/>
  <c r="P194" i="3" s="1"/>
  <c r="A196" i="3"/>
  <c r="B195" i="3"/>
  <c r="D195" i="3" s="1"/>
  <c r="C195" i="3"/>
  <c r="H195" i="3"/>
  <c r="I194" i="3"/>
  <c r="G194" i="3"/>
  <c r="K195" i="3" l="1"/>
  <c r="P195" i="3" s="1"/>
  <c r="C196" i="3"/>
  <c r="E195" i="3"/>
  <c r="A197" i="3"/>
  <c r="B196" i="3"/>
  <c r="D196" i="3" s="1"/>
  <c r="K196" i="3" s="1"/>
  <c r="P196" i="3" s="1"/>
  <c r="G195" i="3"/>
  <c r="H196" i="3"/>
  <c r="I195" i="3"/>
  <c r="C197" i="3" l="1"/>
  <c r="E196" i="3"/>
  <c r="A198" i="3"/>
  <c r="B197" i="3"/>
  <c r="D197" i="3" s="1"/>
  <c r="H197" i="3"/>
  <c r="I196" i="3"/>
  <c r="G196" i="3"/>
  <c r="E197" i="3" l="1"/>
  <c r="K197" i="3"/>
  <c r="P197" i="3" s="1"/>
  <c r="A199" i="3"/>
  <c r="B198" i="3"/>
  <c r="D198" i="3" s="1"/>
  <c r="C198" i="3"/>
  <c r="G197" i="3"/>
  <c r="H198" i="3"/>
  <c r="I197" i="3"/>
  <c r="K198" i="3" l="1"/>
  <c r="P198" i="3" s="1"/>
  <c r="E198" i="3"/>
  <c r="A200" i="3"/>
  <c r="B199" i="3"/>
  <c r="D199" i="3" s="1"/>
  <c r="C199" i="3"/>
  <c r="H199" i="3"/>
  <c r="I198" i="3"/>
  <c r="G198" i="3"/>
  <c r="K199" i="3" l="1"/>
  <c r="P199" i="3" s="1"/>
  <c r="C200" i="3"/>
  <c r="E199" i="3"/>
  <c r="B200" i="3"/>
  <c r="D200" i="3" s="1"/>
  <c r="A201" i="3"/>
  <c r="G199" i="3"/>
  <c r="H200" i="3"/>
  <c r="I199" i="3"/>
  <c r="E200" i="3" l="1"/>
  <c r="A202" i="3"/>
  <c r="B201" i="3"/>
  <c r="D201" i="3" s="1"/>
  <c r="K200" i="3"/>
  <c r="P200" i="3" s="1"/>
  <c r="C201" i="3"/>
  <c r="H201" i="3"/>
  <c r="I200" i="3"/>
  <c r="G200" i="3"/>
  <c r="C202" i="3" l="1"/>
  <c r="K201" i="3"/>
  <c r="P201" i="3" s="1"/>
  <c r="E201" i="3"/>
  <c r="A203" i="3"/>
  <c r="B202" i="3"/>
  <c r="D202" i="3" s="1"/>
  <c r="G201" i="3"/>
  <c r="H202" i="3"/>
  <c r="I201" i="3"/>
  <c r="C203" i="3" l="1"/>
  <c r="K202" i="3"/>
  <c r="P202" i="3" s="1"/>
  <c r="A204" i="3"/>
  <c r="B203" i="3"/>
  <c r="D203" i="3" s="1"/>
  <c r="E202" i="3"/>
  <c r="H203" i="3"/>
  <c r="I202" i="3"/>
  <c r="G202" i="3"/>
  <c r="C204" i="3" l="1"/>
  <c r="K203" i="3"/>
  <c r="P203" i="3" s="1"/>
  <c r="E203" i="3"/>
  <c r="B204" i="3"/>
  <c r="D204" i="3" s="1"/>
  <c r="A205" i="3"/>
  <c r="G203" i="3"/>
  <c r="H204" i="3"/>
  <c r="I203" i="3"/>
  <c r="K204" i="3" l="1"/>
  <c r="P204" i="3" s="1"/>
  <c r="C205" i="3"/>
  <c r="E204" i="3"/>
  <c r="B205" i="3"/>
  <c r="D205" i="3" s="1"/>
  <c r="A206" i="3"/>
  <c r="H205" i="3"/>
  <c r="I204" i="3"/>
  <c r="G204" i="3"/>
  <c r="K205" i="3" l="1"/>
  <c r="P205" i="3" s="1"/>
  <c r="B206" i="3"/>
  <c r="D206" i="3" s="1"/>
  <c r="A207" i="3"/>
  <c r="E205" i="3"/>
  <c r="C206" i="3"/>
  <c r="G205" i="3"/>
  <c r="H206" i="3"/>
  <c r="I205" i="3"/>
  <c r="K206" i="3" l="1"/>
  <c r="P206" i="3" s="1"/>
  <c r="E206" i="3"/>
  <c r="A208" i="3"/>
  <c r="B207" i="3"/>
  <c r="D207" i="3" s="1"/>
  <c r="K207" i="3" s="1"/>
  <c r="P207" i="3" s="1"/>
  <c r="C207" i="3"/>
  <c r="H207" i="3"/>
  <c r="I206" i="3"/>
  <c r="G206" i="3"/>
  <c r="C208" i="3" l="1"/>
  <c r="E207" i="3"/>
  <c r="B208" i="3"/>
  <c r="D208" i="3" s="1"/>
  <c r="A209" i="3"/>
  <c r="G207" i="3"/>
  <c r="H208" i="3"/>
  <c r="I207" i="3"/>
  <c r="K208" i="3" l="1"/>
  <c r="P208" i="3" s="1"/>
  <c r="B209" i="3"/>
  <c r="D209" i="3" s="1"/>
  <c r="A210" i="3"/>
  <c r="E208" i="3"/>
  <c r="C209" i="3"/>
  <c r="H209" i="3"/>
  <c r="I208" i="3"/>
  <c r="G208" i="3"/>
  <c r="C210" i="3" l="1"/>
  <c r="K209" i="3"/>
  <c r="P209" i="3" s="1"/>
  <c r="E209" i="3"/>
  <c r="A211" i="3"/>
  <c r="B210" i="3"/>
  <c r="D210" i="3" s="1"/>
  <c r="E210" i="3" s="1"/>
  <c r="G209" i="3"/>
  <c r="H210" i="3"/>
  <c r="I209" i="3"/>
  <c r="C211" i="3" l="1"/>
  <c r="K210" i="3"/>
  <c r="P210" i="3" s="1"/>
  <c r="A212" i="3"/>
  <c r="B211" i="3"/>
  <c r="D211" i="3" s="1"/>
  <c r="K211" i="3" s="1"/>
  <c r="P211" i="3" s="1"/>
  <c r="H211" i="3"/>
  <c r="I210" i="3"/>
  <c r="G210" i="3"/>
  <c r="E211" i="3" l="1"/>
  <c r="B212" i="3"/>
  <c r="D212" i="3" s="1"/>
  <c r="A213" i="3"/>
  <c r="C212" i="3"/>
  <c r="G211" i="3"/>
  <c r="H212" i="3"/>
  <c r="I211" i="3"/>
  <c r="K212" i="3" l="1"/>
  <c r="P212" i="3" s="1"/>
  <c r="E212" i="3"/>
  <c r="A214" i="3"/>
  <c r="B213" i="3"/>
  <c r="D213" i="3" s="1"/>
  <c r="C213" i="3"/>
  <c r="H213" i="3"/>
  <c r="I212" i="3"/>
  <c r="G212" i="3"/>
  <c r="K213" i="3" l="1"/>
  <c r="P213" i="3" s="1"/>
  <c r="C214" i="3"/>
  <c r="E213" i="3"/>
  <c r="A215" i="3"/>
  <c r="B214" i="3"/>
  <c r="D214" i="3" s="1"/>
  <c r="G213" i="3"/>
  <c r="H214" i="3"/>
  <c r="I213" i="3"/>
  <c r="E214" i="3" l="1"/>
  <c r="A216" i="3"/>
  <c r="B215" i="3"/>
  <c r="D215" i="3" s="1"/>
  <c r="C215" i="3"/>
  <c r="K214" i="3"/>
  <c r="P214" i="3" s="1"/>
  <c r="H215" i="3"/>
  <c r="I214" i="3"/>
  <c r="G214" i="3"/>
  <c r="E215" i="3" l="1"/>
  <c r="K215" i="3"/>
  <c r="P215" i="3" s="1"/>
  <c r="C216" i="3"/>
  <c r="A217" i="3"/>
  <c r="B216" i="3"/>
  <c r="D216" i="3" s="1"/>
  <c r="G215" i="3"/>
  <c r="H216" i="3"/>
  <c r="I215" i="3"/>
  <c r="C217" i="3" l="1"/>
  <c r="K216" i="3"/>
  <c r="P216" i="3" s="1"/>
  <c r="B217" i="3"/>
  <c r="D217" i="3" s="1"/>
  <c r="A218" i="3"/>
  <c r="E216" i="3"/>
  <c r="H217" i="3"/>
  <c r="I216" i="3"/>
  <c r="G216" i="3"/>
  <c r="K217" i="3" l="1"/>
  <c r="P217" i="3" s="1"/>
  <c r="E217" i="3"/>
  <c r="C218" i="3"/>
  <c r="C219" i="3" s="1"/>
  <c r="A219" i="3"/>
  <c r="B218" i="3"/>
  <c r="D218" i="3" s="1"/>
  <c r="G217" i="3"/>
  <c r="H218" i="3"/>
  <c r="I217" i="3"/>
  <c r="K218" i="3" l="1"/>
  <c r="P218" i="3" s="1"/>
  <c r="E218" i="3"/>
  <c r="A220" i="3"/>
  <c r="B219" i="3"/>
  <c r="D219" i="3" s="1"/>
  <c r="H219" i="3"/>
  <c r="I218" i="3"/>
  <c r="G218" i="3"/>
  <c r="K219" i="3" l="1"/>
  <c r="P219" i="3" s="1"/>
  <c r="A221" i="3"/>
  <c r="B220" i="3"/>
  <c r="D220" i="3" s="1"/>
  <c r="E219" i="3"/>
  <c r="C220" i="3"/>
  <c r="G219" i="3"/>
  <c r="H220" i="3"/>
  <c r="I219" i="3"/>
  <c r="C221" i="3" l="1"/>
  <c r="K220" i="3"/>
  <c r="P220" i="3" s="1"/>
  <c r="E220" i="3"/>
  <c r="A222" i="3"/>
  <c r="B221" i="3"/>
  <c r="D221" i="3" s="1"/>
  <c r="H221" i="3"/>
  <c r="I220" i="3"/>
  <c r="G220" i="3"/>
  <c r="K221" i="3" l="1"/>
  <c r="P221" i="3" s="1"/>
  <c r="C222" i="3"/>
  <c r="A223" i="3"/>
  <c r="B222" i="3"/>
  <c r="D222" i="3" s="1"/>
  <c r="K222" i="3" s="1"/>
  <c r="P222" i="3" s="1"/>
  <c r="E221" i="3"/>
  <c r="G221" i="3"/>
  <c r="H222" i="3"/>
  <c r="I221" i="3"/>
  <c r="E222" i="3" l="1"/>
  <c r="C223" i="3"/>
  <c r="A224" i="3"/>
  <c r="B223" i="3"/>
  <c r="D223" i="3" s="1"/>
  <c r="H223" i="3"/>
  <c r="I222" i="3"/>
  <c r="G222" i="3"/>
  <c r="E223" i="3" l="1"/>
  <c r="K223" i="3"/>
  <c r="P223" i="3" s="1"/>
  <c r="B224" i="3"/>
  <c r="D224" i="3" s="1"/>
  <c r="A225" i="3"/>
  <c r="C224" i="3"/>
  <c r="G223" i="3"/>
  <c r="H224" i="3"/>
  <c r="I223" i="3"/>
  <c r="K224" i="3" l="1"/>
  <c r="P224" i="3" s="1"/>
  <c r="E224" i="3"/>
  <c r="A226" i="3"/>
  <c r="B225" i="3"/>
  <c r="D225" i="3" s="1"/>
  <c r="C225" i="3"/>
  <c r="H225" i="3"/>
  <c r="I224" i="3"/>
  <c r="G224" i="3"/>
  <c r="K225" i="3" l="1"/>
  <c r="P225" i="3" s="1"/>
  <c r="E225" i="3"/>
  <c r="A227" i="3"/>
  <c r="B226" i="3"/>
  <c r="D226" i="3" s="1"/>
  <c r="C226" i="3"/>
  <c r="G225" i="3"/>
  <c r="H226" i="3"/>
  <c r="I225" i="3"/>
  <c r="C227" i="3" l="1"/>
  <c r="E226" i="3"/>
  <c r="K226" i="3"/>
  <c r="P226" i="3" s="1"/>
  <c r="A228" i="3"/>
  <c r="B227" i="3"/>
  <c r="D227" i="3" s="1"/>
  <c r="H227" i="3"/>
  <c r="I226" i="3"/>
  <c r="G226" i="3"/>
  <c r="K227" i="3" l="1"/>
  <c r="P227" i="3" s="1"/>
  <c r="C228" i="3"/>
  <c r="B228" i="3"/>
  <c r="D228" i="3" s="1"/>
  <c r="K228" i="3" s="1"/>
  <c r="P228" i="3" s="1"/>
  <c r="A229" i="3"/>
  <c r="E227" i="3"/>
  <c r="G227" i="3"/>
  <c r="H228" i="3"/>
  <c r="I227" i="3"/>
  <c r="C229" i="3" l="1"/>
  <c r="A230" i="3"/>
  <c r="B229" i="3"/>
  <c r="D229" i="3" s="1"/>
  <c r="E228" i="3"/>
  <c r="H229" i="3"/>
  <c r="I228" i="3"/>
  <c r="G228" i="3"/>
  <c r="E229" i="3" l="1"/>
  <c r="C230" i="3"/>
  <c r="K229" i="3"/>
  <c r="P229" i="3" s="1"/>
  <c r="A231" i="3"/>
  <c r="B230" i="3"/>
  <c r="D230" i="3" s="1"/>
  <c r="G229" i="3"/>
  <c r="H230" i="3"/>
  <c r="I229" i="3"/>
  <c r="E230" i="3" l="1"/>
  <c r="C231" i="3"/>
  <c r="K230" i="3"/>
  <c r="P230" i="3" s="1"/>
  <c r="B231" i="3"/>
  <c r="D231" i="3" s="1"/>
  <c r="K231" i="3" s="1"/>
  <c r="P231" i="3" s="1"/>
  <c r="A232" i="3"/>
  <c r="H231" i="3"/>
  <c r="I230" i="3"/>
  <c r="G230" i="3"/>
  <c r="C232" i="3" l="1"/>
  <c r="E231" i="3"/>
  <c r="B232" i="3"/>
  <c r="D232" i="3" s="1"/>
  <c r="A233" i="3"/>
  <c r="G231" i="3"/>
  <c r="H232" i="3"/>
  <c r="I231" i="3"/>
  <c r="K232" i="3" l="1"/>
  <c r="P232" i="3" s="1"/>
  <c r="E232" i="3"/>
  <c r="C233" i="3"/>
  <c r="A234" i="3"/>
  <c r="B233" i="3"/>
  <c r="D233" i="3" s="1"/>
  <c r="H233" i="3"/>
  <c r="I232" i="3"/>
  <c r="G232" i="3"/>
  <c r="K233" i="3" l="1"/>
  <c r="P233" i="3" s="1"/>
  <c r="E233" i="3"/>
  <c r="C234" i="3"/>
  <c r="B234" i="3"/>
  <c r="D234" i="3" s="1"/>
  <c r="A235" i="3"/>
  <c r="G233" i="3"/>
  <c r="H234" i="3"/>
  <c r="I233" i="3"/>
  <c r="E234" i="3" l="1"/>
  <c r="C235" i="3"/>
  <c r="A236" i="3"/>
  <c r="B235" i="3"/>
  <c r="D235" i="3" s="1"/>
  <c r="K234" i="3"/>
  <c r="P234" i="3" s="1"/>
  <c r="H235" i="3"/>
  <c r="I234" i="3"/>
  <c r="G234" i="3"/>
  <c r="E235" i="3" l="1"/>
  <c r="C236" i="3"/>
  <c r="K235" i="3"/>
  <c r="P235" i="3" s="1"/>
  <c r="B236" i="3"/>
  <c r="D236" i="3" s="1"/>
  <c r="A237" i="3"/>
  <c r="G235" i="3"/>
  <c r="H236" i="3"/>
  <c r="I235" i="3"/>
  <c r="C237" i="3" l="1"/>
  <c r="E236" i="3"/>
  <c r="B237" i="3"/>
  <c r="D237" i="3" s="1"/>
  <c r="A238" i="3"/>
  <c r="K236" i="3"/>
  <c r="P236" i="3" s="1"/>
  <c r="H237" i="3"/>
  <c r="I236" i="3"/>
  <c r="G236" i="3"/>
  <c r="C238" i="3" l="1"/>
  <c r="E237" i="3"/>
  <c r="K237" i="3"/>
  <c r="P237" i="3" s="1"/>
  <c r="A239" i="3"/>
  <c r="B238" i="3"/>
  <c r="D238" i="3" s="1"/>
  <c r="G237" i="3"/>
  <c r="H238" i="3"/>
  <c r="I237" i="3"/>
  <c r="K238" i="3" l="1"/>
  <c r="P238" i="3" s="1"/>
  <c r="C239" i="3"/>
  <c r="E238" i="3"/>
  <c r="B239" i="3"/>
  <c r="D239" i="3" s="1"/>
  <c r="A240" i="3"/>
  <c r="H239" i="3"/>
  <c r="I238" i="3"/>
  <c r="G238" i="3"/>
  <c r="K239" i="3" l="1"/>
  <c r="P239" i="3" s="1"/>
  <c r="C240" i="3"/>
  <c r="E239" i="3"/>
  <c r="A241" i="3"/>
  <c r="B240" i="3"/>
  <c r="D240" i="3" s="1"/>
  <c r="G239" i="3"/>
  <c r="H240" i="3"/>
  <c r="I239" i="3"/>
  <c r="E240" i="3" l="1"/>
  <c r="C241" i="3"/>
  <c r="K240" i="3"/>
  <c r="P240" i="3" s="1"/>
  <c r="B241" i="3"/>
  <c r="D241" i="3" s="1"/>
  <c r="A242" i="3"/>
  <c r="H241" i="3"/>
  <c r="I240" i="3"/>
  <c r="G240" i="3"/>
  <c r="C242" i="3" l="1"/>
  <c r="K241" i="3"/>
  <c r="P241" i="3" s="1"/>
  <c r="E241" i="3"/>
  <c r="A243" i="3"/>
  <c r="B242" i="3"/>
  <c r="D242" i="3" s="1"/>
  <c r="E242" i="3" s="1"/>
  <c r="G241" i="3"/>
  <c r="H242" i="3"/>
  <c r="I241" i="3"/>
  <c r="B243" i="3" l="1"/>
  <c r="D243" i="3" s="1"/>
  <c r="A244" i="3"/>
  <c r="C243" i="3"/>
  <c r="K242" i="3"/>
  <c r="P242" i="3" s="1"/>
  <c r="H243" i="3"/>
  <c r="I242" i="3"/>
  <c r="G242" i="3"/>
  <c r="E243" i="3" l="1"/>
  <c r="K243" i="3"/>
  <c r="P243" i="3" s="1"/>
  <c r="C244" i="3"/>
  <c r="A245" i="3"/>
  <c r="B244" i="3"/>
  <c r="D244" i="3" s="1"/>
  <c r="G243" i="3"/>
  <c r="H244" i="3"/>
  <c r="I243" i="3"/>
  <c r="E244" i="3" l="1"/>
  <c r="C245" i="3"/>
  <c r="K244" i="3"/>
  <c r="P244" i="3" s="1"/>
  <c r="B245" i="3"/>
  <c r="D245" i="3" s="1"/>
  <c r="K245" i="3" s="1"/>
  <c r="P245" i="3" s="1"/>
  <c r="A246" i="3"/>
  <c r="H245" i="3"/>
  <c r="I244" i="3"/>
  <c r="G244" i="3"/>
  <c r="B246" i="3" l="1"/>
  <c r="D246" i="3" s="1"/>
  <c r="A247" i="3"/>
  <c r="E245" i="3"/>
  <c r="C246" i="3"/>
  <c r="G245" i="3"/>
  <c r="H246" i="3"/>
  <c r="I245" i="3"/>
  <c r="K246" i="3" l="1"/>
  <c r="P246" i="3" s="1"/>
  <c r="C247" i="3"/>
  <c r="E246" i="3"/>
  <c r="B247" i="3"/>
  <c r="D247" i="3" s="1"/>
  <c r="A248" i="3"/>
  <c r="H247" i="3"/>
  <c r="I246" i="3"/>
  <c r="G246" i="3"/>
  <c r="K247" i="3" l="1"/>
  <c r="P247" i="3" s="1"/>
  <c r="C248" i="3"/>
  <c r="A249" i="3"/>
  <c r="B248" i="3"/>
  <c r="D248" i="3" s="1"/>
  <c r="E247" i="3"/>
  <c r="H248" i="3"/>
  <c r="I247" i="3"/>
  <c r="G247" i="3"/>
  <c r="K248" i="3" l="1"/>
  <c r="P248" i="3" s="1"/>
  <c r="E248" i="3"/>
  <c r="C249" i="3"/>
  <c r="B249" i="3"/>
  <c r="D249" i="3" s="1"/>
  <c r="K249" i="3" s="1"/>
  <c r="P249" i="3" s="1"/>
  <c r="A250" i="3"/>
  <c r="H249" i="3"/>
  <c r="I248" i="3"/>
  <c r="G248" i="3"/>
  <c r="C250" i="3" l="1"/>
  <c r="E249" i="3"/>
  <c r="A251" i="3"/>
  <c r="B250" i="3"/>
  <c r="D250" i="3" s="1"/>
  <c r="K250" i="3" s="1"/>
  <c r="P250" i="3" s="1"/>
  <c r="H250" i="3"/>
  <c r="I249" i="3"/>
  <c r="G249" i="3"/>
  <c r="C251" i="3" l="1"/>
  <c r="E250" i="3"/>
  <c r="A252" i="3"/>
  <c r="B251" i="3"/>
  <c r="D251" i="3" s="1"/>
  <c r="H251" i="3"/>
  <c r="I250" i="3"/>
  <c r="G250" i="3"/>
  <c r="E251" i="3" l="1"/>
  <c r="C252" i="3"/>
  <c r="K251" i="3"/>
  <c r="P251" i="3" s="1"/>
  <c r="A253" i="3"/>
  <c r="B252" i="3"/>
  <c r="D252" i="3" s="1"/>
  <c r="G251" i="3"/>
  <c r="H252" i="3"/>
  <c r="I251" i="3"/>
  <c r="K252" i="3" l="1"/>
  <c r="P252" i="3" s="1"/>
  <c r="E252" i="3"/>
  <c r="B253" i="3"/>
  <c r="D253" i="3" s="1"/>
  <c r="A254" i="3"/>
  <c r="C253" i="3"/>
  <c r="H253" i="3"/>
  <c r="I252" i="3"/>
  <c r="G252" i="3"/>
  <c r="C254" i="3" l="1"/>
  <c r="K253" i="3"/>
  <c r="P253" i="3" s="1"/>
  <c r="E253" i="3"/>
  <c r="A255" i="3"/>
  <c r="B254" i="3"/>
  <c r="D254" i="3" s="1"/>
  <c r="G253" i="3"/>
  <c r="H254" i="3"/>
  <c r="I253" i="3"/>
  <c r="K254" i="3" l="1"/>
  <c r="P254" i="3" s="1"/>
  <c r="B255" i="3"/>
  <c r="D255" i="3" s="1"/>
  <c r="A256" i="3"/>
  <c r="E254" i="3"/>
  <c r="C255" i="3"/>
  <c r="H255" i="3"/>
  <c r="I254" i="3"/>
  <c r="G254" i="3"/>
  <c r="K255" i="3" l="1"/>
  <c r="P255" i="3" s="1"/>
  <c r="C256" i="3"/>
  <c r="E255" i="3"/>
  <c r="A257" i="3"/>
  <c r="B256" i="3"/>
  <c r="D256" i="3" s="1"/>
  <c r="G255" i="3"/>
  <c r="H256" i="3"/>
  <c r="I255" i="3"/>
  <c r="K256" i="3" l="1"/>
  <c r="P256" i="3" s="1"/>
  <c r="C257" i="3"/>
  <c r="E256" i="3"/>
  <c r="B257" i="3"/>
  <c r="D257" i="3" s="1"/>
  <c r="A258" i="3"/>
  <c r="H257" i="3"/>
  <c r="I256" i="3"/>
  <c r="G256" i="3"/>
  <c r="K257" i="3" l="1"/>
  <c r="P257" i="3" s="1"/>
  <c r="E257" i="3"/>
  <c r="A259" i="3"/>
  <c r="B258" i="3"/>
  <c r="D258" i="3" s="1"/>
  <c r="C258" i="3"/>
  <c r="G257" i="3"/>
  <c r="H258" i="3"/>
  <c r="I257" i="3"/>
  <c r="C259" i="3" l="1"/>
  <c r="K258" i="3"/>
  <c r="P258" i="3" s="1"/>
  <c r="E258" i="3"/>
  <c r="B259" i="3"/>
  <c r="D259" i="3" s="1"/>
  <c r="A260" i="3"/>
  <c r="H259" i="3"/>
  <c r="I258" i="3"/>
  <c r="G258" i="3"/>
  <c r="K259" i="3" l="1"/>
  <c r="P259" i="3" s="1"/>
  <c r="E259" i="3"/>
  <c r="C260" i="3"/>
  <c r="A261" i="3"/>
  <c r="B260" i="3"/>
  <c r="D260" i="3" s="1"/>
  <c r="G259" i="3"/>
  <c r="H260" i="3"/>
  <c r="I259" i="3"/>
  <c r="E260" i="3" l="1"/>
  <c r="C261" i="3"/>
  <c r="K260" i="3"/>
  <c r="P260" i="3" s="1"/>
  <c r="A262" i="3"/>
  <c r="B261" i="3"/>
  <c r="D261" i="3" s="1"/>
  <c r="H261" i="3"/>
  <c r="I260" i="3"/>
  <c r="G260" i="3"/>
  <c r="K261" i="3" l="1"/>
  <c r="P261" i="3" s="1"/>
  <c r="E261" i="3"/>
  <c r="C262" i="3"/>
  <c r="C263" i="3" s="1"/>
  <c r="A263" i="3"/>
  <c r="B262" i="3"/>
  <c r="D262" i="3" s="1"/>
  <c r="G261" i="3"/>
  <c r="H262" i="3"/>
  <c r="I261" i="3"/>
  <c r="K262" i="3" l="1"/>
  <c r="P262" i="3" s="1"/>
  <c r="E262" i="3"/>
  <c r="B263" i="3"/>
  <c r="D263" i="3" s="1"/>
  <c r="E263" i="3" s="1"/>
  <c r="A264" i="3"/>
  <c r="C264" i="3" s="1"/>
  <c r="G262" i="3"/>
  <c r="H263" i="3"/>
  <c r="I262" i="3"/>
  <c r="K263" i="3" l="1"/>
  <c r="P263" i="3" s="1"/>
  <c r="A265" i="3"/>
  <c r="C265" i="3" s="1"/>
  <c r="B264" i="3"/>
  <c r="D264" i="3" s="1"/>
  <c r="H264" i="3"/>
  <c r="I263" i="3"/>
  <c r="G263" i="3"/>
  <c r="K264" i="3" l="1"/>
  <c r="P264" i="3" s="1"/>
  <c r="E264" i="3"/>
  <c r="B265" i="3"/>
  <c r="D265" i="3" s="1"/>
  <c r="E265" i="3" s="1"/>
  <c r="A266" i="3"/>
  <c r="G264" i="3"/>
  <c r="H265" i="3"/>
  <c r="I264" i="3"/>
  <c r="C266" i="3" l="1"/>
  <c r="K265" i="3"/>
  <c r="P265" i="3" s="1"/>
  <c r="A267" i="3"/>
  <c r="B266" i="3"/>
  <c r="D266" i="3" s="1"/>
  <c r="H266" i="3"/>
  <c r="I265" i="3"/>
  <c r="G265" i="3"/>
  <c r="E266" i="3" l="1"/>
  <c r="K266" i="3"/>
  <c r="P266" i="3" s="1"/>
  <c r="B267" i="3"/>
  <c r="D267" i="3" s="1"/>
  <c r="A268" i="3"/>
  <c r="C267" i="3"/>
  <c r="G266" i="3"/>
  <c r="H267" i="3"/>
  <c r="I266" i="3"/>
  <c r="E267" i="3" l="1"/>
  <c r="K267" i="3"/>
  <c r="P267" i="3" s="1"/>
  <c r="B268" i="3"/>
  <c r="D268" i="3" s="1"/>
  <c r="K268" i="3" s="1"/>
  <c r="P268" i="3" s="1"/>
  <c r="A269" i="3"/>
  <c r="C268" i="3"/>
  <c r="H268" i="3"/>
  <c r="I267" i="3"/>
  <c r="G267" i="3"/>
  <c r="B269" i="3" l="1"/>
  <c r="D269" i="3" s="1"/>
  <c r="A270" i="3"/>
  <c r="E268" i="3"/>
  <c r="C269" i="3"/>
  <c r="G268" i="3"/>
  <c r="H269" i="3"/>
  <c r="I268" i="3"/>
  <c r="C270" i="3" l="1"/>
  <c r="E269" i="3"/>
  <c r="K269" i="3"/>
  <c r="P269" i="3" s="1"/>
  <c r="A271" i="3"/>
  <c r="B270" i="3"/>
  <c r="D270" i="3" s="1"/>
  <c r="E270" i="3" s="1"/>
  <c r="H270" i="3"/>
  <c r="I269" i="3"/>
  <c r="G269" i="3"/>
  <c r="K270" i="3" l="1"/>
  <c r="P270" i="3" s="1"/>
  <c r="A272" i="3"/>
  <c r="B271" i="3"/>
  <c r="D271" i="3" s="1"/>
  <c r="C271" i="3"/>
  <c r="G270" i="3"/>
  <c r="H271" i="3"/>
  <c r="I270" i="3"/>
  <c r="C272" i="3" l="1"/>
  <c r="K271" i="3"/>
  <c r="P271" i="3" s="1"/>
  <c r="E271" i="3"/>
  <c r="B272" i="3"/>
  <c r="D272" i="3" s="1"/>
  <c r="K272" i="3" s="1"/>
  <c r="P272" i="3" s="1"/>
  <c r="A273" i="3"/>
  <c r="H272" i="3"/>
  <c r="I271" i="3"/>
  <c r="G271" i="3"/>
  <c r="B273" i="3" l="1"/>
  <c r="D273" i="3" s="1"/>
  <c r="A274" i="3"/>
  <c r="C273" i="3"/>
  <c r="C274" i="3" s="1"/>
  <c r="E272" i="3"/>
  <c r="G272" i="3"/>
  <c r="H273" i="3"/>
  <c r="I272" i="3"/>
  <c r="K273" i="3" l="1"/>
  <c r="P273" i="3" s="1"/>
  <c r="E273" i="3"/>
  <c r="A275" i="3"/>
  <c r="B274" i="3"/>
  <c r="D274" i="3" s="1"/>
  <c r="K274" i="3" s="1"/>
  <c r="P274" i="3" s="1"/>
  <c r="H274" i="3"/>
  <c r="I273" i="3"/>
  <c r="C275" i="3"/>
  <c r="G273" i="3"/>
  <c r="E274" i="3" l="1"/>
  <c r="B275" i="3"/>
  <c r="D275" i="3" s="1"/>
  <c r="K275" i="3" s="1"/>
  <c r="P275" i="3" s="1"/>
  <c r="A276" i="3"/>
  <c r="G274" i="3"/>
  <c r="H275" i="3"/>
  <c r="I274" i="3"/>
  <c r="B276" i="3" l="1"/>
  <c r="D276" i="3" s="1"/>
  <c r="A277" i="3"/>
  <c r="E275" i="3"/>
  <c r="C276" i="3"/>
  <c r="H276" i="3"/>
  <c r="I275" i="3"/>
  <c r="G275" i="3"/>
  <c r="E276" i="3" l="1"/>
  <c r="C277" i="3"/>
  <c r="K276" i="3"/>
  <c r="P276" i="3" s="1"/>
  <c r="B277" i="3"/>
  <c r="D277" i="3" s="1"/>
  <c r="K277" i="3" s="1"/>
  <c r="P277" i="3" s="1"/>
  <c r="A278" i="3"/>
  <c r="G276" i="3"/>
  <c r="H277" i="3"/>
  <c r="I276" i="3"/>
  <c r="C278" i="3" l="1"/>
  <c r="E277" i="3"/>
  <c r="B278" i="3"/>
  <c r="D278" i="3" s="1"/>
  <c r="K278" i="3" s="1"/>
  <c r="P278" i="3" s="1"/>
  <c r="A279" i="3"/>
  <c r="H278" i="3"/>
  <c r="I277" i="3"/>
  <c r="G277" i="3"/>
  <c r="B279" i="3" l="1"/>
  <c r="D279" i="3" s="1"/>
  <c r="A280" i="3"/>
  <c r="E278" i="3"/>
  <c r="C279" i="3"/>
  <c r="G278" i="3"/>
  <c r="H279" i="3"/>
  <c r="I278" i="3"/>
  <c r="C280" i="3" l="1"/>
  <c r="E279" i="3"/>
  <c r="K279" i="3"/>
  <c r="P279" i="3" s="1"/>
  <c r="A281" i="3"/>
  <c r="B280" i="3"/>
  <c r="D280" i="3" s="1"/>
  <c r="K280" i="3" s="1"/>
  <c r="P280" i="3" s="1"/>
  <c r="H280" i="3"/>
  <c r="I279" i="3"/>
  <c r="G279" i="3"/>
  <c r="B281" i="3" l="1"/>
  <c r="D281" i="3" s="1"/>
  <c r="A282" i="3"/>
  <c r="E280" i="3"/>
  <c r="C281" i="3"/>
  <c r="G280" i="3"/>
  <c r="H281" i="3"/>
  <c r="I280" i="3"/>
  <c r="E281" i="3" l="1"/>
  <c r="K281" i="3"/>
  <c r="P281" i="3" s="1"/>
  <c r="C282" i="3"/>
  <c r="A283" i="3"/>
  <c r="B282" i="3"/>
  <c r="D282" i="3" s="1"/>
  <c r="H282" i="3"/>
  <c r="I281" i="3"/>
  <c r="G281" i="3"/>
  <c r="K282" i="3" l="1"/>
  <c r="P282" i="3" s="1"/>
  <c r="C283" i="3"/>
  <c r="B283" i="3"/>
  <c r="D283" i="3" s="1"/>
  <c r="A284" i="3"/>
  <c r="E282" i="3"/>
  <c r="G282" i="3"/>
  <c r="H283" i="3"/>
  <c r="I282" i="3"/>
  <c r="K283" i="3" l="1"/>
  <c r="P283" i="3" s="1"/>
  <c r="C284" i="3"/>
  <c r="A285" i="3"/>
  <c r="B284" i="3"/>
  <c r="D284" i="3" s="1"/>
  <c r="E283" i="3"/>
  <c r="H284" i="3"/>
  <c r="I283" i="3"/>
  <c r="G283" i="3"/>
  <c r="E284" i="3" l="1"/>
  <c r="K284" i="3"/>
  <c r="P284" i="3" s="1"/>
  <c r="C285" i="3"/>
  <c r="B285" i="3"/>
  <c r="D285" i="3" s="1"/>
  <c r="A286" i="3"/>
  <c r="G284" i="3"/>
  <c r="H285" i="3"/>
  <c r="I284" i="3"/>
  <c r="C286" i="3" l="1"/>
  <c r="K285" i="3"/>
  <c r="P285" i="3" s="1"/>
  <c r="E285" i="3"/>
  <c r="B286" i="3"/>
  <c r="D286" i="3" s="1"/>
  <c r="A287" i="3"/>
  <c r="H286" i="3"/>
  <c r="I285" i="3"/>
  <c r="G285" i="3"/>
  <c r="C287" i="3" l="1"/>
  <c r="K286" i="3"/>
  <c r="P286" i="3" s="1"/>
  <c r="E286" i="3"/>
  <c r="B287" i="3"/>
  <c r="D287" i="3" s="1"/>
  <c r="A288" i="3"/>
  <c r="G286" i="3"/>
  <c r="H287" i="3"/>
  <c r="I286" i="3"/>
  <c r="E287" i="3" l="1"/>
  <c r="A289" i="3"/>
  <c r="B288" i="3"/>
  <c r="D288" i="3" s="1"/>
  <c r="K287" i="3"/>
  <c r="P287" i="3" s="1"/>
  <c r="C288" i="3"/>
  <c r="H288" i="3"/>
  <c r="I287" i="3"/>
  <c r="G287" i="3"/>
  <c r="C289" i="3" l="1"/>
  <c r="K288" i="3"/>
  <c r="P288" i="3" s="1"/>
  <c r="E288" i="3"/>
  <c r="B289" i="3"/>
  <c r="D289" i="3" s="1"/>
  <c r="A290" i="3"/>
  <c r="G288" i="3"/>
  <c r="H289" i="3"/>
  <c r="I288" i="3"/>
  <c r="E289" i="3" l="1"/>
  <c r="C290" i="3"/>
  <c r="K289" i="3"/>
  <c r="P289" i="3" s="1"/>
  <c r="A291" i="3"/>
  <c r="B290" i="3"/>
  <c r="D290" i="3" s="1"/>
  <c r="K290" i="3" s="1"/>
  <c r="P290" i="3" s="1"/>
  <c r="H290" i="3"/>
  <c r="I289" i="3"/>
  <c r="G289" i="3"/>
  <c r="C291" i="3" l="1"/>
  <c r="E290" i="3"/>
  <c r="B291" i="3"/>
  <c r="D291" i="3" s="1"/>
  <c r="A292" i="3"/>
  <c r="G290" i="3"/>
  <c r="H291" i="3"/>
  <c r="I290" i="3"/>
  <c r="C292" i="3" l="1"/>
  <c r="E291" i="3"/>
  <c r="K291" i="3"/>
  <c r="P291" i="3" s="1"/>
  <c r="A293" i="3"/>
  <c r="B292" i="3"/>
  <c r="D292" i="3" s="1"/>
  <c r="K292" i="3" s="1"/>
  <c r="P292" i="3" s="1"/>
  <c r="H292" i="3"/>
  <c r="I291" i="3"/>
  <c r="G291" i="3"/>
  <c r="E292" i="3" l="1"/>
  <c r="B293" i="3"/>
  <c r="D293" i="3" s="1"/>
  <c r="A294" i="3"/>
  <c r="C293" i="3"/>
  <c r="G292" i="3"/>
  <c r="H293" i="3"/>
  <c r="I292" i="3"/>
  <c r="E293" i="3" l="1"/>
  <c r="K293" i="3"/>
  <c r="P293" i="3" s="1"/>
  <c r="A295" i="3"/>
  <c r="B294" i="3"/>
  <c r="D294" i="3" s="1"/>
  <c r="K294" i="3" s="1"/>
  <c r="P294" i="3" s="1"/>
  <c r="C294" i="3"/>
  <c r="H294" i="3"/>
  <c r="I293" i="3"/>
  <c r="G293" i="3"/>
  <c r="C295" i="3" l="1"/>
  <c r="A296" i="3"/>
  <c r="B295" i="3"/>
  <c r="D295" i="3" s="1"/>
  <c r="E294" i="3"/>
  <c r="G294" i="3"/>
  <c r="H295" i="3"/>
  <c r="I294" i="3"/>
  <c r="E295" i="3" l="1"/>
  <c r="C296" i="3"/>
  <c r="K295" i="3"/>
  <c r="P295" i="3" s="1"/>
  <c r="A297" i="3"/>
  <c r="B296" i="3"/>
  <c r="D296" i="3" s="1"/>
  <c r="H296" i="3"/>
  <c r="I295" i="3"/>
  <c r="G295" i="3"/>
  <c r="K296" i="3" l="1"/>
  <c r="P296" i="3" s="1"/>
  <c r="E296" i="3"/>
  <c r="B297" i="3"/>
  <c r="D297" i="3" s="1"/>
  <c r="A298" i="3"/>
  <c r="C297" i="3"/>
  <c r="G296" i="3"/>
  <c r="H297" i="3"/>
  <c r="I296" i="3"/>
  <c r="E297" i="3" l="1"/>
  <c r="K297" i="3"/>
  <c r="P297" i="3" s="1"/>
  <c r="C298" i="3"/>
  <c r="A299" i="3"/>
  <c r="B298" i="3"/>
  <c r="D298" i="3" s="1"/>
  <c r="H298" i="3"/>
  <c r="I297" i="3"/>
  <c r="G297" i="3"/>
  <c r="K298" i="3" l="1"/>
  <c r="P298" i="3" s="1"/>
  <c r="E298" i="3"/>
  <c r="A300" i="3"/>
  <c r="B299" i="3"/>
  <c r="D299" i="3" s="1"/>
  <c r="C299" i="3"/>
  <c r="G298" i="3"/>
  <c r="H299" i="3"/>
  <c r="I298" i="3"/>
  <c r="C300" i="3" l="1"/>
  <c r="K299" i="3"/>
  <c r="P299" i="3" s="1"/>
  <c r="E299" i="3"/>
  <c r="A301" i="3"/>
  <c r="B300" i="3"/>
  <c r="D300" i="3" s="1"/>
  <c r="K300" i="3" s="1"/>
  <c r="P300" i="3" s="1"/>
  <c r="H300" i="3"/>
  <c r="I299" i="3"/>
  <c r="G299" i="3"/>
  <c r="C301" i="3" l="1"/>
  <c r="E300" i="3"/>
  <c r="A302" i="3"/>
  <c r="B301" i="3"/>
  <c r="D301" i="3" s="1"/>
  <c r="K301" i="3" s="1"/>
  <c r="P301" i="3" s="1"/>
  <c r="G300" i="3"/>
  <c r="H301" i="3"/>
  <c r="I300" i="3"/>
  <c r="C302" i="3" l="1"/>
  <c r="E301" i="3"/>
  <c r="B302" i="3"/>
  <c r="D302" i="3" s="1"/>
  <c r="K302" i="3" s="1"/>
  <c r="P302" i="3" s="1"/>
  <c r="A303" i="3"/>
  <c r="G301" i="3"/>
  <c r="H302" i="3"/>
  <c r="I301" i="3"/>
  <c r="C303" i="3" l="1"/>
  <c r="E302" i="3"/>
  <c r="B303" i="3"/>
  <c r="D303" i="3" s="1"/>
  <c r="A304" i="3"/>
  <c r="H303" i="3"/>
  <c r="I302" i="3"/>
  <c r="G302" i="3"/>
  <c r="E303" i="3" l="1"/>
  <c r="A305" i="3"/>
  <c r="B304" i="3"/>
  <c r="D304" i="3" s="1"/>
  <c r="C304" i="3"/>
  <c r="K303" i="3"/>
  <c r="P303" i="3" s="1"/>
  <c r="G303" i="3"/>
  <c r="H304" i="3"/>
  <c r="I303" i="3"/>
  <c r="E304" i="3" l="1"/>
  <c r="K304" i="3"/>
  <c r="P304" i="3" s="1"/>
  <c r="C305" i="3"/>
  <c r="A306" i="3"/>
  <c r="B305" i="3"/>
  <c r="D305" i="3" s="1"/>
  <c r="H305" i="3"/>
  <c r="I304" i="3"/>
  <c r="G304" i="3"/>
  <c r="E305" i="3" l="1"/>
  <c r="B306" i="3"/>
  <c r="D306" i="3" s="1"/>
  <c r="A307" i="3"/>
  <c r="C306" i="3"/>
  <c r="K305" i="3"/>
  <c r="P305" i="3" s="1"/>
  <c r="H306" i="3"/>
  <c r="I305" i="3"/>
  <c r="G305" i="3"/>
  <c r="K306" i="3" l="1"/>
  <c r="P306" i="3" s="1"/>
  <c r="E306" i="3"/>
  <c r="A308" i="3"/>
  <c r="B307" i="3"/>
  <c r="D307" i="3" s="1"/>
  <c r="C307" i="3"/>
  <c r="H307" i="3"/>
  <c r="I306" i="3"/>
  <c r="G306" i="3"/>
  <c r="K307" i="3" l="1"/>
  <c r="P307" i="3" s="1"/>
  <c r="E307" i="3"/>
  <c r="C308" i="3"/>
  <c r="A309" i="3"/>
  <c r="B308" i="3"/>
  <c r="D308" i="3" s="1"/>
  <c r="G307" i="3"/>
  <c r="H308" i="3"/>
  <c r="I307" i="3"/>
  <c r="E308" i="3" l="1"/>
  <c r="C309" i="3"/>
  <c r="K308" i="3"/>
  <c r="P308" i="3" s="1"/>
  <c r="A310" i="3"/>
  <c r="B309" i="3"/>
  <c r="D309" i="3" s="1"/>
  <c r="G308" i="3"/>
  <c r="H309" i="3"/>
  <c r="I308" i="3"/>
  <c r="E309" i="3" l="1"/>
  <c r="A311" i="3"/>
  <c r="B310" i="3"/>
  <c r="D310" i="3" s="1"/>
  <c r="C310" i="3"/>
  <c r="K309" i="3"/>
  <c r="P309" i="3" s="1"/>
  <c r="G309" i="3"/>
  <c r="H310" i="3"/>
  <c r="I309" i="3"/>
  <c r="C311" i="3" l="1"/>
  <c r="C312" i="3" s="1"/>
  <c r="K310" i="3"/>
  <c r="P310" i="3" s="1"/>
  <c r="E310" i="3"/>
  <c r="B311" i="3"/>
  <c r="D311" i="3" s="1"/>
  <c r="A312" i="3"/>
  <c r="G310" i="3"/>
  <c r="H311" i="3"/>
  <c r="I310" i="3"/>
  <c r="E311" i="3" l="1"/>
  <c r="K311" i="3"/>
  <c r="P311" i="3" s="1"/>
  <c r="A313" i="3"/>
  <c r="B312" i="3"/>
  <c r="D312" i="3" s="1"/>
  <c r="G311" i="3"/>
  <c r="H312" i="3"/>
  <c r="I311" i="3"/>
  <c r="K312" i="3" l="1"/>
  <c r="P312" i="3" s="1"/>
  <c r="C313" i="3"/>
  <c r="E312" i="3"/>
  <c r="A314" i="3"/>
  <c r="B313" i="3"/>
  <c r="D313" i="3" s="1"/>
  <c r="G312" i="3"/>
  <c r="H313" i="3"/>
  <c r="I312" i="3"/>
  <c r="K313" i="3" l="1"/>
  <c r="P313" i="3" s="1"/>
  <c r="C314" i="3"/>
  <c r="E313" i="3"/>
  <c r="A315" i="3"/>
  <c r="B314" i="3"/>
  <c r="D314" i="3" s="1"/>
  <c r="G313" i="3"/>
  <c r="H314" i="3"/>
  <c r="I313" i="3"/>
  <c r="K314" i="3" l="1"/>
  <c r="P314" i="3" s="1"/>
  <c r="E314" i="3"/>
  <c r="A316" i="3"/>
  <c r="B315" i="3"/>
  <c r="D315" i="3" s="1"/>
  <c r="C315" i="3"/>
  <c r="H315" i="3"/>
  <c r="I314" i="3"/>
  <c r="G314" i="3"/>
  <c r="K315" i="3" l="1"/>
  <c r="P315" i="3" s="1"/>
  <c r="E315" i="3"/>
  <c r="C316" i="3"/>
  <c r="A317" i="3"/>
  <c r="B316" i="3"/>
  <c r="D316" i="3" s="1"/>
  <c r="G315" i="3"/>
  <c r="H316" i="3"/>
  <c r="I315" i="3"/>
  <c r="E316" i="3" l="1"/>
  <c r="C317" i="3"/>
  <c r="K316" i="3"/>
  <c r="P316" i="3" s="1"/>
  <c r="A318" i="3"/>
  <c r="B317" i="3"/>
  <c r="D317" i="3" s="1"/>
  <c r="G316" i="3"/>
  <c r="H317" i="3"/>
  <c r="I316" i="3"/>
  <c r="C318" i="3" l="1"/>
  <c r="K317" i="3"/>
  <c r="P317" i="3" s="1"/>
  <c r="E317" i="3"/>
  <c r="B318" i="3"/>
  <c r="D318" i="3" s="1"/>
  <c r="A319" i="3"/>
  <c r="G317" i="3"/>
  <c r="H318" i="3"/>
  <c r="I317" i="3"/>
  <c r="K318" i="3" l="1"/>
  <c r="P318" i="3" s="1"/>
  <c r="E318" i="3"/>
  <c r="C319" i="3"/>
  <c r="B319" i="3"/>
  <c r="D319" i="3" s="1"/>
  <c r="K319" i="3" s="1"/>
  <c r="P319" i="3" s="1"/>
  <c r="A320" i="3"/>
  <c r="G318" i="3"/>
  <c r="H319" i="3"/>
  <c r="I318" i="3"/>
  <c r="E319" i="3" l="1"/>
  <c r="C320" i="3"/>
  <c r="C321" i="3" s="1"/>
  <c r="A321" i="3"/>
  <c r="B320" i="3"/>
  <c r="D320" i="3" s="1"/>
  <c r="H320" i="3"/>
  <c r="I319" i="3"/>
  <c r="G319" i="3"/>
  <c r="E320" i="3" l="1"/>
  <c r="K320" i="3"/>
  <c r="P320" i="3" s="1"/>
  <c r="B321" i="3"/>
  <c r="D321" i="3" s="1"/>
  <c r="E321" i="3" s="1"/>
  <c r="A322" i="3"/>
  <c r="C322" i="3" s="1"/>
  <c r="H321" i="3"/>
  <c r="I320" i="3"/>
  <c r="G320" i="3"/>
  <c r="K321" i="3" l="1"/>
  <c r="P321" i="3" s="1"/>
  <c r="A323" i="3"/>
  <c r="C323" i="3" s="1"/>
  <c r="B322" i="3"/>
  <c r="D322" i="3" s="1"/>
  <c r="E322" i="3" s="1"/>
  <c r="H322" i="3"/>
  <c r="I321" i="3"/>
  <c r="G321" i="3"/>
  <c r="K322" i="3" l="1"/>
  <c r="P322" i="3" s="1"/>
  <c r="A324" i="3"/>
  <c r="C324" i="3" s="1"/>
  <c r="B323" i="3"/>
  <c r="D323" i="3" s="1"/>
  <c r="H323" i="3"/>
  <c r="I322" i="3"/>
  <c r="G322" i="3"/>
  <c r="K323" i="3" l="1"/>
  <c r="P323" i="3" s="1"/>
  <c r="E323" i="3"/>
  <c r="B324" i="3"/>
  <c r="D324" i="3" s="1"/>
  <c r="A325" i="3"/>
  <c r="C325" i="3" s="1"/>
  <c r="H324" i="3"/>
  <c r="I323" i="3"/>
  <c r="G323" i="3"/>
  <c r="K324" i="3" l="1"/>
  <c r="P324" i="3" s="1"/>
  <c r="B325" i="3"/>
  <c r="D325" i="3" s="1"/>
  <c r="A326" i="3"/>
  <c r="E324" i="3"/>
  <c r="H325" i="3"/>
  <c r="I324" i="3"/>
  <c r="G324" i="3"/>
  <c r="K325" i="3" l="1"/>
  <c r="P325" i="3" s="1"/>
  <c r="E325" i="3"/>
  <c r="A327" i="3"/>
  <c r="B326" i="3"/>
  <c r="D326" i="3" s="1"/>
  <c r="C326" i="3"/>
  <c r="H326" i="3"/>
  <c r="I325" i="3"/>
  <c r="G325" i="3"/>
  <c r="C327" i="3" l="1"/>
  <c r="K326" i="3"/>
  <c r="P326" i="3" s="1"/>
  <c r="E326" i="3"/>
  <c r="B327" i="3"/>
  <c r="D327" i="3" s="1"/>
  <c r="A328" i="3"/>
  <c r="G326" i="3"/>
  <c r="H327" i="3"/>
  <c r="I326" i="3"/>
  <c r="K327" i="3" l="1"/>
  <c r="P327" i="3" s="1"/>
  <c r="C328" i="3"/>
  <c r="A329" i="3"/>
  <c r="B328" i="3"/>
  <c r="D328" i="3" s="1"/>
  <c r="E327" i="3"/>
  <c r="H328" i="3"/>
  <c r="I327" i="3"/>
  <c r="G327" i="3"/>
  <c r="E328" i="3" l="1"/>
  <c r="C329" i="3"/>
  <c r="K328" i="3"/>
  <c r="P328" i="3" s="1"/>
  <c r="A330" i="3"/>
  <c r="B329" i="3"/>
  <c r="D329" i="3" s="1"/>
  <c r="H329" i="3"/>
  <c r="I328" i="3"/>
  <c r="G328" i="3"/>
  <c r="K329" i="3" l="1"/>
  <c r="P329" i="3" s="1"/>
  <c r="C330" i="3"/>
  <c r="E329" i="3"/>
  <c r="A331" i="3"/>
  <c r="B330" i="3"/>
  <c r="D330" i="3" s="1"/>
  <c r="H330" i="3"/>
  <c r="I329" i="3"/>
  <c r="G329" i="3"/>
  <c r="C331" i="3" l="1"/>
  <c r="K330" i="3"/>
  <c r="P330" i="3" s="1"/>
  <c r="E330" i="3"/>
  <c r="B331" i="3"/>
  <c r="D331" i="3" s="1"/>
  <c r="A332" i="3"/>
  <c r="G330" i="3"/>
  <c r="H331" i="3"/>
  <c r="I330" i="3"/>
  <c r="C332" i="3" l="1"/>
  <c r="E331" i="3"/>
  <c r="K331" i="3"/>
  <c r="P331" i="3" s="1"/>
  <c r="B332" i="3"/>
  <c r="D332" i="3" s="1"/>
  <c r="A333" i="3"/>
  <c r="G331" i="3"/>
  <c r="H332" i="3"/>
  <c r="I331" i="3"/>
  <c r="C333" i="3" l="1"/>
  <c r="K332" i="3"/>
  <c r="P332" i="3" s="1"/>
  <c r="A334" i="3"/>
  <c r="B333" i="3"/>
  <c r="D333" i="3" s="1"/>
  <c r="E333" i="3" s="1"/>
  <c r="E332" i="3"/>
  <c r="G332" i="3"/>
  <c r="H333" i="3"/>
  <c r="I332" i="3"/>
  <c r="C334" i="3"/>
  <c r="K333" i="3" l="1"/>
  <c r="P333" i="3" s="1"/>
  <c r="A335" i="3"/>
  <c r="C335" i="3" s="1"/>
  <c r="B334" i="3"/>
  <c r="D334" i="3" s="1"/>
  <c r="K334" i="3" s="1"/>
  <c r="P334" i="3" s="1"/>
  <c r="G333" i="3"/>
  <c r="H334" i="3"/>
  <c r="I333" i="3"/>
  <c r="A336" i="3" l="1"/>
  <c r="C336" i="3" s="1"/>
  <c r="B335" i="3"/>
  <c r="D335" i="3" s="1"/>
  <c r="E334" i="3"/>
  <c r="G334" i="3"/>
  <c r="H335" i="3"/>
  <c r="I334" i="3"/>
  <c r="K335" i="3" l="1"/>
  <c r="P335" i="3" s="1"/>
  <c r="E335" i="3"/>
  <c r="A337" i="3"/>
  <c r="B336" i="3"/>
  <c r="D336" i="3" s="1"/>
  <c r="G335" i="3"/>
  <c r="H336" i="3"/>
  <c r="I335" i="3"/>
  <c r="K336" i="3" l="1"/>
  <c r="P336" i="3" s="1"/>
  <c r="C337" i="3"/>
  <c r="A338" i="3"/>
  <c r="B337" i="3"/>
  <c r="D337" i="3" s="1"/>
  <c r="E336" i="3"/>
  <c r="H337" i="3"/>
  <c r="I336" i="3"/>
  <c r="G336" i="3"/>
  <c r="K337" i="3" l="1"/>
  <c r="P337" i="3" s="1"/>
  <c r="C338" i="3"/>
  <c r="E337" i="3"/>
  <c r="A339" i="3"/>
  <c r="B338" i="3"/>
  <c r="D338" i="3" s="1"/>
  <c r="K338" i="3" s="1"/>
  <c r="P338" i="3" s="1"/>
  <c r="G337" i="3"/>
  <c r="H338" i="3"/>
  <c r="I337" i="3"/>
  <c r="C339" i="3" l="1"/>
  <c r="E338" i="3"/>
  <c r="A340" i="3"/>
  <c r="B339" i="3"/>
  <c r="D339" i="3" s="1"/>
  <c r="E339" i="3" s="1"/>
  <c r="H339" i="3"/>
  <c r="I338" i="3"/>
  <c r="G338" i="3"/>
  <c r="C340" i="3" l="1"/>
  <c r="K339" i="3"/>
  <c r="P339" i="3" s="1"/>
  <c r="A341" i="3"/>
  <c r="B340" i="3"/>
  <c r="D340" i="3" s="1"/>
  <c r="G339" i="3"/>
  <c r="H340" i="3"/>
  <c r="I339" i="3"/>
  <c r="K340" i="3" l="1"/>
  <c r="P340" i="3" s="1"/>
  <c r="A342" i="3"/>
  <c r="B341" i="3"/>
  <c r="D341" i="3" s="1"/>
  <c r="K341" i="3" s="1"/>
  <c r="P341" i="3" s="1"/>
  <c r="C341" i="3"/>
  <c r="E340" i="3"/>
  <c r="H341" i="3"/>
  <c r="I340" i="3"/>
  <c r="G340" i="3"/>
  <c r="E341" i="3" l="1"/>
  <c r="C342" i="3"/>
  <c r="A343" i="3"/>
  <c r="B342" i="3"/>
  <c r="D342" i="3" s="1"/>
  <c r="G341" i="3"/>
  <c r="H342" i="3"/>
  <c r="I341" i="3"/>
  <c r="K342" i="3" l="1"/>
  <c r="P342" i="3" s="1"/>
  <c r="C343" i="3"/>
  <c r="C344" i="3" s="1"/>
  <c r="E342" i="3"/>
  <c r="A344" i="3"/>
  <c r="B343" i="3"/>
  <c r="D343" i="3" s="1"/>
  <c r="H343" i="3"/>
  <c r="I342" i="3"/>
  <c r="G342" i="3"/>
  <c r="K343" i="3" l="1"/>
  <c r="P343" i="3" s="1"/>
  <c r="A345" i="3"/>
  <c r="B344" i="3"/>
  <c r="D344" i="3" s="1"/>
  <c r="K344" i="3" s="1"/>
  <c r="P344" i="3" s="1"/>
  <c r="E343" i="3"/>
  <c r="G343" i="3"/>
  <c r="H344" i="3"/>
  <c r="I343" i="3"/>
  <c r="C345" i="3"/>
  <c r="E344" i="3" l="1"/>
  <c r="A346" i="3"/>
  <c r="B345" i="3"/>
  <c r="D345" i="3" s="1"/>
  <c r="K345" i="3" s="1"/>
  <c r="P345" i="3" s="1"/>
  <c r="G344" i="3"/>
  <c r="H345" i="3"/>
  <c r="I344" i="3"/>
  <c r="E345" i="3" l="1"/>
  <c r="C346" i="3"/>
  <c r="B346" i="3"/>
  <c r="D346" i="3" s="1"/>
  <c r="A347" i="3"/>
  <c r="G345" i="3"/>
  <c r="H346" i="3"/>
  <c r="I345" i="3"/>
  <c r="E346" i="3" l="1"/>
  <c r="K346" i="3"/>
  <c r="P346" i="3" s="1"/>
  <c r="C347" i="3"/>
  <c r="A348" i="3"/>
  <c r="B347" i="3"/>
  <c r="D347" i="3" s="1"/>
  <c r="K347" i="3" s="1"/>
  <c r="P347" i="3" s="1"/>
  <c r="H347" i="3"/>
  <c r="I346" i="3"/>
  <c r="G346" i="3"/>
  <c r="E347" i="3" l="1"/>
  <c r="C348" i="3"/>
  <c r="A349" i="3"/>
  <c r="B348" i="3"/>
  <c r="D348" i="3" s="1"/>
  <c r="K348" i="3" s="1"/>
  <c r="P348" i="3" s="1"/>
  <c r="G347" i="3"/>
  <c r="H348" i="3"/>
  <c r="I347" i="3"/>
  <c r="C349" i="3" l="1"/>
  <c r="C350" i="3" s="1"/>
  <c r="E348" i="3"/>
  <c r="A350" i="3"/>
  <c r="B349" i="3"/>
  <c r="D349" i="3" s="1"/>
  <c r="H349" i="3"/>
  <c r="I348" i="3"/>
  <c r="G348" i="3"/>
  <c r="K349" i="3" l="1"/>
  <c r="P349" i="3" s="1"/>
  <c r="E349" i="3"/>
  <c r="B350" i="3"/>
  <c r="D350" i="3" s="1"/>
  <c r="E350" i="3" s="1"/>
  <c r="A351" i="3"/>
  <c r="G349" i="3"/>
  <c r="H350" i="3"/>
  <c r="I349" i="3"/>
  <c r="C351" i="3" l="1"/>
  <c r="K350" i="3"/>
  <c r="P350" i="3" s="1"/>
  <c r="A352" i="3"/>
  <c r="B351" i="3"/>
  <c r="D351" i="3" s="1"/>
  <c r="H351" i="3"/>
  <c r="I350" i="3"/>
  <c r="G350" i="3"/>
  <c r="C352" i="3" l="1"/>
  <c r="K351" i="3"/>
  <c r="P351" i="3" s="1"/>
  <c r="E351" i="3"/>
  <c r="B352" i="3"/>
  <c r="D352" i="3" s="1"/>
  <c r="E352" i="3" s="1"/>
  <c r="B1" i="3" s="1"/>
  <c r="A353" i="3"/>
  <c r="B353" i="3" s="1"/>
  <c r="D353" i="3" s="1"/>
  <c r="G351" i="3"/>
  <c r="H352" i="3"/>
  <c r="I351" i="3"/>
  <c r="K352" i="3" l="1"/>
  <c r="P352" i="3" s="1"/>
  <c r="C353" i="3"/>
  <c r="B7" i="3" s="1"/>
  <c r="K353" i="3"/>
  <c r="P353" i="3" s="1"/>
  <c r="H353" i="3"/>
  <c r="I353" i="3" s="1"/>
  <c r="I352" i="3"/>
  <c r="G352" i="3"/>
  <c r="B10" i="3" l="1"/>
  <c r="E353" i="3"/>
  <c r="G353" i="3"/>
  <c r="B5" i="3"/>
</calcChain>
</file>

<file path=xl/sharedStrings.xml><?xml version="1.0" encoding="utf-8"?>
<sst xmlns="http://schemas.openxmlformats.org/spreadsheetml/2006/main" count="83" uniqueCount="70">
  <si>
    <t>Stock</t>
  </si>
  <si>
    <t>Cod NS</t>
  </si>
  <si>
    <t>F</t>
  </si>
  <si>
    <t>M</t>
  </si>
  <si>
    <t>K</t>
  </si>
  <si>
    <t>Linf</t>
  </si>
  <si>
    <t>a</t>
  </si>
  <si>
    <t>b</t>
  </si>
  <si>
    <t>Winf</t>
  </si>
  <si>
    <t>to</t>
  </si>
  <si>
    <t>Lopt</t>
  </si>
  <si>
    <t>topt</t>
  </si>
  <si>
    <t>M/K</t>
  </si>
  <si>
    <t>tr</t>
  </si>
  <si>
    <t>tc</t>
  </si>
  <si>
    <t>Lcopt</t>
  </si>
  <si>
    <t>Z</t>
  </si>
  <si>
    <t>max Y/R</t>
  </si>
  <si>
    <t>Bo/R</t>
  </si>
  <si>
    <t>Calculating Y/R properties for a given set of population traits and any F and Lc</t>
  </si>
  <si>
    <t>For a given F, the Lc (=tc) that results in the maximum Y/R has to be derived iteratively, with Solver</t>
  </si>
  <si>
    <t>X</t>
  </si>
  <si>
    <t>Y</t>
  </si>
  <si>
    <t>Age</t>
  </si>
  <si>
    <t>Length</t>
  </si>
  <si>
    <t>N_M</t>
  </si>
  <si>
    <t>Weight</t>
  </si>
  <si>
    <t>B_M</t>
  </si>
  <si>
    <t>B0</t>
  </si>
  <si>
    <t>Ll</t>
  </si>
  <si>
    <t>N_F_35</t>
  </si>
  <si>
    <t>B_F_35</t>
  </si>
  <si>
    <t>N_F_Lcopt</t>
  </si>
  <si>
    <t>B_F_Lcopt</t>
  </si>
  <si>
    <t>Q/R</t>
  </si>
  <si>
    <t>V</t>
  </si>
  <si>
    <t>F0.1</t>
  </si>
  <si>
    <t>Lcopt 0.5M</t>
  </si>
  <si>
    <t>Lmean_Ll</t>
  </si>
  <si>
    <t>Wmatmean</t>
  </si>
  <si>
    <t>Lm</t>
  </si>
  <si>
    <t>tm</t>
  </si>
  <si>
    <t>F=M, Lc=35</t>
  </si>
  <si>
    <t>F=M, Lcopt</t>
  </si>
  <si>
    <t>F=0.5M, Lcopt</t>
  </si>
  <si>
    <t>Calculated</t>
  </si>
  <si>
    <t>Age at peak in biomass</t>
  </si>
  <si>
    <t>F=0</t>
  </si>
  <si>
    <t>Zmean</t>
  </si>
  <si>
    <t>Mean age of spawners</t>
  </si>
  <si>
    <t>tcopt</t>
  </si>
  <si>
    <t>Duration</t>
  </si>
  <si>
    <t>tmatmean</t>
  </si>
  <si>
    <t>F=0.39, Lc=35</t>
  </si>
  <si>
    <t>Wmean</t>
  </si>
  <si>
    <t>L5%</t>
  </si>
  <si>
    <t>t5%</t>
  </si>
  <si>
    <t>N_NoLimit</t>
  </si>
  <si>
    <t>B_NoLimit</t>
  </si>
  <si>
    <t>Lc_opt</t>
  </si>
  <si>
    <t xml:space="preserve"> </t>
  </si>
  <si>
    <t>Assuming Mjuv = 2* Madult</t>
  </si>
  <si>
    <t>Lr</t>
  </si>
  <si>
    <t>VBGF parameters derived from fit to DATRAS length-at-age data for North Sea cod</t>
  </si>
  <si>
    <t>Wopt</t>
  </si>
  <si>
    <t>max B_M</t>
  </si>
  <si>
    <t>B_M/Bmax</t>
  </si>
  <si>
    <t>B35/Bmax</t>
  </si>
  <si>
    <t>BLcopt/Bmax</t>
  </si>
  <si>
    <t>Bnosize/Bmax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</si>
</sst>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0" xfId="0" applyNumberFormat="1"/>
    <xf numFmtId="3" fontId="0" fillId="0" borderId="0" xfId="0" applyNumberFormat="1"/>
    <xf numFmtId="2" fontId="0" fillId="0" borderId="0" xfId="0" applyNumberFormat="1"/>
    <xf numFmtId="164" fontId="1" fillId="0" borderId="0" xfId="0" applyNumberFormat="1" applyFont="1"/>
    <xf numFmtId="2" fontId="4" fillId="0" borderId="0" xfId="0" applyNumberFormat="1" applyFont="1"/>
    <xf numFmtId="165" fontId="0" fillId="0" borderId="0" xfId="0" applyNumberFormat="1"/>
    <xf numFmtId="0" fontId="5" fillId="0" borderId="0" xfId="0" applyFont="1"/>
    <xf numFmtId="4" fontId="0" fillId="0" borderId="0" xfId="0" applyNumberFormat="1"/>
    <xf numFmtId="0" fontId="6" fillId="0" borderId="0" xfId="0" applyFont="1"/>
    <xf numFmtId="166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2108486439195"/>
          <c:y val="5.6363494265450072E-2"/>
          <c:w val="0.78233092738407695"/>
          <c:h val="0.83167031204432784"/>
        </c:manualLayout>
      </c:layout>
      <c:scatterChart>
        <c:scatterStyle val="lineMarker"/>
        <c:varyColors val="0"/>
        <c:ser>
          <c:idx val="0"/>
          <c:order val="0"/>
          <c:tx>
            <c:v>B/R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Equations!$B$27:$B$353</c:f>
              <c:numCache>
                <c:formatCode>0.0</c:formatCode>
                <c:ptCount val="327"/>
                <c:pt idx="0">
                  <c:v>29.713222571840259</c:v>
                </c:pt>
                <c:pt idx="1">
                  <c:v>31.09355260031834</c:v>
                </c:pt>
                <c:pt idx="2">
                  <c:v>32.45469265167285</c:v>
                </c:pt>
                <c:pt idx="3">
                  <c:v>33.79690951371137</c:v>
                </c:pt>
                <c:pt idx="4">
                  <c:v>35.120466265235748</c:v>
                </c:pt>
                <c:pt idx="5">
                  <c:v>36.425622327606476</c:v>
                </c:pt>
                <c:pt idx="6">
                  <c:v>37.712633515590035</c:v>
                </c:pt>
                <c:pt idx="7">
                  <c:v>38.981752087499444</c:v>
                </c:pt>
                <c:pt idx="8">
                  <c:v>40.233226794637709</c:v>
                </c:pt>
                <c:pt idx="9">
                  <c:v>41.46730293005384</c:v>
                </c:pt>
                <c:pt idx="10">
                  <c:v>42.684222376621079</c:v>
                </c:pt>
                <c:pt idx="11">
                  <c:v>43.884223654446757</c:v>
                </c:pt>
                <c:pt idx="12">
                  <c:v>45.067541967622951</c:v>
                </c:pt>
                <c:pt idx="13">
                  <c:v>46.234409250327289</c:v>
                </c:pt>
                <c:pt idx="14">
                  <c:v>47.385054212282689</c:v>
                </c:pt>
                <c:pt idx="15">
                  <c:v>48.519702383585368</c:v>
                </c:pt>
                <c:pt idx="16">
                  <c:v>49.63857615890926</c:v>
                </c:pt>
                <c:pt idx="17">
                  <c:v>50.741894841096283</c:v>
                </c:pt>
                <c:pt idx="18">
                  <c:v>51.82987468414025</c:v>
                </c:pt>
                <c:pt idx="19">
                  <c:v>52.902728935573386</c:v>
                </c:pt>
                <c:pt idx="20">
                  <c:v>53.960667878263578</c:v>
                </c:pt>
                <c:pt idx="21">
                  <c:v>55.003898871630433</c:v>
                </c:pt>
                <c:pt idx="22">
                  <c:v>56.032626392288385</c:v>
                </c:pt>
                <c:pt idx="23">
                  <c:v>57.047052074124807</c:v>
                </c:pt>
                <c:pt idx="24">
                  <c:v>58.047374747820889</c:v>
                </c:pt>
                <c:pt idx="25">
                  <c:v>59.033790479823061</c:v>
                </c:pt>
                <c:pt idx="26">
                  <c:v>60.006492610772654</c:v>
                </c:pt>
                <c:pt idx="27">
                  <c:v>60.965671793401299</c:v>
                </c:pt>
                <c:pt idx="28">
                  <c:v>61.91151602989946</c:v>
                </c:pt>
                <c:pt idx="29">
                  <c:v>62.84421070876548</c:v>
                </c:pt>
                <c:pt idx="30">
                  <c:v>63.76393864114231</c:v>
                </c:pt>
                <c:pt idx="31">
                  <c:v>64.670880096649057</c:v>
                </c:pt>
                <c:pt idx="32">
                  <c:v>65.56521283871443</c:v>
                </c:pt>
                <c:pt idx="33">
                  <c:v>66.447112159418992</c:v>
                </c:pt>
                <c:pt idx="34">
                  <c:v>67.316750913852815</c:v>
                </c:pt>
                <c:pt idx="35">
                  <c:v>68.174299553995851</c:v>
                </c:pt>
                <c:pt idx="36">
                  <c:v>69.019926162126836</c:v>
                </c:pt>
                <c:pt idx="37">
                  <c:v>69.853796483768136</c:v>
                </c:pt>
                <c:pt idx="38">
                  <c:v>70.676073960172317</c:v>
                </c:pt>
                <c:pt idx="39">
                  <c:v>71.486919760357125</c:v>
                </c:pt>
                <c:pt idx="40">
                  <c:v>72.286492812695229</c:v>
                </c:pt>
                <c:pt idx="41">
                  <c:v>73.07494983606459</c:v>
                </c:pt>
                <c:pt idx="42">
                  <c:v>73.852445370565931</c:v>
                </c:pt>
                <c:pt idx="43">
                  <c:v>74.619131807813048</c:v>
                </c:pt>
                <c:pt idx="44">
                  <c:v>75.375159420802063</c:v>
                </c:pt>
                <c:pt idx="45">
                  <c:v>76.120676393365443</c:v>
                </c:pt>
                <c:pt idx="46">
                  <c:v>76.855828849216479</c:v>
                </c:pt>
                <c:pt idx="47">
                  <c:v>77.580760880589992</c:v>
                </c:pt>
                <c:pt idx="48">
                  <c:v>78.295614576484908</c:v>
                </c:pt>
                <c:pt idx="49">
                  <c:v>79.000530050514129</c:v>
                </c:pt>
                <c:pt idx="50">
                  <c:v>79.695645468367204</c:v>
                </c:pt>
                <c:pt idx="51">
                  <c:v>80.3810970748914</c:v>
                </c:pt>
                <c:pt idx="52">
                  <c:v>81.057019220795937</c:v>
                </c:pt>
                <c:pt idx="53">
                  <c:v>81.723544388985275</c:v>
                </c:pt>
                <c:pt idx="54">
                  <c:v>82.38080322052619</c:v>
                </c:pt>
                <c:pt idx="55">
                  <c:v>83.028924540253726</c:v>
                </c:pt>
                <c:pt idx="56">
                  <c:v>83.6680353820215</c:v>
                </c:pt>
                <c:pt idx="57">
                  <c:v>84.298261013600452</c:v>
                </c:pt>
                <c:pt idx="58">
                  <c:v>84.919724961231978</c:v>
                </c:pt>
                <c:pt idx="59">
                  <c:v>85.532549033839302</c:v>
                </c:pt>
                <c:pt idx="60">
                  <c:v>86.136853346902569</c:v>
                </c:pt>
                <c:pt idx="61">
                  <c:v>86.732756346001722</c:v>
                </c:pt>
                <c:pt idx="62">
                  <c:v>87.320374830032264</c:v>
                </c:pt>
                <c:pt idx="63">
                  <c:v>87.89982397409824</c:v>
                </c:pt>
                <c:pt idx="64">
                  <c:v>88.471217352086924</c:v>
                </c:pt>
                <c:pt idx="65">
                  <c:v>89.03466695892962</c:v>
                </c:pt>
                <c:pt idx="66">
                  <c:v>89.590283232553091</c:v>
                </c:pt>
                <c:pt idx="67">
                  <c:v>90.138175075525652</c:v>
                </c:pt>
                <c:pt idx="68">
                  <c:v>90.678449876402581</c:v>
                </c:pt>
                <c:pt idx="69">
                  <c:v>91.211213530774415</c:v>
                </c:pt>
                <c:pt idx="70">
                  <c:v>91.736570462022982</c:v>
                </c:pt>
                <c:pt idx="71">
                  <c:v>92.254623641788669</c:v>
                </c:pt>
                <c:pt idx="72">
                  <c:v>92.765474610153191</c:v>
                </c:pt>
                <c:pt idx="73">
                  <c:v>93.269223495541723</c:v>
                </c:pt>
                <c:pt idx="74">
                  <c:v>93.765969034348544</c:v>
                </c:pt>
                <c:pt idx="75">
                  <c:v>94.255808590289462</c:v>
                </c:pt>
                <c:pt idx="76">
                  <c:v>94.738838173485604</c:v>
                </c:pt>
                <c:pt idx="77">
                  <c:v>95.21515245928164</c:v>
                </c:pt>
                <c:pt idx="78">
                  <c:v>95.684844806802445</c:v>
                </c:pt>
                <c:pt idx="79">
                  <c:v>96.14800727725175</c:v>
                </c:pt>
                <c:pt idx="80">
                  <c:v>96.604730651956544</c:v>
                </c:pt>
                <c:pt idx="81">
                  <c:v>97.055104450160385</c:v>
                </c:pt>
                <c:pt idx="82">
                  <c:v>97.499216946569533</c:v>
                </c:pt>
                <c:pt idx="83">
                  <c:v>97.937155188655041</c:v>
                </c:pt>
                <c:pt idx="84">
                  <c:v>98.369005013714357</c:v>
                </c:pt>
                <c:pt idx="85">
                  <c:v>98.794851065695681</c:v>
                </c:pt>
                <c:pt idx="86">
                  <c:v>99.214776811788511</c:v>
                </c:pt>
                <c:pt idx="87">
                  <c:v>99.628864558783391</c:v>
                </c:pt>
                <c:pt idx="88">
                  <c:v>100.03719546920439</c:v>
                </c:pt>
                <c:pt idx="89">
                  <c:v>100.43984957721716</c:v>
                </c:pt>
                <c:pt idx="90">
                  <c:v>100.8369058043159</c:v>
                </c:pt>
                <c:pt idx="91">
                  <c:v>101.22844197479225</c:v>
                </c:pt>
                <c:pt idx="92">
                  <c:v>101.61453483098906</c:v>
                </c:pt>
                <c:pt idx="93">
                  <c:v>101.99526004834217</c:v>
                </c:pt>
                <c:pt idx="94">
                  <c:v>102.37069225021303</c:v>
                </c:pt>
                <c:pt idx="95">
                  <c:v>102.74090502251507</c:v>
                </c:pt>
                <c:pt idx="96">
                  <c:v>103.10597092813684</c:v>
                </c:pt>
                <c:pt idx="97">
                  <c:v>103.4659615211646</c:v>
                </c:pt>
                <c:pt idx="98">
                  <c:v>103.82094736090698</c:v>
                </c:pt>
                <c:pt idx="99">
                  <c:v>104.17099802572504</c:v>
                </c:pt>
                <c:pt idx="100">
                  <c:v>104.51618212666972</c:v>
                </c:pt>
                <c:pt idx="101">
                  <c:v>104.85656732092984</c:v>
                </c:pt>
                <c:pt idx="102">
                  <c:v>105.19222032509319</c:v>
                </c:pt>
                <c:pt idx="103">
                  <c:v>105.5232069282231</c:v>
                </c:pt>
                <c:pt idx="104">
                  <c:v>105.84959200475345</c:v>
                </c:pt>
                <c:pt idx="105">
                  <c:v>106.17143952720404</c:v>
                </c:pt>
                <c:pt idx="106">
                  <c:v>106.48881257871966</c:v>
                </c:pt>
                <c:pt idx="107">
                  <c:v>106.80177336543443</c:v>
                </c:pt>
                <c:pt idx="108">
                  <c:v>107.11038322866445</c:v>
                </c:pt>
                <c:pt idx="109">
                  <c:v>107.41470265693086</c:v>
                </c:pt>
                <c:pt idx="110">
                  <c:v>107.71479129781584</c:v>
                </c:pt>
                <c:pt idx="111">
                  <c:v>108.01070796965369</c:v>
                </c:pt>
                <c:pt idx="112">
                  <c:v>108.30251067305944</c:v>
                </c:pt>
                <c:pt idx="113">
                  <c:v>108.59025660229712</c:v>
                </c:pt>
                <c:pt idx="114">
                  <c:v>108.87400215649002</c:v>
                </c:pt>
                <c:pt idx="115">
                  <c:v>109.15380295067517</c:v>
                </c:pt>
                <c:pt idx="116">
                  <c:v>109.42971382670392</c:v>
                </c:pt>
                <c:pt idx="117">
                  <c:v>109.7017888639913</c:v>
                </c:pt>
                <c:pt idx="118">
                  <c:v>109.9700813901156</c:v>
                </c:pt>
                <c:pt idx="119">
                  <c:v>110.23464399127086</c:v>
                </c:pt>
                <c:pt idx="120">
                  <c:v>110.49552852257386</c:v>
                </c:pt>
                <c:pt idx="121">
                  <c:v>110.7527861182279</c:v>
                </c:pt>
                <c:pt idx="122">
                  <c:v>111.00646720154533</c:v>
                </c:pt>
                <c:pt idx="123">
                  <c:v>111.2566214948306</c:v>
                </c:pt>
                <c:pt idx="124">
                  <c:v>111.503298029126</c:v>
                </c:pt>
                <c:pt idx="125">
                  <c:v>111.74654515382197</c:v>
                </c:pt>
                <c:pt idx="126">
                  <c:v>111.98641054613367</c:v>
                </c:pt>
                <c:pt idx="127">
                  <c:v>112.22294122044589</c:v>
                </c:pt>
                <c:pt idx="128">
                  <c:v>112.45618353752801</c:v>
                </c:pt>
                <c:pt idx="129">
                  <c:v>112.68618321362084</c:v>
                </c:pt>
                <c:pt idx="130">
                  <c:v>112.91298532939726</c:v>
                </c:pt>
                <c:pt idx="131">
                  <c:v>113.13663433879802</c:v>
                </c:pt>
                <c:pt idx="132">
                  <c:v>113.35717407774492</c:v>
                </c:pt>
                <c:pt idx="133">
                  <c:v>113.57464777273282</c:v>
                </c:pt>
                <c:pt idx="134">
                  <c:v>113.78909804930217</c:v>
                </c:pt>
                <c:pt idx="135">
                  <c:v>114.00056694039368</c:v>
                </c:pt>
                <c:pt idx="136">
                  <c:v>114.20909589458702</c:v>
                </c:pt>
                <c:pt idx="137">
                  <c:v>114.41472578422479</c:v>
                </c:pt>
                <c:pt idx="138">
                  <c:v>114.61749691342362</c:v>
                </c:pt>
                <c:pt idx="139">
                  <c:v>114.817449025974</c:v>
                </c:pt>
                <c:pt idx="140">
                  <c:v>115.01462131313009</c:v>
                </c:pt>
                <c:pt idx="141">
                  <c:v>115.20905242129142</c:v>
                </c:pt>
                <c:pt idx="142">
                  <c:v>115.4007804595776</c:v>
                </c:pt>
                <c:pt idx="143">
                  <c:v>115.58984300729794</c:v>
                </c:pt>
                <c:pt idx="144">
                  <c:v>115.77627712131707</c:v>
                </c:pt>
                <c:pt idx="145">
                  <c:v>115.96011934331814</c:v>
                </c:pt>
                <c:pt idx="146">
                  <c:v>116.14140570696522</c:v>
                </c:pt>
                <c:pt idx="147">
                  <c:v>116.32017174496595</c:v>
                </c:pt>
                <c:pt idx="148">
                  <c:v>116.49645249603607</c:v>
                </c:pt>
                <c:pt idx="149">
                  <c:v>116.67028251176713</c:v>
                </c:pt>
                <c:pt idx="150">
                  <c:v>116.84169586339871</c:v>
                </c:pt>
                <c:pt idx="151">
                  <c:v>117.01072614849647</c:v>
                </c:pt>
                <c:pt idx="152">
                  <c:v>117.17740649753743</c:v>
                </c:pt>
                <c:pt idx="153">
                  <c:v>117.34176958040361</c:v>
                </c:pt>
                <c:pt idx="154">
                  <c:v>117.50384761278541</c:v>
                </c:pt>
                <c:pt idx="155">
                  <c:v>117.66367236249604</c:v>
                </c:pt>
                <c:pt idx="156">
                  <c:v>117.82127515569815</c:v>
                </c:pt>
                <c:pt idx="157">
                  <c:v>117.9766868830437</c:v>
                </c:pt>
                <c:pt idx="158">
                  <c:v>118.1299380057288</c:v>
                </c:pt>
                <c:pt idx="159">
                  <c:v>118.28105856146409</c:v>
                </c:pt>
                <c:pt idx="160">
                  <c:v>118.43007817036231</c:v>
                </c:pt>
                <c:pt idx="161">
                  <c:v>118.57702604074387</c:v>
                </c:pt>
                <c:pt idx="162">
                  <c:v>118.72193097486178</c:v>
                </c:pt>
                <c:pt idx="163">
                  <c:v>118.86482137454702</c:v>
                </c:pt>
                <c:pt idx="164">
                  <c:v>119.00572524677537</c:v>
                </c:pt>
                <c:pt idx="165">
                  <c:v>119.14467020915686</c:v>
                </c:pt>
                <c:pt idx="166">
                  <c:v>119.28168349534896</c:v>
                </c:pt>
                <c:pt idx="167">
                  <c:v>119.41679196039438</c:v>
                </c:pt>
                <c:pt idx="168">
                  <c:v>119.55002208598478</c:v>
                </c:pt>
                <c:pt idx="169">
                  <c:v>119.68139998565131</c:v>
                </c:pt>
                <c:pt idx="170">
                  <c:v>119.81095140988289</c:v>
                </c:pt>
                <c:pt idx="171">
                  <c:v>119.93870175117341</c:v>
                </c:pt>
                <c:pt idx="172">
                  <c:v>120.06467604899873</c:v>
                </c:pt>
                <c:pt idx="173">
                  <c:v>120.18889899472451</c:v>
                </c:pt>
                <c:pt idx="174">
                  <c:v>120.31139493644581</c:v>
                </c:pt>
                <c:pt idx="175">
                  <c:v>120.43218788375935</c:v>
                </c:pt>
                <c:pt idx="176">
                  <c:v>120.55130151246951</c:v>
                </c:pt>
                <c:pt idx="177">
                  <c:v>120.66875916922882</c:v>
                </c:pt>
                <c:pt idx="178">
                  <c:v>120.78458387611406</c:v>
                </c:pt>
                <c:pt idx="179">
                  <c:v>120.89879833513857</c:v>
                </c:pt>
                <c:pt idx="180">
                  <c:v>121.01142493270191</c:v>
                </c:pt>
                <c:pt idx="181">
                  <c:v>121.12248574397783</c:v>
                </c:pt>
                <c:pt idx="182">
                  <c:v>121.23200253724087</c:v>
                </c:pt>
                <c:pt idx="183">
                  <c:v>121.33999677813308</c:v>
                </c:pt>
                <c:pt idx="184">
                  <c:v>121.44648963387142</c:v>
                </c:pt>
                <c:pt idx="185">
                  <c:v>121.55150197739653</c:v>
                </c:pt>
                <c:pt idx="186">
                  <c:v>121.65505439146393</c:v>
                </c:pt>
                <c:pt idx="187">
                  <c:v>121.75716717267829</c:v>
                </c:pt>
                <c:pt idx="188">
                  <c:v>121.85786033547164</c:v>
                </c:pt>
                <c:pt idx="189">
                  <c:v>121.9571536160262</c:v>
                </c:pt>
                <c:pt idx="190">
                  <c:v>122.05506647614287</c:v>
                </c:pt>
                <c:pt idx="191">
                  <c:v>122.15161810705565</c:v>
                </c:pt>
                <c:pt idx="192">
                  <c:v>122.24682743319332</c:v>
                </c:pt>
                <c:pt idx="193">
                  <c:v>122.34071311588862</c:v>
                </c:pt>
                <c:pt idx="194">
                  <c:v>122.43329355703588</c:v>
                </c:pt>
                <c:pt idx="195">
                  <c:v>122.52458690269796</c:v>
                </c:pt>
                <c:pt idx="196">
                  <c:v>122.6146110466629</c:v>
                </c:pt>
                <c:pt idx="197">
                  <c:v>122.70338363395108</c:v>
                </c:pt>
                <c:pt idx="198">
                  <c:v>122.79092206427381</c:v>
                </c:pt>
                <c:pt idx="199">
                  <c:v>122.87724349544369</c:v>
                </c:pt>
                <c:pt idx="200">
                  <c:v>122.96236484673756</c:v>
                </c:pt>
                <c:pt idx="201">
                  <c:v>123.04630280221278</c:v>
                </c:pt>
                <c:pt idx="202">
                  <c:v>123.12907381397734</c:v>
                </c:pt>
                <c:pt idx="203">
                  <c:v>123.21069410541453</c:v>
                </c:pt>
                <c:pt idx="204">
                  <c:v>123.29117967436275</c:v>
                </c:pt>
                <c:pt idx="205">
                  <c:v>123.37054629625121</c:v>
                </c:pt>
                <c:pt idx="206">
                  <c:v>123.44880952719184</c:v>
                </c:pt>
                <c:pt idx="207">
                  <c:v>123.52598470702848</c:v>
                </c:pt>
                <c:pt idx="208">
                  <c:v>123.60208696234344</c:v>
                </c:pt>
                <c:pt idx="209">
                  <c:v>123.67713120942238</c:v>
                </c:pt>
                <c:pt idx="210">
                  <c:v>123.75113215717798</c:v>
                </c:pt>
                <c:pt idx="211">
                  <c:v>123.82410431003291</c:v>
                </c:pt>
                <c:pt idx="212">
                  <c:v>123.8960619707627</c:v>
                </c:pt>
                <c:pt idx="213">
                  <c:v>123.96701924329928</c:v>
                </c:pt>
                <c:pt idx="214">
                  <c:v>124.03699003549518</c:v>
                </c:pt>
                <c:pt idx="215">
                  <c:v>124.10598806184969</c:v>
                </c:pt>
                <c:pt idx="216">
                  <c:v>124.17402684619684</c:v>
                </c:pt>
                <c:pt idx="217">
                  <c:v>124.24111972435621</c:v>
                </c:pt>
                <c:pt idx="218">
                  <c:v>124.3072798467467</c:v>
                </c:pt>
                <c:pt idx="219">
                  <c:v>124.37252018096407</c:v>
                </c:pt>
                <c:pt idx="220">
                  <c:v>124.43685351432272</c:v>
                </c:pt>
                <c:pt idx="221">
                  <c:v>124.50029245636192</c:v>
                </c:pt>
                <c:pt idx="222">
                  <c:v>124.56284944131743</c:v>
                </c:pt>
                <c:pt idx="223">
                  <c:v>124.62453673055852</c:v>
                </c:pt>
                <c:pt idx="224">
                  <c:v>124.68536641499141</c:v>
                </c:pt>
                <c:pt idx="225">
                  <c:v>124.74535041742895</c:v>
                </c:pt>
                <c:pt idx="226">
                  <c:v>124.80450049492768</c:v>
                </c:pt>
                <c:pt idx="227">
                  <c:v>124.86282824109215</c:v>
                </c:pt>
                <c:pt idx="228">
                  <c:v>124.92034508834729</c:v>
                </c:pt>
                <c:pt idx="229">
                  <c:v>124.97706231017935</c:v>
                </c:pt>
                <c:pt idx="230">
                  <c:v>125.03299102334535</c:v>
                </c:pt>
                <c:pt idx="231">
                  <c:v>125.08814219005211</c:v>
                </c:pt>
                <c:pt idx="232">
                  <c:v>125.1425266201049</c:v>
                </c:pt>
                <c:pt idx="233">
                  <c:v>125.19615497302607</c:v>
                </c:pt>
                <c:pt idx="234">
                  <c:v>125.24903776014452</c:v>
                </c:pt>
                <c:pt idx="235">
                  <c:v>125.30118534665579</c:v>
                </c:pt>
                <c:pt idx="236">
                  <c:v>125.35260795365379</c:v>
                </c:pt>
                <c:pt idx="237">
                  <c:v>125.4033156601341</c:v>
                </c:pt>
                <c:pt idx="238">
                  <c:v>125.45331840496954</c:v>
                </c:pt>
                <c:pt idx="239">
                  <c:v>125.50262598885817</c:v>
                </c:pt>
                <c:pt idx="240">
                  <c:v>125.55124807624429</c:v>
                </c:pt>
                <c:pt idx="241">
                  <c:v>125.59919419721268</c:v>
                </c:pt>
                <c:pt idx="242">
                  <c:v>125.64647374935653</c:v>
                </c:pt>
                <c:pt idx="243">
                  <c:v>125.69309599961944</c:v>
                </c:pt>
                <c:pt idx="244">
                  <c:v>125.7390700861117</c:v>
                </c:pt>
                <c:pt idx="245">
                  <c:v>125.78440501990144</c:v>
                </c:pt>
                <c:pt idx="246">
                  <c:v>125.82910968678081</c:v>
                </c:pt>
                <c:pt idx="247">
                  <c:v>125.87319284900768</c:v>
                </c:pt>
                <c:pt idx="248">
                  <c:v>125.91666314702292</c:v>
                </c:pt>
                <c:pt idx="249">
                  <c:v>125.9595291011441</c:v>
                </c:pt>
                <c:pt idx="250">
                  <c:v>126.00179911323551</c:v>
                </c:pt>
                <c:pt idx="251">
                  <c:v>126.0434814683548</c:v>
                </c:pt>
                <c:pt idx="252">
                  <c:v>126.08458433637702</c:v>
                </c:pt>
                <c:pt idx="253">
                  <c:v>126.12511577359591</c:v>
                </c:pt>
                <c:pt idx="254">
                  <c:v>126.16508372430289</c:v>
                </c:pt>
                <c:pt idx="255">
                  <c:v>126.20449602234426</c:v>
                </c:pt>
                <c:pt idx="256">
                  <c:v>126.24336039265661</c:v>
                </c:pt>
                <c:pt idx="257">
                  <c:v>126.28168445278095</c:v>
                </c:pt>
                <c:pt idx="258">
                  <c:v>126.31947571435572</c:v>
                </c:pt>
                <c:pt idx="259">
                  <c:v>126.35674158458923</c:v>
                </c:pt>
                <c:pt idx="260">
                  <c:v>126.39348936771128</c:v>
                </c:pt>
                <c:pt idx="261">
                  <c:v>126.42972626640507</c:v>
                </c:pt>
                <c:pt idx="262">
                  <c:v>126.4654593832187</c:v>
                </c:pt>
                <c:pt idx="263">
                  <c:v>126.50069572195747</c:v>
                </c:pt>
                <c:pt idx="264">
                  <c:v>126.5354421890566</c:v>
                </c:pt>
                <c:pt idx="265">
                  <c:v>126.56970559493486</c:v>
                </c:pt>
                <c:pt idx="266">
                  <c:v>126.60349265532949</c:v>
                </c:pt>
                <c:pt idx="267">
                  <c:v>126.6368099926125</c:v>
                </c:pt>
                <c:pt idx="268">
                  <c:v>126.66966413708865</c:v>
                </c:pt>
                <c:pt idx="269">
                  <c:v>126.70206152827545</c:v>
                </c:pt>
                <c:pt idx="270">
                  <c:v>126.73400851616526</c:v>
                </c:pt>
                <c:pt idx="271">
                  <c:v>126.76551136247002</c:v>
                </c:pt>
                <c:pt idx="272">
                  <c:v>126.79657624184841</c:v>
                </c:pt>
                <c:pt idx="273">
                  <c:v>126.82720924311627</c:v>
                </c:pt>
                <c:pt idx="274">
                  <c:v>126.85741637043992</c:v>
                </c:pt>
                <c:pt idx="275">
                  <c:v>126.88720354451299</c:v>
                </c:pt>
                <c:pt idx="276">
                  <c:v>126.91657660371698</c:v>
                </c:pt>
                <c:pt idx="277">
                  <c:v>126.94554130526552</c:v>
                </c:pt>
                <c:pt idx="278">
                  <c:v>126.97410332633284</c:v>
                </c:pt>
                <c:pt idx="279">
                  <c:v>127.00226826516652</c:v>
                </c:pt>
                <c:pt idx="280">
                  <c:v>127.03004164218473</c:v>
                </c:pt>
                <c:pt idx="281">
                  <c:v>127.05742890105824</c:v>
                </c:pt>
                <c:pt idx="282">
                  <c:v>127.08443540977754</c:v>
                </c:pt>
                <c:pt idx="283">
                  <c:v>127.11106646170474</c:v>
                </c:pt>
                <c:pt idx="284">
                  <c:v>127.13732727661129</c:v>
                </c:pt>
                <c:pt idx="285">
                  <c:v>127.16322300170097</c:v>
                </c:pt>
                <c:pt idx="286">
                  <c:v>127.18875871261881</c:v>
                </c:pt>
                <c:pt idx="287">
                  <c:v>127.2139394144459</c:v>
                </c:pt>
                <c:pt idx="288">
                  <c:v>127.23877004268041</c:v>
                </c:pt>
                <c:pt idx="289">
                  <c:v>127.26325546420497</c:v>
                </c:pt>
                <c:pt idx="290">
                  <c:v>127.28740047824057</c:v>
                </c:pt>
                <c:pt idx="291">
                  <c:v>127.31120981728728</c:v>
                </c:pt>
                <c:pt idx="292">
                  <c:v>127.33468814805177</c:v>
                </c:pt>
                <c:pt idx="293">
                  <c:v>127.35784007236201</c:v>
                </c:pt>
                <c:pt idx="294">
                  <c:v>127.3806701280693</c:v>
                </c:pt>
                <c:pt idx="295">
                  <c:v>127.40318278993763</c:v>
                </c:pt>
                <c:pt idx="296">
                  <c:v>127.42538247052083</c:v>
                </c:pt>
                <c:pt idx="297">
                  <c:v>127.44727352102733</c:v>
                </c:pt>
                <c:pt idx="298">
                  <c:v>127.46886023217314</c:v>
                </c:pt>
                <c:pt idx="299">
                  <c:v>127.49014683502271</c:v>
                </c:pt>
                <c:pt idx="300">
                  <c:v>127.5111375018184</c:v>
                </c:pt>
                <c:pt idx="301">
                  <c:v>127.53183634679804</c:v>
                </c:pt>
                <c:pt idx="302">
                  <c:v>127.55224742700157</c:v>
                </c:pt>
                <c:pt idx="303">
                  <c:v>127.57237474306601</c:v>
                </c:pt>
                <c:pt idx="304">
                  <c:v>127.59222224000975</c:v>
                </c:pt>
                <c:pt idx="305">
                  <c:v>127.61179380800574</c:v>
                </c:pt>
                <c:pt idx="306">
                  <c:v>127.63109328314397</c:v>
                </c:pt>
                <c:pt idx="307">
                  <c:v>127.65012444818332</c:v>
                </c:pt>
                <c:pt idx="308">
                  <c:v>127.66889103329311</c:v>
                </c:pt>
                <c:pt idx="309">
                  <c:v>127.68739671678405</c:v>
                </c:pt>
                <c:pt idx="310">
                  <c:v>127.70564512582939</c:v>
                </c:pt>
                <c:pt idx="311">
                  <c:v>127.7236398371757</c:v>
                </c:pt>
                <c:pt idx="312">
                  <c:v>127.741384377844</c:v>
                </c:pt>
                <c:pt idx="313">
                  <c:v>127.75888222582111</c:v>
                </c:pt>
                <c:pt idx="314">
                  <c:v>127.77613681074119</c:v>
                </c:pt>
                <c:pt idx="315">
                  <c:v>127.79315151455818</c:v>
                </c:pt>
                <c:pt idx="316">
                  <c:v>127.80992967220845</c:v>
                </c:pt>
                <c:pt idx="317">
                  <c:v>127.82647457226467</c:v>
                </c:pt>
                <c:pt idx="318">
                  <c:v>127.84278945758017</c:v>
                </c:pt>
                <c:pt idx="319">
                  <c:v>127.85887752592471</c:v>
                </c:pt>
                <c:pt idx="320">
                  <c:v>127.87474193061119</c:v>
                </c:pt>
                <c:pt idx="321">
                  <c:v>127.89038578111374</c:v>
                </c:pt>
                <c:pt idx="322">
                  <c:v>127.9058121436771</c:v>
                </c:pt>
                <c:pt idx="323">
                  <c:v>127.92102404191773</c:v>
                </c:pt>
                <c:pt idx="324">
                  <c:v>127.93602445741641</c:v>
                </c:pt>
                <c:pt idx="325">
                  <c:v>127.95081633030257</c:v>
                </c:pt>
                <c:pt idx="326">
                  <c:v>127.96540255983068</c:v>
                </c:pt>
              </c:numCache>
            </c:numRef>
          </c:xVal>
          <c:yVal>
            <c:numRef>
              <c:f>Equations!$M$27:$M$353</c:f>
              <c:numCache>
                <c:formatCode>0.0000</c:formatCode>
                <c:ptCount val="327"/>
                <c:pt idx="0">
                  <c:v>0.1447082554512098</c:v>
                </c:pt>
                <c:pt idx="1">
                  <c:v>0.16238088020896718</c:v>
                </c:pt>
                <c:pt idx="2">
                  <c:v>0.18081571511136765</c:v>
                </c:pt>
                <c:pt idx="3">
                  <c:v>0.19994679818441632</c:v>
                </c:pt>
                <c:pt idx="4">
                  <c:v>0.21970711539744817</c:v>
                </c:pt>
                <c:pt idx="5">
                  <c:v>0.24002919025633307</c:v>
                </c:pt>
                <c:pt idx="6">
                  <c:v>0.260845600985467</c:v>
                </c:pt>
                <c:pt idx="7">
                  <c:v>0.28208943188202018</c:v>
                </c:pt>
                <c:pt idx="8">
                  <c:v>0.30369466490538477</c:v>
                </c:pt>
                <c:pt idx="9">
                  <c:v>0.32559651708222276</c:v>
                </c:pt>
                <c:pt idx="10">
                  <c:v>0.34773172886033626</c:v>
                </c:pt>
                <c:pt idx="11">
                  <c:v>0.37003880813028273</c:v>
                </c:pt>
                <c:pt idx="12">
                  <c:v>0.39245823424996601</c:v>
                </c:pt>
                <c:pt idx="13">
                  <c:v>0.41493262605220721</c:v>
                </c:pt>
                <c:pt idx="14">
                  <c:v>0.43740687748652679</c:v>
                </c:pt>
                <c:pt idx="15">
                  <c:v>0.45982826424223094</c:v>
                </c:pt>
                <c:pt idx="16">
                  <c:v>0.48214652441857747</c:v>
                </c:pt>
                <c:pt idx="17">
                  <c:v>0.5043139160478104</c:v>
                </c:pt>
                <c:pt idx="18">
                  <c:v>0.52628525403652748</c:v>
                </c:pt>
                <c:pt idx="19">
                  <c:v>0.54801792886894307</c:v>
                </c:pt>
                <c:pt idx="20">
                  <c:v>0.56947190921069268</c:v>
                </c:pt>
                <c:pt idx="21">
                  <c:v>0.59060973036273168</c:v>
                </c:pt>
                <c:pt idx="22">
                  <c:v>0.61139647034049249</c:v>
                </c:pt>
                <c:pt idx="23">
                  <c:v>0.63179971519266931</c:v>
                </c:pt>
                <c:pt idx="24">
                  <c:v>0.65178951502585314</c:v>
                </c:pt>
                <c:pt idx="25">
                  <c:v>0.67133833206480964</c:v>
                </c:pt>
                <c:pt idx="26">
                  <c:v>0.69042098195263746</c:v>
                </c:pt>
                <c:pt idx="27">
                  <c:v>0.70901456937954099</c:v>
                </c:pt>
                <c:pt idx="28">
                  <c:v>0.72709841902279237</c:v>
                </c:pt>
                <c:pt idx="29">
                  <c:v>0.74465400268294202</c:v>
                </c:pt>
                <c:pt idx="30">
                  <c:v>0.76166486341181072</c:v>
                </c:pt>
                <c:pt idx="31">
                  <c:v>0.77811653734568897</c:v>
                </c:pt>
                <c:pt idx="32">
                  <c:v>0.7939964738819143</c:v>
                </c:pt>
                <c:pt idx="33">
                  <c:v>0.80929395476806831</c:v>
                </c:pt>
                <c:pt idx="34">
                  <c:v>0.82400001260997835</c:v>
                </c:pt>
                <c:pt idx="35">
                  <c:v>0.83810734924707819</c:v>
                </c:pt>
                <c:pt idx="36">
                  <c:v>0.85161025439100646</c:v>
                </c:pt>
                <c:pt idx="37">
                  <c:v>0.86450452487534102</c:v>
                </c:pt>
                <c:pt idx="38">
                  <c:v>0.87678738482057073</c:v>
                </c:pt>
                <c:pt idx="39">
                  <c:v>0.88845740697859776</c:v>
                </c:pt>
                <c:pt idx="40">
                  <c:v>0.89951443548486021</c:v>
                </c:pt>
                <c:pt idx="41">
                  <c:v>0.90995951021329047</c:v>
                </c:pt>
                <c:pt idx="42">
                  <c:v>0.91979479289955757</c:v>
                </c:pt>
                <c:pt idx="43">
                  <c:v>0.92902349517106886</c:v>
                </c:pt>
                <c:pt idx="44">
                  <c:v>0.93764980859787805</c:v>
                </c:pt>
                <c:pt idx="45">
                  <c:v>0.94567883685667642</c:v>
                </c:pt>
                <c:pt idx="46">
                  <c:v>0.95311653008029651</c:v>
                </c:pt>
                <c:pt idx="47">
                  <c:v>0.95996962144742404</c:v>
                </c:pt>
                <c:pt idx="48">
                  <c:v>0.96624556605133027</c:v>
                </c:pt>
                <c:pt idx="49">
                  <c:v>0.97195248207224705</c:v>
                </c:pt>
                <c:pt idx="50">
                  <c:v>0.97709909426538244</c:v>
                </c:pt>
                <c:pt idx="51">
                  <c:v>0.98169467976537272</c:v>
                </c:pt>
                <c:pt idx="52">
                  <c:v>0.98574901619802946</c:v>
                </c:pt>
                <c:pt idx="53">
                  <c:v>0.98927233208156773</c:v>
                </c:pt>
                <c:pt idx="54">
                  <c:v>0.99227525949182138</c:v>
                </c:pt>
                <c:pt idx="55">
                  <c:v>0.99476878895931509</c:v>
                </c:pt>
                <c:pt idx="56">
                  <c:v>0.99676422656033115</c:v>
                </c:pt>
                <c:pt idx="57">
                  <c:v>0.99827315315912224</c:v>
                </c:pt>
                <c:pt idx="58">
                  <c:v>0.9993073857542929</c:v>
                </c:pt>
                <c:pt idx="59">
                  <c:v>0.99987894087877982</c:v>
                </c:pt>
                <c:pt idx="60">
                  <c:v>1</c:v>
                </c:pt>
                <c:pt idx="61">
                  <c:v>0.999682876864319</c:v>
                </c:pt>
                <c:pt idx="62">
                  <c:v>0.99893998672815887</c:v>
                </c:pt>
                <c:pt idx="63">
                  <c:v>0.99778381741660249</c:v>
                </c:pt>
                <c:pt idx="64">
                  <c:v>0.99622690214933662</c:v>
                </c:pt>
                <c:pt idx="65">
                  <c:v>0.99428179407308792</c:v>
                </c:pt>
                <c:pt idx="66">
                  <c:v>0.99196104243936789</c:v>
                </c:pt>
                <c:pt idx="67">
                  <c:v>0.98927717036624463</c:v>
                </c:pt>
                <c:pt idx="68">
                  <c:v>0.98624265412306433</c:v>
                </c:pt>
                <c:pt idx="69">
                  <c:v>0.98286990387741235</c:v>
                </c:pt>
                <c:pt idx="70">
                  <c:v>0.97917124584423687</c:v>
                </c:pt>
                <c:pt idx="71">
                  <c:v>0.97515890577778386</c:v>
                </c:pt>
                <c:pt idx="72">
                  <c:v>0.97084499374792921</c:v>
                </c:pt>
                <c:pt idx="73">
                  <c:v>0.96624149014352423</c:v>
                </c:pt>
                <c:pt idx="74">
                  <c:v>0.96136023284653183</c:v>
                </c:pt>
                <c:pt idx="75">
                  <c:v>0.95621290552193616</c:v>
                </c:pt>
                <c:pt idx="76">
                  <c:v>0.95081102696978659</c:v>
                </c:pt>
                <c:pt idx="77">
                  <c:v>0.94516594148706023</c:v>
                </c:pt>
                <c:pt idx="78">
                  <c:v>0.93928881018849109</c:v>
                </c:pt>
                <c:pt idx="79">
                  <c:v>0.93319060323698544</c:v>
                </c:pt>
                <c:pt idx="80">
                  <c:v>0.92688209293573842</c:v>
                </c:pt>
                <c:pt idx="81">
                  <c:v>0.92037384763568464</c:v>
                </c:pt>
                <c:pt idx="82">
                  <c:v>0.91367622641347046</c:v>
                </c:pt>
                <c:pt idx="83">
                  <c:v>0.90679937447665537</c:v>
                </c:pt>
                <c:pt idx="84">
                  <c:v>0.8997532192544011</c:v>
                </c:pt>
                <c:pt idx="85">
                  <c:v>0.89254746713344479</c:v>
                </c:pt>
                <c:pt idx="86">
                  <c:v>0.88519160080065984</c:v>
                </c:pt>
                <c:pt idx="87">
                  <c:v>0.87769487715502581</c:v>
                </c:pt>
                <c:pt idx="88">
                  <c:v>0.87006632575331277</c:v>
                </c:pt>
                <c:pt idx="89">
                  <c:v>0.86231474775523953</c:v>
                </c:pt>
                <c:pt idx="90">
                  <c:v>0.85444871533531319</c:v>
                </c:pt>
                <c:pt idx="91">
                  <c:v>0.84647657152995359</c:v>
                </c:pt>
                <c:pt idx="92">
                  <c:v>0.83840643048989216</c:v>
                </c:pt>
                <c:pt idx="93">
                  <c:v>0.83024617810917201</c:v>
                </c:pt>
                <c:pt idx="94">
                  <c:v>0.82200347300338805</c:v>
                </c:pt>
                <c:pt idx="95">
                  <c:v>0.81368574781108893</c:v>
                </c:pt>
                <c:pt idx="96">
                  <c:v>0.80530021079348457</c:v>
                </c:pt>
                <c:pt idx="97">
                  <c:v>0.79685384770882972</c:v>
                </c:pt>
                <c:pt idx="98">
                  <c:v>0.78835342393898777</c:v>
                </c:pt>
                <c:pt idx="99">
                  <c:v>0.7798054868468508</c:v>
                </c:pt>
                <c:pt idx="100">
                  <c:v>0.77121636834433749</c:v>
                </c:pt>
                <c:pt idx="101">
                  <c:v>0.76259218765177295</c:v>
                </c:pt>
                <c:pt idx="102">
                  <c:v>0.75393885423046836</c:v>
                </c:pt>
                <c:pt idx="103">
                  <c:v>0.74526207087128438</c:v>
                </c:pt>
                <c:pt idx="104">
                  <c:v>0.73656733692292276</c:v>
                </c:pt>
                <c:pt idx="105">
                  <c:v>0.72785995164457906</c:v>
                </c:pt>
                <c:pt idx="106">
                  <c:v>0.71914501766848671</c:v>
                </c:pt>
                <c:pt idx="107">
                  <c:v>0.71042744455869145</c:v>
                </c:pt>
                <c:pt idx="108">
                  <c:v>0.70171195245321705</c:v>
                </c:pt>
                <c:pt idx="109">
                  <c:v>0.69300307577754927</c:v>
                </c:pt>
                <c:pt idx="110">
                  <c:v>0.68430516701809585</c:v>
                </c:pt>
                <c:pt idx="111">
                  <c:v>0.67562240054499445</c:v>
                </c:pt>
                <c:pt idx="112">
                  <c:v>0.66695877647430457</c:v>
                </c:pt>
                <c:pt idx="113">
                  <c:v>0.65831812456027317</c:v>
                </c:pt>
                <c:pt idx="114">
                  <c:v>0.64970410810897228</c:v>
                </c:pt>
                <c:pt idx="115">
                  <c:v>0.64112022790519363</c:v>
                </c:pt>
                <c:pt idx="116">
                  <c:v>0.63256982614504698</c:v>
                </c:pt>
                <c:pt idx="117">
                  <c:v>0.62405609036724141</c:v>
                </c:pt>
                <c:pt idx="118">
                  <c:v>0.61558205737652549</c:v>
                </c:pt>
                <c:pt idx="119">
                  <c:v>0.60715061715326024</c:v>
                </c:pt>
                <c:pt idx="120">
                  <c:v>0.59876451674353981</c:v>
                </c:pt>
                <c:pt idx="121">
                  <c:v>0.59042636412472016</c:v>
                </c:pt>
                <c:pt idx="122">
                  <c:v>0.58213863204162408</c:v>
                </c:pt>
                <c:pt idx="123">
                  <c:v>0.57390366180907693</c:v>
                </c:pt>
                <c:pt idx="124">
                  <c:v>0.56572366707680577</c:v>
                </c:pt>
                <c:pt idx="125">
                  <c:v>0.55760073755307982</c:v>
                </c:pt>
                <c:pt idx="126">
                  <c:v>0.54953684268379632</c:v>
                </c:pt>
                <c:pt idx="127">
                  <c:v>0.54153383528404075</c:v>
                </c:pt>
                <c:pt idx="128">
                  <c:v>0.53359345511943068</c:v>
                </c:pt>
                <c:pt idx="129">
                  <c:v>0.52571733243484164</c:v>
                </c:pt>
                <c:pt idx="130">
                  <c:v>0.5179069914283736</c:v>
                </c:pt>
                <c:pt idx="131">
                  <c:v>0.51016385366865369</c:v>
                </c:pt>
                <c:pt idx="132">
                  <c:v>0.50248924145382023</c:v>
                </c:pt>
                <c:pt idx="133">
                  <c:v>0.49488438111073552</c:v>
                </c:pt>
                <c:pt idx="134">
                  <c:v>0.48735040623318582</c:v>
                </c:pt>
                <c:pt idx="135">
                  <c:v>0.47988836085801873</c:v>
                </c:pt>
                <c:pt idx="136">
                  <c:v>0.47249920257834904</c:v>
                </c:pt>
                <c:pt idx="137">
                  <c:v>0.46518380559312583</c:v>
                </c:pt>
                <c:pt idx="138">
                  <c:v>0.45794296369251836</c:v>
                </c:pt>
                <c:pt idx="139">
                  <c:v>0.4507773931787189</c:v>
                </c:pt>
                <c:pt idx="140">
                  <c:v>0.44368773572189962</c:v>
                </c:pt>
                <c:pt idx="141">
                  <c:v>0.43667456115118652</c:v>
                </c:pt>
                <c:pt idx="142">
                  <c:v>0.42973837018062949</c:v>
                </c:pt>
                <c:pt idx="143">
                  <c:v>0.42287959707026163</c:v>
                </c:pt>
                <c:pt idx="144">
                  <c:v>0.41609861222243566</c:v>
                </c:pt>
                <c:pt idx="145">
                  <c:v>0.40939572471372154</c:v>
                </c:pt>
                <c:pt idx="146">
                  <c:v>0.40277118476273804</c:v>
                </c:pt>
                <c:pt idx="147">
                  <c:v>0.39622518613436414</c:v>
                </c:pt>
                <c:pt idx="148">
                  <c:v>0.38975786848085148</c:v>
                </c:pt>
                <c:pt idx="149">
                  <c:v>0.38336931962042864</c:v>
                </c:pt>
                <c:pt idx="150">
                  <c:v>0.37705957775404148</c:v>
                </c:pt>
                <c:pt idx="151">
                  <c:v>0.37082863362093471</c:v>
                </c:pt>
                <c:pt idx="152">
                  <c:v>0.36467643259382682</c:v>
                </c:pt>
                <c:pt idx="153">
                  <c:v>0.35860287671447511</c:v>
                </c:pt>
                <c:pt idx="154">
                  <c:v>0.35260782667046819</c:v>
                </c:pt>
                <c:pt idx="155">
                  <c:v>0.34669110371412104</c:v>
                </c:pt>
                <c:pt idx="156">
                  <c:v>0.34085249152437591</c:v>
                </c:pt>
                <c:pt idx="157">
                  <c:v>0.33509173801264119</c:v>
                </c:pt>
                <c:pt idx="158">
                  <c:v>0.32940855707352967</c:v>
                </c:pt>
                <c:pt idx="159">
                  <c:v>0.32380263028146899</c:v>
                </c:pt>
                <c:pt idx="160">
                  <c:v>0.31827360853418446</c:v>
                </c:pt>
                <c:pt idx="161">
                  <c:v>0.31282111364406345</c:v>
                </c:pt>
                <c:pt idx="162">
                  <c:v>0.30744473987842313</c:v>
                </c:pt>
                <c:pt idx="163">
                  <c:v>0.30214405544971734</c:v>
                </c:pt>
                <c:pt idx="164">
                  <c:v>0.29691860395671765</c:v>
                </c:pt>
                <c:pt idx="165">
                  <c:v>0.29176790577771711</c:v>
                </c:pt>
                <c:pt idx="166">
                  <c:v>0.28669145941680119</c:v>
                </c:pt>
                <c:pt idx="167">
                  <c:v>0.28168874280423445</c:v>
                </c:pt>
                <c:pt idx="168">
                  <c:v>0.27675921455201069</c:v>
                </c:pt>
                <c:pt idx="169">
                  <c:v>0.2719023151656117</c:v>
                </c:pt>
                <c:pt idx="170">
                  <c:v>0.26711746821301219</c:v>
                </c:pt>
                <c:pt idx="171">
                  <c:v>0.26240408145196997</c:v>
                </c:pt>
                <c:pt idx="172">
                  <c:v>0.25776154791662531</c:v>
                </c:pt>
                <c:pt idx="173">
                  <c:v>0.25318924696443407</c:v>
                </c:pt>
                <c:pt idx="174">
                  <c:v>0.24868654528444176</c:v>
                </c:pt>
                <c:pt idx="175">
                  <c:v>0.24425279786790222</c:v>
                </c:pt>
                <c:pt idx="176">
                  <c:v>0.23988734894223024</c:v>
                </c:pt>
                <c:pt idx="177">
                  <c:v>0.2355895328692672</c:v>
                </c:pt>
                <c:pt idx="178">
                  <c:v>0.23135867500882504</c:v>
                </c:pt>
                <c:pt idx="179">
                  <c:v>0.2271940925484619</c:v>
                </c:pt>
                <c:pt idx="180">
                  <c:v>0.22309509530042818</c:v>
                </c:pt>
                <c:pt idx="181">
                  <c:v>0.21906098646670996</c:v>
                </c:pt>
                <c:pt idx="182">
                  <c:v>0.2150910633730764</c:v>
                </c:pt>
                <c:pt idx="183">
                  <c:v>0.21118461817303039</c:v>
                </c:pt>
                <c:pt idx="184">
                  <c:v>0.20734093852253951</c:v>
                </c:pt>
                <c:pt idx="185">
                  <c:v>0.20355930822641288</c:v>
                </c:pt>
                <c:pt idx="186">
                  <c:v>0.19983900785717137</c:v>
                </c:pt>
                <c:pt idx="187">
                  <c:v>0.1961793153472427</c:v>
                </c:pt>
                <c:pt idx="188">
                  <c:v>0.19257950655529904</c:v>
                </c:pt>
                <c:pt idx="189">
                  <c:v>0.1890388558075336</c:v>
                </c:pt>
                <c:pt idx="190">
                  <c:v>0.18555663641466169</c:v>
                </c:pt>
                <c:pt idx="191">
                  <c:v>0.18213212116540969</c:v>
                </c:pt>
                <c:pt idx="192">
                  <c:v>0.1787645827972438</c:v>
                </c:pt>
                <c:pt idx="193">
                  <c:v>0.17545329444507018</c:v>
                </c:pt>
                <c:pt idx="194">
                  <c:v>0.17219753006862198</c:v>
                </c:pt>
                <c:pt idx="195">
                  <c:v>0.16899656485923631</c:v>
                </c:pt>
                <c:pt idx="196">
                  <c:v>0.16584967562670092</c:v>
                </c:pt>
                <c:pt idx="197">
                  <c:v>0.16275614116683923</c:v>
                </c:pt>
                <c:pt idx="198">
                  <c:v>0.15971524261048611</c:v>
                </c:pt>
                <c:pt idx="199">
                  <c:v>0.15672626375448631</c:v>
                </c:pt>
                <c:pt idx="200">
                  <c:v>0.1537884913753364</c:v>
                </c:pt>
                <c:pt idx="201">
                  <c:v>0.15090121552607375</c:v>
                </c:pt>
                <c:pt idx="202">
                  <c:v>0.14806372981699834</c:v>
                </c:pt>
                <c:pt idx="203">
                  <c:v>0.14527533168080176</c:v>
                </c:pt>
                <c:pt idx="204">
                  <c:v>0.14253532262265883</c:v>
                </c:pt>
                <c:pt idx="205">
                  <c:v>0.13984300845582542</c:v>
                </c:pt>
                <c:pt idx="206">
                  <c:v>0.13719769952326838</c:v>
                </c:pt>
                <c:pt idx="207">
                  <c:v>0.13459871090584208</c:v>
                </c:pt>
                <c:pt idx="208">
                  <c:v>0.13204536261750902</c:v>
                </c:pt>
                <c:pt idx="209">
                  <c:v>0.12953697978809003</c:v>
                </c:pt>
                <c:pt idx="210">
                  <c:v>0.12707289283401382</c:v>
                </c:pt>
                <c:pt idx="211">
                  <c:v>0.12465243761752484</c:v>
                </c:pt>
                <c:pt idx="212">
                  <c:v>0.12227495559479146</c:v>
                </c:pt>
                <c:pt idx="213">
                  <c:v>0.11993979395334751</c:v>
                </c:pt>
                <c:pt idx="214">
                  <c:v>0.11764630573928385</c:v>
                </c:pt>
                <c:pt idx="215">
                  <c:v>0.11539384997459659</c:v>
                </c:pt>
                <c:pt idx="216">
                  <c:v>0.11318179176508517</c:v>
                </c:pt>
                <c:pt idx="217">
                  <c:v>0.11100950239918191</c:v>
                </c:pt>
                <c:pt idx="218">
                  <c:v>0.10887635943808238</c:v>
                </c:pt>
                <c:pt idx="219">
                  <c:v>0.10678174679753567</c:v>
                </c:pt>
                <c:pt idx="220">
                  <c:v>0.10472505482164077</c:v>
                </c:pt>
                <c:pt idx="221">
                  <c:v>0.10270568034898588</c:v>
                </c:pt>
                <c:pt idx="222">
                  <c:v>0.10072302677145559</c:v>
                </c:pt>
                <c:pt idx="223">
                  <c:v>9.8776504086021011E-2</c:v>
                </c:pt>
                <c:pt idx="224">
                  <c:v>9.6865528939818202E-2</c:v>
                </c:pt>
                <c:pt idx="225">
                  <c:v>9.4989524668808431E-2</c:v>
                </c:pt>
                <c:pt idx="226">
                  <c:v>9.3147921330307012E-2</c:v>
                </c:pt>
                <c:pt idx="227">
                  <c:v>9.1340155729655065E-2</c:v>
                </c:pt>
                <c:pt idx="228">
                  <c:v>8.9565671441301134E-2</c:v>
                </c:pt>
                <c:pt idx="229">
                  <c:v>8.7823918824550817E-2</c:v>
                </c:pt>
                <c:pt idx="230">
                  <c:v>8.6114355034231621E-2</c:v>
                </c:pt>
                <c:pt idx="231">
                  <c:v>8.443644402651504E-2</c:v>
                </c:pt>
                <c:pt idx="232">
                  <c:v>8.2789656560126323E-2</c:v>
                </c:pt>
                <c:pt idx="233">
                  <c:v>8.1173470193166661E-2</c:v>
                </c:pt>
                <c:pt idx="234">
                  <c:v>7.9587369275763903E-2</c:v>
                </c:pt>
                <c:pt idx="235">
                  <c:v>7.8030844938759461E-2</c:v>
                </c:pt>
                <c:pt idx="236">
                  <c:v>7.6503395078633352E-2</c:v>
                </c:pt>
                <c:pt idx="237">
                  <c:v>7.5004524338860554E-2</c:v>
                </c:pt>
                <c:pt idx="238">
                  <c:v>7.3533744087886044E-2</c:v>
                </c:pt>
                <c:pt idx="239">
                  <c:v>7.2090572393897837E-2</c:v>
                </c:pt>
                <c:pt idx="240">
                  <c:v>7.0674533996572225E-2</c:v>
                </c:pt>
                <c:pt idx="241">
                  <c:v>6.9285160275957811E-2</c:v>
                </c:pt>
                <c:pt idx="242">
                  <c:v>6.7921989218659315E-2</c:v>
                </c:pt>
                <c:pt idx="243">
                  <c:v>6.6584565381475919E-2</c:v>
                </c:pt>
                <c:pt idx="244">
                  <c:v>6.5272439852643083E-2</c:v>
                </c:pt>
                <c:pt idx="245">
                  <c:v>6.3985170210821077E-2</c:v>
                </c:pt>
                <c:pt idx="246">
                  <c:v>6.2722320481968186E-2</c:v>
                </c:pt>
                <c:pt idx="247">
                  <c:v>6.1483461094230966E-2</c:v>
                </c:pt>
                <c:pt idx="248">
                  <c:v>6.0268168830978346E-2</c:v>
                </c:pt>
                <c:pt idx="249">
                  <c:v>5.907602678210299E-2</c:v>
                </c:pt>
                <c:pt idx="250">
                  <c:v>5.7906624293706153E-2</c:v>
                </c:pt>
                <c:pt idx="251">
                  <c:v>5.6759556916279416E-2</c:v>
                </c:pt>
                <c:pt idx="252">
                  <c:v>5.5634426351491559E-2</c:v>
                </c:pt>
                <c:pt idx="253">
                  <c:v>5.4530840397683925E-2</c:v>
                </c:pt>
                <c:pt idx="254">
                  <c:v>5.3448412894174312E-2</c:v>
                </c:pt>
                <c:pt idx="255">
                  <c:v>5.2386763664464597E-2</c:v>
                </c:pt>
                <c:pt idx="256">
                  <c:v>5.1345518458443443E-2</c:v>
                </c:pt>
                <c:pt idx="257">
                  <c:v>5.0324308893671933E-2</c:v>
                </c:pt>
                <c:pt idx="258">
                  <c:v>4.9322772395835858E-2</c:v>
                </c:pt>
                <c:pt idx="259">
                  <c:v>4.8340552138445125E-2</c:v>
                </c:pt>
                <c:pt idx="260">
                  <c:v>4.7377296981856491E-2</c:v>
                </c:pt>
                <c:pt idx="261">
                  <c:v>4.643266141169438E-2</c:v>
                </c:pt>
                <c:pt idx="262">
                  <c:v>4.5506305476738139E-2</c:v>
                </c:pt>
                <c:pt idx="263">
                  <c:v>4.4597894726344699E-2</c:v>
                </c:pt>
                <c:pt idx="264">
                  <c:v>4.3707100147469258E-2</c:v>
                </c:pt>
                <c:pt idx="265">
                  <c:v>4.2833598101345877E-2</c:v>
                </c:pt>
                <c:pt idx="266">
                  <c:v>4.1977070259886083E-2</c:v>
                </c:pt>
                <c:pt idx="267">
                  <c:v>4.113720354185104E-2</c:v>
                </c:pt>
                <c:pt idx="268">
                  <c:v>4.0313690048850388E-2</c:v>
                </c:pt>
                <c:pt idx="269">
                  <c:v>3.9506227001218017E-2</c:v>
                </c:pt>
                <c:pt idx="270">
                  <c:v>3.8714516673812926E-2</c:v>
                </c:pt>
                <c:pt idx="271">
                  <c:v>3.7938266331790912E-2</c:v>
                </c:pt>
                <c:pt idx="272">
                  <c:v>3.7177188166390075E-2</c:v>
                </c:pt>
                <c:pt idx="273">
                  <c:v>3.643099923077199E-2</c:v>
                </c:pt>
                <c:pt idx="274">
                  <c:v>3.5699421375957073E-2</c:v>
                </c:pt>
                <c:pt idx="275">
                  <c:v>3.4982181186891517E-2</c:v>
                </c:pt>
                <c:pt idx="276">
                  <c:v>3.4279009918681012E-2</c:v>
                </c:pt>
                <c:pt idx="277">
                  <c:v>3.3589643433024292E-2</c:v>
                </c:pt>
                <c:pt idx="278">
                  <c:v>3.2913822134878118E-2</c:v>
                </c:pt>
                <c:pt idx="279">
                  <c:v>3.2251290909383536E-2</c:v>
                </c:pt>
                <c:pt idx="280">
                  <c:v>3.1601799059081108E-2</c:v>
                </c:pt>
                <c:pt idx="281">
                  <c:v>3.0965100241442042E-2</c:v>
                </c:pt>
                <c:pt idx="282">
                  <c:v>3.0340952406739886E-2</c:v>
                </c:pt>
                <c:pt idx="283">
                  <c:v>2.972911773628609E-2</c:v>
                </c:pt>
                <c:pt idx="284">
                  <c:v>2.9129362581051838E-2</c:v>
                </c:pt>
                <c:pt idx="285">
                  <c:v>2.8541457400696451E-2</c:v>
                </c:pt>
                <c:pt idx="286">
                  <c:v>2.7965176703021882E-2</c:v>
                </c:pt>
                <c:pt idx="287">
                  <c:v>2.7400298983871321E-2</c:v>
                </c:pt>
                <c:pt idx="288">
                  <c:v>2.6846606667488757E-2</c:v>
                </c:pt>
                <c:pt idx="289">
                  <c:v>2.6303886047355316E-2</c:v>
                </c:pt>
                <c:pt idx="290">
                  <c:v>2.5771927227516814E-2</c:v>
                </c:pt>
                <c:pt idx="291">
                  <c:v>2.5250524064416247E-2</c:v>
                </c:pt>
                <c:pt idx="292">
                  <c:v>2.4739474109243535E-2</c:v>
                </c:pt>
                <c:pt idx="293">
                  <c:v>2.4238578550814217E-2</c:v>
                </c:pt>
                <c:pt idx="294">
                  <c:v>2.3747642158987649E-2</c:v>
                </c:pt>
                <c:pt idx="295">
                  <c:v>2.3266473228634368E-2</c:v>
                </c:pt>
                <c:pt idx="296">
                  <c:v>2.2794883524161532E-2</c:v>
                </c:pt>
                <c:pt idx="297">
                  <c:v>2.233268822460437E-2</c:v>
                </c:pt>
                <c:pt idx="298">
                  <c:v>2.1879705869291114E-2</c:v>
                </c:pt>
                <c:pt idx="299">
                  <c:v>2.1435758304087511E-2</c:v>
                </c:pt>
                <c:pt idx="300">
                  <c:v>2.1000670628227198E-2</c:v>
                </c:pt>
                <c:pt idx="301">
                  <c:v>2.0574271141732537E-2</c:v>
                </c:pt>
                <c:pt idx="302">
                  <c:v>2.0156391293430765E-2</c:v>
                </c:pt>
                <c:pt idx="303">
                  <c:v>1.9746865629568996E-2</c:v>
                </c:pt>
                <c:pt idx="304">
                  <c:v>1.9345531743031507E-2</c:v>
                </c:pt>
                <c:pt idx="305">
                  <c:v>1.8952230223161826E-2</c:v>
                </c:pt>
                <c:pt idx="306">
                  <c:v>1.8566804606191808E-2</c:v>
                </c:pt>
                <c:pt idx="307">
                  <c:v>1.8189101326279357E-2</c:v>
                </c:pt>
                <c:pt idx="308">
                  <c:v>1.781896966715589E-2</c:v>
                </c:pt>
                <c:pt idx="309">
                  <c:v>1.7456261714384105E-2</c:v>
                </c:pt>
                <c:pt idx="310">
                  <c:v>1.7100832308226517E-2</c:v>
                </c:pt>
                <c:pt idx="311">
                  <c:v>1.6752538997124276E-2</c:v>
                </c:pt>
                <c:pt idx="312">
                  <c:v>1.641124199178598E-2</c:v>
                </c:pt>
                <c:pt idx="313">
                  <c:v>1.6076804119885255E-2</c:v>
                </c:pt>
                <c:pt idx="314">
                  <c:v>1.5749090781365896E-2</c:v>
                </c:pt>
                <c:pt idx="315">
                  <c:v>1.5427969904353052E-2</c:v>
                </c:pt>
                <c:pt idx="316">
                  <c:v>1.5113311901668125E-2</c:v>
                </c:pt>
                <c:pt idx="317">
                  <c:v>1.4804989627945506E-2</c:v>
                </c:pt>
                <c:pt idx="318">
                  <c:v>1.4502878337348278E-2</c:v>
                </c:pt>
                <c:pt idx="319">
                  <c:v>1.4206855641880275E-2</c:v>
                </c:pt>
                <c:pt idx="320">
                  <c:v>1.3916801470291248E-2</c:v>
                </c:pt>
                <c:pt idx="321">
                  <c:v>1.363259802757196E-2</c:v>
                </c:pt>
                <c:pt idx="322">
                  <c:v>1.3354129755035537E-2</c:v>
                </c:pt>
                <c:pt idx="323">
                  <c:v>1.308128329098149E-2</c:v>
                </c:pt>
                <c:pt idx="324">
                  <c:v>1.2813947431938285E-2</c:v>
                </c:pt>
                <c:pt idx="325">
                  <c:v>1.2552013094480464E-2</c:v>
                </c:pt>
                <c:pt idx="326">
                  <c:v>1.2295373277615958E-2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Graphs!$A$2</c:f>
              <c:strCache>
                <c:ptCount val="1"/>
                <c:pt idx="0">
                  <c:v>Lopt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Graphs!$A$3:$A$4</c:f>
              <c:numCache>
                <c:formatCode>General</c:formatCode>
                <c:ptCount val="2"/>
                <c:pt idx="0">
                  <c:v>86</c:v>
                </c:pt>
                <c:pt idx="1">
                  <c:v>86</c:v>
                </c:pt>
              </c:numCache>
            </c:numRef>
          </c:xVal>
          <c:yVal>
            <c:numRef>
              <c:f>Graphs!$B$3:$B$4</c:f>
              <c:numCache>
                <c:formatCode>General</c:formatCode>
                <c:ptCount val="2"/>
                <c:pt idx="0">
                  <c:v>0</c:v>
                </c:pt>
                <c:pt idx="1">
                  <c:v>0.99</c:v>
                </c:pt>
              </c:numCache>
            </c:numRef>
          </c:yVal>
          <c:smooth val="0"/>
        </c:ser>
        <c:ser>
          <c:idx val="4"/>
          <c:order val="2"/>
          <c:tx>
            <c:v>B_F_35</c:v>
          </c:tx>
          <c:spPr>
            <a:ln w="15875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Equations!$B$31:$B$353</c:f>
              <c:numCache>
                <c:formatCode>0.0</c:formatCode>
                <c:ptCount val="323"/>
                <c:pt idx="0">
                  <c:v>35.120466265235748</c:v>
                </c:pt>
                <c:pt idx="1">
                  <c:v>36.425622327606476</c:v>
                </c:pt>
                <c:pt idx="2">
                  <c:v>37.712633515590035</c:v>
                </c:pt>
                <c:pt idx="3">
                  <c:v>38.981752087499444</c:v>
                </c:pt>
                <c:pt idx="4">
                  <c:v>40.233226794637709</c:v>
                </c:pt>
                <c:pt idx="5">
                  <c:v>41.46730293005384</c:v>
                </c:pt>
                <c:pt idx="6">
                  <c:v>42.684222376621079</c:v>
                </c:pt>
                <c:pt idx="7">
                  <c:v>43.884223654446757</c:v>
                </c:pt>
                <c:pt idx="8">
                  <c:v>45.067541967622951</c:v>
                </c:pt>
                <c:pt idx="9">
                  <c:v>46.234409250327289</c:v>
                </c:pt>
                <c:pt idx="10">
                  <c:v>47.385054212282689</c:v>
                </c:pt>
                <c:pt idx="11">
                  <c:v>48.519702383585368</c:v>
                </c:pt>
                <c:pt idx="12">
                  <c:v>49.63857615890926</c:v>
                </c:pt>
                <c:pt idx="13">
                  <c:v>50.741894841096283</c:v>
                </c:pt>
                <c:pt idx="14">
                  <c:v>51.82987468414025</c:v>
                </c:pt>
                <c:pt idx="15">
                  <c:v>52.902728935573386</c:v>
                </c:pt>
                <c:pt idx="16">
                  <c:v>53.960667878263578</c:v>
                </c:pt>
                <c:pt idx="17">
                  <c:v>55.003898871630433</c:v>
                </c:pt>
                <c:pt idx="18">
                  <c:v>56.032626392288385</c:v>
                </c:pt>
                <c:pt idx="19">
                  <c:v>57.047052074124807</c:v>
                </c:pt>
                <c:pt idx="20">
                  <c:v>58.047374747820889</c:v>
                </c:pt>
                <c:pt idx="21">
                  <c:v>59.033790479823061</c:v>
                </c:pt>
                <c:pt idx="22">
                  <c:v>60.006492610772654</c:v>
                </c:pt>
                <c:pt idx="23">
                  <c:v>60.965671793401299</c:v>
                </c:pt>
                <c:pt idx="24">
                  <c:v>61.91151602989946</c:v>
                </c:pt>
                <c:pt idx="25">
                  <c:v>62.84421070876548</c:v>
                </c:pt>
                <c:pt idx="26">
                  <c:v>63.76393864114231</c:v>
                </c:pt>
                <c:pt idx="27">
                  <c:v>64.670880096649057</c:v>
                </c:pt>
                <c:pt idx="28">
                  <c:v>65.56521283871443</c:v>
                </c:pt>
                <c:pt idx="29">
                  <c:v>66.447112159418992</c:v>
                </c:pt>
                <c:pt idx="30">
                  <c:v>67.316750913852815</c:v>
                </c:pt>
                <c:pt idx="31">
                  <c:v>68.174299553995851</c:v>
                </c:pt>
                <c:pt idx="32">
                  <c:v>69.019926162126836</c:v>
                </c:pt>
                <c:pt idx="33">
                  <c:v>69.853796483768136</c:v>
                </c:pt>
                <c:pt idx="34">
                  <c:v>70.676073960172317</c:v>
                </c:pt>
                <c:pt idx="35">
                  <c:v>71.486919760357125</c:v>
                </c:pt>
                <c:pt idx="36">
                  <c:v>72.286492812695229</c:v>
                </c:pt>
                <c:pt idx="37">
                  <c:v>73.07494983606459</c:v>
                </c:pt>
                <c:pt idx="38">
                  <c:v>73.852445370565931</c:v>
                </c:pt>
                <c:pt idx="39">
                  <c:v>74.619131807813048</c:v>
                </c:pt>
                <c:pt idx="40">
                  <c:v>75.375159420802063</c:v>
                </c:pt>
                <c:pt idx="41">
                  <c:v>76.120676393365443</c:v>
                </c:pt>
                <c:pt idx="42">
                  <c:v>76.855828849216479</c:v>
                </c:pt>
                <c:pt idx="43">
                  <c:v>77.580760880589992</c:v>
                </c:pt>
                <c:pt idx="44">
                  <c:v>78.295614576484908</c:v>
                </c:pt>
                <c:pt idx="45">
                  <c:v>79.000530050514129</c:v>
                </c:pt>
                <c:pt idx="46">
                  <c:v>79.695645468367204</c:v>
                </c:pt>
                <c:pt idx="47">
                  <c:v>80.3810970748914</c:v>
                </c:pt>
                <c:pt idx="48">
                  <c:v>81.057019220795937</c:v>
                </c:pt>
                <c:pt idx="49">
                  <c:v>81.723544388985275</c:v>
                </c:pt>
                <c:pt idx="50">
                  <c:v>82.38080322052619</c:v>
                </c:pt>
                <c:pt idx="51">
                  <c:v>83.028924540253726</c:v>
                </c:pt>
                <c:pt idx="52">
                  <c:v>83.6680353820215</c:v>
                </c:pt>
                <c:pt idx="53">
                  <c:v>84.298261013600452</c:v>
                </c:pt>
                <c:pt idx="54">
                  <c:v>84.919724961231978</c:v>
                </c:pt>
                <c:pt idx="55">
                  <c:v>85.532549033839302</c:v>
                </c:pt>
                <c:pt idx="56">
                  <c:v>86.136853346902569</c:v>
                </c:pt>
                <c:pt idx="57">
                  <c:v>86.732756346001722</c:v>
                </c:pt>
                <c:pt idx="58">
                  <c:v>87.320374830032264</c:v>
                </c:pt>
                <c:pt idx="59">
                  <c:v>87.89982397409824</c:v>
                </c:pt>
                <c:pt idx="60">
                  <c:v>88.471217352086924</c:v>
                </c:pt>
                <c:pt idx="61">
                  <c:v>89.03466695892962</c:v>
                </c:pt>
                <c:pt idx="62">
                  <c:v>89.590283232553091</c:v>
                </c:pt>
                <c:pt idx="63">
                  <c:v>90.138175075525652</c:v>
                </c:pt>
                <c:pt idx="64">
                  <c:v>90.678449876402581</c:v>
                </c:pt>
                <c:pt idx="65">
                  <c:v>91.211213530774415</c:v>
                </c:pt>
                <c:pt idx="66">
                  <c:v>91.736570462022982</c:v>
                </c:pt>
                <c:pt idx="67">
                  <c:v>92.254623641788669</c:v>
                </c:pt>
                <c:pt idx="68">
                  <c:v>92.765474610153191</c:v>
                </c:pt>
                <c:pt idx="69">
                  <c:v>93.269223495541723</c:v>
                </c:pt>
                <c:pt idx="70">
                  <c:v>93.765969034348544</c:v>
                </c:pt>
                <c:pt idx="71">
                  <c:v>94.255808590289462</c:v>
                </c:pt>
                <c:pt idx="72">
                  <c:v>94.738838173485604</c:v>
                </c:pt>
                <c:pt idx="73">
                  <c:v>95.21515245928164</c:v>
                </c:pt>
                <c:pt idx="74">
                  <c:v>95.684844806802445</c:v>
                </c:pt>
                <c:pt idx="75">
                  <c:v>96.14800727725175</c:v>
                </c:pt>
                <c:pt idx="76">
                  <c:v>96.604730651956544</c:v>
                </c:pt>
                <c:pt idx="77">
                  <c:v>97.055104450160385</c:v>
                </c:pt>
                <c:pt idx="78">
                  <c:v>97.499216946569533</c:v>
                </c:pt>
                <c:pt idx="79">
                  <c:v>97.937155188655041</c:v>
                </c:pt>
                <c:pt idx="80">
                  <c:v>98.369005013714357</c:v>
                </c:pt>
                <c:pt idx="81">
                  <c:v>98.794851065695681</c:v>
                </c:pt>
                <c:pt idx="82">
                  <c:v>99.214776811788511</c:v>
                </c:pt>
                <c:pt idx="83">
                  <c:v>99.628864558783391</c:v>
                </c:pt>
                <c:pt idx="84">
                  <c:v>100.03719546920439</c:v>
                </c:pt>
                <c:pt idx="85">
                  <c:v>100.43984957721716</c:v>
                </c:pt>
                <c:pt idx="86">
                  <c:v>100.8369058043159</c:v>
                </c:pt>
                <c:pt idx="87">
                  <c:v>101.22844197479225</c:v>
                </c:pt>
                <c:pt idx="88">
                  <c:v>101.61453483098906</c:v>
                </c:pt>
                <c:pt idx="89">
                  <c:v>101.99526004834217</c:v>
                </c:pt>
                <c:pt idx="90">
                  <c:v>102.37069225021303</c:v>
                </c:pt>
                <c:pt idx="91">
                  <c:v>102.74090502251507</c:v>
                </c:pt>
                <c:pt idx="92">
                  <c:v>103.10597092813684</c:v>
                </c:pt>
                <c:pt idx="93">
                  <c:v>103.4659615211646</c:v>
                </c:pt>
                <c:pt idx="94">
                  <c:v>103.82094736090698</c:v>
                </c:pt>
                <c:pt idx="95">
                  <c:v>104.17099802572504</c:v>
                </c:pt>
                <c:pt idx="96">
                  <c:v>104.51618212666972</c:v>
                </c:pt>
                <c:pt idx="97">
                  <c:v>104.85656732092984</c:v>
                </c:pt>
                <c:pt idx="98">
                  <c:v>105.19222032509319</c:v>
                </c:pt>
                <c:pt idx="99">
                  <c:v>105.5232069282231</c:v>
                </c:pt>
                <c:pt idx="100">
                  <c:v>105.84959200475345</c:v>
                </c:pt>
                <c:pt idx="101">
                  <c:v>106.17143952720404</c:v>
                </c:pt>
                <c:pt idx="102">
                  <c:v>106.48881257871966</c:v>
                </c:pt>
                <c:pt idx="103">
                  <c:v>106.80177336543443</c:v>
                </c:pt>
                <c:pt idx="104">
                  <c:v>107.11038322866445</c:v>
                </c:pt>
                <c:pt idx="105">
                  <c:v>107.41470265693086</c:v>
                </c:pt>
                <c:pt idx="106">
                  <c:v>107.71479129781584</c:v>
                </c:pt>
                <c:pt idx="107">
                  <c:v>108.01070796965369</c:v>
                </c:pt>
                <c:pt idx="108">
                  <c:v>108.30251067305944</c:v>
                </c:pt>
                <c:pt idx="109">
                  <c:v>108.59025660229712</c:v>
                </c:pt>
                <c:pt idx="110">
                  <c:v>108.87400215649002</c:v>
                </c:pt>
                <c:pt idx="111">
                  <c:v>109.15380295067517</c:v>
                </c:pt>
                <c:pt idx="112">
                  <c:v>109.42971382670392</c:v>
                </c:pt>
                <c:pt idx="113">
                  <c:v>109.7017888639913</c:v>
                </c:pt>
                <c:pt idx="114">
                  <c:v>109.9700813901156</c:v>
                </c:pt>
                <c:pt idx="115">
                  <c:v>110.23464399127086</c:v>
                </c:pt>
                <c:pt idx="116">
                  <c:v>110.49552852257386</c:v>
                </c:pt>
                <c:pt idx="117">
                  <c:v>110.7527861182279</c:v>
                </c:pt>
                <c:pt idx="118">
                  <c:v>111.00646720154533</c:v>
                </c:pt>
                <c:pt idx="119">
                  <c:v>111.2566214948306</c:v>
                </c:pt>
                <c:pt idx="120">
                  <c:v>111.503298029126</c:v>
                </c:pt>
                <c:pt idx="121">
                  <c:v>111.74654515382197</c:v>
                </c:pt>
                <c:pt idx="122">
                  <c:v>111.98641054613367</c:v>
                </c:pt>
                <c:pt idx="123">
                  <c:v>112.22294122044589</c:v>
                </c:pt>
                <c:pt idx="124">
                  <c:v>112.45618353752801</c:v>
                </c:pt>
                <c:pt idx="125">
                  <c:v>112.68618321362084</c:v>
                </c:pt>
                <c:pt idx="126">
                  <c:v>112.91298532939726</c:v>
                </c:pt>
                <c:pt idx="127">
                  <c:v>113.13663433879802</c:v>
                </c:pt>
                <c:pt idx="128">
                  <c:v>113.35717407774492</c:v>
                </c:pt>
                <c:pt idx="129">
                  <c:v>113.57464777273282</c:v>
                </c:pt>
                <c:pt idx="130">
                  <c:v>113.78909804930217</c:v>
                </c:pt>
                <c:pt idx="131">
                  <c:v>114.00056694039368</c:v>
                </c:pt>
                <c:pt idx="132">
                  <c:v>114.20909589458702</c:v>
                </c:pt>
                <c:pt idx="133">
                  <c:v>114.41472578422479</c:v>
                </c:pt>
                <c:pt idx="134">
                  <c:v>114.61749691342362</c:v>
                </c:pt>
                <c:pt idx="135">
                  <c:v>114.817449025974</c:v>
                </c:pt>
                <c:pt idx="136">
                  <c:v>115.01462131313009</c:v>
                </c:pt>
                <c:pt idx="137">
                  <c:v>115.20905242129142</c:v>
                </c:pt>
                <c:pt idx="138">
                  <c:v>115.4007804595776</c:v>
                </c:pt>
                <c:pt idx="139">
                  <c:v>115.58984300729794</c:v>
                </c:pt>
                <c:pt idx="140">
                  <c:v>115.77627712131707</c:v>
                </c:pt>
                <c:pt idx="141">
                  <c:v>115.96011934331814</c:v>
                </c:pt>
                <c:pt idx="142">
                  <c:v>116.14140570696522</c:v>
                </c:pt>
                <c:pt idx="143">
                  <c:v>116.32017174496595</c:v>
                </c:pt>
                <c:pt idx="144">
                  <c:v>116.49645249603607</c:v>
                </c:pt>
                <c:pt idx="145">
                  <c:v>116.67028251176713</c:v>
                </c:pt>
                <c:pt idx="146">
                  <c:v>116.84169586339871</c:v>
                </c:pt>
                <c:pt idx="147">
                  <c:v>117.01072614849647</c:v>
                </c:pt>
                <c:pt idx="148">
                  <c:v>117.17740649753743</c:v>
                </c:pt>
                <c:pt idx="149">
                  <c:v>117.34176958040361</c:v>
                </c:pt>
                <c:pt idx="150">
                  <c:v>117.50384761278541</c:v>
                </c:pt>
                <c:pt idx="151">
                  <c:v>117.66367236249604</c:v>
                </c:pt>
                <c:pt idx="152">
                  <c:v>117.82127515569815</c:v>
                </c:pt>
                <c:pt idx="153">
                  <c:v>117.9766868830437</c:v>
                </c:pt>
                <c:pt idx="154">
                  <c:v>118.1299380057288</c:v>
                </c:pt>
                <c:pt idx="155">
                  <c:v>118.28105856146409</c:v>
                </c:pt>
                <c:pt idx="156">
                  <c:v>118.43007817036231</c:v>
                </c:pt>
                <c:pt idx="157">
                  <c:v>118.57702604074387</c:v>
                </c:pt>
                <c:pt idx="158">
                  <c:v>118.72193097486178</c:v>
                </c:pt>
                <c:pt idx="159">
                  <c:v>118.86482137454702</c:v>
                </c:pt>
                <c:pt idx="160">
                  <c:v>119.00572524677537</c:v>
                </c:pt>
                <c:pt idx="161">
                  <c:v>119.14467020915686</c:v>
                </c:pt>
                <c:pt idx="162">
                  <c:v>119.28168349534896</c:v>
                </c:pt>
                <c:pt idx="163">
                  <c:v>119.41679196039438</c:v>
                </c:pt>
                <c:pt idx="164">
                  <c:v>119.55002208598478</c:v>
                </c:pt>
                <c:pt idx="165">
                  <c:v>119.68139998565131</c:v>
                </c:pt>
                <c:pt idx="166">
                  <c:v>119.81095140988289</c:v>
                </c:pt>
                <c:pt idx="167">
                  <c:v>119.93870175117341</c:v>
                </c:pt>
                <c:pt idx="168">
                  <c:v>120.06467604899873</c:v>
                </c:pt>
                <c:pt idx="169">
                  <c:v>120.18889899472451</c:v>
                </c:pt>
                <c:pt idx="170">
                  <c:v>120.31139493644581</c:v>
                </c:pt>
                <c:pt idx="171">
                  <c:v>120.43218788375935</c:v>
                </c:pt>
                <c:pt idx="172">
                  <c:v>120.55130151246951</c:v>
                </c:pt>
                <c:pt idx="173">
                  <c:v>120.66875916922882</c:v>
                </c:pt>
                <c:pt idx="174">
                  <c:v>120.78458387611406</c:v>
                </c:pt>
                <c:pt idx="175">
                  <c:v>120.89879833513857</c:v>
                </c:pt>
                <c:pt idx="176">
                  <c:v>121.01142493270191</c:v>
                </c:pt>
                <c:pt idx="177">
                  <c:v>121.12248574397783</c:v>
                </c:pt>
                <c:pt idx="178">
                  <c:v>121.23200253724087</c:v>
                </c:pt>
                <c:pt idx="179">
                  <c:v>121.33999677813308</c:v>
                </c:pt>
                <c:pt idx="180">
                  <c:v>121.44648963387142</c:v>
                </c:pt>
                <c:pt idx="181">
                  <c:v>121.55150197739653</c:v>
                </c:pt>
                <c:pt idx="182">
                  <c:v>121.65505439146393</c:v>
                </c:pt>
                <c:pt idx="183">
                  <c:v>121.75716717267829</c:v>
                </c:pt>
                <c:pt idx="184">
                  <c:v>121.85786033547164</c:v>
                </c:pt>
                <c:pt idx="185">
                  <c:v>121.9571536160262</c:v>
                </c:pt>
                <c:pt idx="186">
                  <c:v>122.05506647614287</c:v>
                </c:pt>
                <c:pt idx="187">
                  <c:v>122.15161810705565</c:v>
                </c:pt>
                <c:pt idx="188">
                  <c:v>122.24682743319332</c:v>
                </c:pt>
                <c:pt idx="189">
                  <c:v>122.34071311588862</c:v>
                </c:pt>
                <c:pt idx="190">
                  <c:v>122.43329355703588</c:v>
                </c:pt>
                <c:pt idx="191">
                  <c:v>122.52458690269796</c:v>
                </c:pt>
                <c:pt idx="192">
                  <c:v>122.6146110466629</c:v>
                </c:pt>
                <c:pt idx="193">
                  <c:v>122.70338363395108</c:v>
                </c:pt>
                <c:pt idx="194">
                  <c:v>122.79092206427381</c:v>
                </c:pt>
                <c:pt idx="195">
                  <c:v>122.87724349544369</c:v>
                </c:pt>
                <c:pt idx="196">
                  <c:v>122.96236484673756</c:v>
                </c:pt>
                <c:pt idx="197">
                  <c:v>123.04630280221278</c:v>
                </c:pt>
                <c:pt idx="198">
                  <c:v>123.12907381397734</c:v>
                </c:pt>
                <c:pt idx="199">
                  <c:v>123.21069410541453</c:v>
                </c:pt>
                <c:pt idx="200">
                  <c:v>123.29117967436275</c:v>
                </c:pt>
                <c:pt idx="201">
                  <c:v>123.37054629625121</c:v>
                </c:pt>
                <c:pt idx="202">
                  <c:v>123.44880952719184</c:v>
                </c:pt>
                <c:pt idx="203">
                  <c:v>123.52598470702848</c:v>
                </c:pt>
                <c:pt idx="204">
                  <c:v>123.60208696234344</c:v>
                </c:pt>
                <c:pt idx="205">
                  <c:v>123.67713120942238</c:v>
                </c:pt>
                <c:pt idx="206">
                  <c:v>123.75113215717798</c:v>
                </c:pt>
                <c:pt idx="207">
                  <c:v>123.82410431003291</c:v>
                </c:pt>
                <c:pt idx="208">
                  <c:v>123.8960619707627</c:v>
                </c:pt>
                <c:pt idx="209">
                  <c:v>123.96701924329928</c:v>
                </c:pt>
                <c:pt idx="210">
                  <c:v>124.03699003549518</c:v>
                </c:pt>
                <c:pt idx="211">
                  <c:v>124.10598806184969</c:v>
                </c:pt>
                <c:pt idx="212">
                  <c:v>124.17402684619684</c:v>
                </c:pt>
                <c:pt idx="213">
                  <c:v>124.24111972435621</c:v>
                </c:pt>
                <c:pt idx="214">
                  <c:v>124.3072798467467</c:v>
                </c:pt>
                <c:pt idx="215">
                  <c:v>124.37252018096407</c:v>
                </c:pt>
                <c:pt idx="216">
                  <c:v>124.43685351432272</c:v>
                </c:pt>
                <c:pt idx="217">
                  <c:v>124.50029245636192</c:v>
                </c:pt>
                <c:pt idx="218">
                  <c:v>124.56284944131743</c:v>
                </c:pt>
                <c:pt idx="219">
                  <c:v>124.62453673055852</c:v>
                </c:pt>
                <c:pt idx="220">
                  <c:v>124.68536641499141</c:v>
                </c:pt>
                <c:pt idx="221">
                  <c:v>124.74535041742895</c:v>
                </c:pt>
                <c:pt idx="222">
                  <c:v>124.80450049492768</c:v>
                </c:pt>
                <c:pt idx="223">
                  <c:v>124.86282824109215</c:v>
                </c:pt>
                <c:pt idx="224">
                  <c:v>124.92034508834729</c:v>
                </c:pt>
                <c:pt idx="225">
                  <c:v>124.97706231017935</c:v>
                </c:pt>
                <c:pt idx="226">
                  <c:v>125.03299102334535</c:v>
                </c:pt>
                <c:pt idx="227">
                  <c:v>125.08814219005211</c:v>
                </c:pt>
                <c:pt idx="228">
                  <c:v>125.1425266201049</c:v>
                </c:pt>
                <c:pt idx="229">
                  <c:v>125.19615497302607</c:v>
                </c:pt>
                <c:pt idx="230">
                  <c:v>125.24903776014452</c:v>
                </c:pt>
                <c:pt idx="231">
                  <c:v>125.30118534665579</c:v>
                </c:pt>
                <c:pt idx="232">
                  <c:v>125.35260795365379</c:v>
                </c:pt>
                <c:pt idx="233">
                  <c:v>125.4033156601341</c:v>
                </c:pt>
                <c:pt idx="234">
                  <c:v>125.45331840496954</c:v>
                </c:pt>
                <c:pt idx="235">
                  <c:v>125.50262598885817</c:v>
                </c:pt>
                <c:pt idx="236">
                  <c:v>125.55124807624429</c:v>
                </c:pt>
                <c:pt idx="237">
                  <c:v>125.59919419721268</c:v>
                </c:pt>
                <c:pt idx="238">
                  <c:v>125.64647374935653</c:v>
                </c:pt>
                <c:pt idx="239">
                  <c:v>125.69309599961944</c:v>
                </c:pt>
                <c:pt idx="240">
                  <c:v>125.7390700861117</c:v>
                </c:pt>
                <c:pt idx="241">
                  <c:v>125.78440501990144</c:v>
                </c:pt>
                <c:pt idx="242">
                  <c:v>125.82910968678081</c:v>
                </c:pt>
                <c:pt idx="243">
                  <c:v>125.87319284900768</c:v>
                </c:pt>
                <c:pt idx="244">
                  <c:v>125.91666314702292</c:v>
                </c:pt>
                <c:pt idx="245">
                  <c:v>125.9595291011441</c:v>
                </c:pt>
                <c:pt idx="246">
                  <c:v>126.00179911323551</c:v>
                </c:pt>
                <c:pt idx="247">
                  <c:v>126.0434814683548</c:v>
                </c:pt>
                <c:pt idx="248">
                  <c:v>126.08458433637702</c:v>
                </c:pt>
                <c:pt idx="249">
                  <c:v>126.12511577359591</c:v>
                </c:pt>
                <c:pt idx="250">
                  <c:v>126.16508372430289</c:v>
                </c:pt>
                <c:pt idx="251">
                  <c:v>126.20449602234426</c:v>
                </c:pt>
                <c:pt idx="252">
                  <c:v>126.24336039265661</c:v>
                </c:pt>
                <c:pt idx="253">
                  <c:v>126.28168445278095</c:v>
                </c:pt>
                <c:pt idx="254">
                  <c:v>126.31947571435572</c:v>
                </c:pt>
                <c:pt idx="255">
                  <c:v>126.35674158458923</c:v>
                </c:pt>
                <c:pt idx="256">
                  <c:v>126.39348936771128</c:v>
                </c:pt>
                <c:pt idx="257">
                  <c:v>126.42972626640507</c:v>
                </c:pt>
                <c:pt idx="258">
                  <c:v>126.4654593832187</c:v>
                </c:pt>
                <c:pt idx="259">
                  <c:v>126.50069572195747</c:v>
                </c:pt>
                <c:pt idx="260">
                  <c:v>126.5354421890566</c:v>
                </c:pt>
                <c:pt idx="261">
                  <c:v>126.56970559493486</c:v>
                </c:pt>
                <c:pt idx="262">
                  <c:v>126.60349265532949</c:v>
                </c:pt>
                <c:pt idx="263">
                  <c:v>126.6368099926125</c:v>
                </c:pt>
                <c:pt idx="264">
                  <c:v>126.66966413708865</c:v>
                </c:pt>
                <c:pt idx="265">
                  <c:v>126.70206152827545</c:v>
                </c:pt>
                <c:pt idx="266">
                  <c:v>126.73400851616526</c:v>
                </c:pt>
                <c:pt idx="267">
                  <c:v>126.76551136247002</c:v>
                </c:pt>
                <c:pt idx="268">
                  <c:v>126.79657624184841</c:v>
                </c:pt>
                <c:pt idx="269">
                  <c:v>126.82720924311627</c:v>
                </c:pt>
                <c:pt idx="270">
                  <c:v>126.85741637043992</c:v>
                </c:pt>
                <c:pt idx="271">
                  <c:v>126.88720354451299</c:v>
                </c:pt>
                <c:pt idx="272">
                  <c:v>126.91657660371698</c:v>
                </c:pt>
                <c:pt idx="273">
                  <c:v>126.94554130526552</c:v>
                </c:pt>
                <c:pt idx="274">
                  <c:v>126.97410332633284</c:v>
                </c:pt>
                <c:pt idx="275">
                  <c:v>127.00226826516652</c:v>
                </c:pt>
                <c:pt idx="276">
                  <c:v>127.03004164218473</c:v>
                </c:pt>
                <c:pt idx="277">
                  <c:v>127.05742890105824</c:v>
                </c:pt>
                <c:pt idx="278">
                  <c:v>127.08443540977754</c:v>
                </c:pt>
                <c:pt idx="279">
                  <c:v>127.11106646170474</c:v>
                </c:pt>
                <c:pt idx="280">
                  <c:v>127.13732727661129</c:v>
                </c:pt>
                <c:pt idx="281">
                  <c:v>127.16322300170097</c:v>
                </c:pt>
                <c:pt idx="282">
                  <c:v>127.18875871261881</c:v>
                </c:pt>
                <c:pt idx="283">
                  <c:v>127.2139394144459</c:v>
                </c:pt>
                <c:pt idx="284">
                  <c:v>127.23877004268041</c:v>
                </c:pt>
                <c:pt idx="285">
                  <c:v>127.26325546420497</c:v>
                </c:pt>
                <c:pt idx="286">
                  <c:v>127.28740047824057</c:v>
                </c:pt>
                <c:pt idx="287">
                  <c:v>127.31120981728728</c:v>
                </c:pt>
                <c:pt idx="288">
                  <c:v>127.33468814805177</c:v>
                </c:pt>
                <c:pt idx="289">
                  <c:v>127.35784007236201</c:v>
                </c:pt>
                <c:pt idx="290">
                  <c:v>127.3806701280693</c:v>
                </c:pt>
                <c:pt idx="291">
                  <c:v>127.40318278993763</c:v>
                </c:pt>
                <c:pt idx="292">
                  <c:v>127.42538247052083</c:v>
                </c:pt>
                <c:pt idx="293">
                  <c:v>127.44727352102733</c:v>
                </c:pt>
                <c:pt idx="294">
                  <c:v>127.46886023217314</c:v>
                </c:pt>
                <c:pt idx="295">
                  <c:v>127.49014683502271</c:v>
                </c:pt>
                <c:pt idx="296">
                  <c:v>127.5111375018184</c:v>
                </c:pt>
                <c:pt idx="297">
                  <c:v>127.53183634679804</c:v>
                </c:pt>
                <c:pt idx="298">
                  <c:v>127.55224742700157</c:v>
                </c:pt>
                <c:pt idx="299">
                  <c:v>127.57237474306601</c:v>
                </c:pt>
                <c:pt idx="300">
                  <c:v>127.59222224000975</c:v>
                </c:pt>
                <c:pt idx="301">
                  <c:v>127.61179380800574</c:v>
                </c:pt>
                <c:pt idx="302">
                  <c:v>127.63109328314397</c:v>
                </c:pt>
                <c:pt idx="303">
                  <c:v>127.65012444818332</c:v>
                </c:pt>
                <c:pt idx="304">
                  <c:v>127.66889103329311</c:v>
                </c:pt>
                <c:pt idx="305">
                  <c:v>127.68739671678405</c:v>
                </c:pt>
                <c:pt idx="306">
                  <c:v>127.70564512582939</c:v>
                </c:pt>
                <c:pt idx="307">
                  <c:v>127.7236398371757</c:v>
                </c:pt>
                <c:pt idx="308">
                  <c:v>127.741384377844</c:v>
                </c:pt>
                <c:pt idx="309">
                  <c:v>127.75888222582111</c:v>
                </c:pt>
                <c:pt idx="310">
                  <c:v>127.77613681074119</c:v>
                </c:pt>
                <c:pt idx="311">
                  <c:v>127.79315151455818</c:v>
                </c:pt>
                <c:pt idx="312">
                  <c:v>127.80992967220845</c:v>
                </c:pt>
                <c:pt idx="313">
                  <c:v>127.82647457226467</c:v>
                </c:pt>
                <c:pt idx="314">
                  <c:v>127.84278945758017</c:v>
                </c:pt>
                <c:pt idx="315">
                  <c:v>127.85887752592471</c:v>
                </c:pt>
                <c:pt idx="316">
                  <c:v>127.87474193061119</c:v>
                </c:pt>
                <c:pt idx="317">
                  <c:v>127.89038578111374</c:v>
                </c:pt>
                <c:pt idx="318">
                  <c:v>127.9058121436771</c:v>
                </c:pt>
                <c:pt idx="319">
                  <c:v>127.92102404191773</c:v>
                </c:pt>
                <c:pt idx="320">
                  <c:v>127.93602445741641</c:v>
                </c:pt>
                <c:pt idx="321">
                  <c:v>127.95081633030257</c:v>
                </c:pt>
                <c:pt idx="322">
                  <c:v>127.96540255983068</c:v>
                </c:pt>
              </c:numCache>
            </c:numRef>
          </c:xVal>
          <c:yVal>
            <c:numRef>
              <c:f>Equations!$N$31:$N$353</c:f>
              <c:numCache>
                <c:formatCode>0.0000</c:formatCode>
                <c:ptCount val="323"/>
                <c:pt idx="0">
                  <c:v>0.21514137404803194</c:v>
                </c:pt>
                <c:pt idx="1">
                  <c:v>0.2301567369920812</c:v>
                </c:pt>
                <c:pt idx="2">
                  <c:v>0.24491927468582392</c:v>
                </c:pt>
                <c:pt idx="3">
                  <c:v>0.25936184068644597</c:v>
                </c:pt>
                <c:pt idx="4">
                  <c:v>0.27342375419293646</c:v>
                </c:pt>
                <c:pt idx="5">
                  <c:v>0.28705072352065769</c:v>
                </c:pt>
                <c:pt idx="6">
                  <c:v>0.30019470728169279</c:v>
                </c:pt>
                <c:pt idx="7">
                  <c:v>0.31281372543507507</c:v>
                </c:pt>
                <c:pt idx="8">
                  <c:v>0.32487163075336278</c:v>
                </c:pt>
                <c:pt idx="9">
                  <c:v>0.33633784981695786</c:v>
                </c:pt>
                <c:pt idx="10">
                  <c:v>0.34718710137629849</c:v>
                </c:pt>
                <c:pt idx="11">
                  <c:v>0.35739909879765086</c:v>
                </c:pt>
                <c:pt idx="12">
                  <c:v>0.36695824231533714</c:v>
                </c:pt>
                <c:pt idx="13">
                  <c:v>0.37585330593813732</c:v>
                </c:pt>
                <c:pt idx="14">
                  <c:v>0.38407712308772185</c:v>
                </c:pt>
                <c:pt idx="15">
                  <c:v>0.39162627437120723</c:v>
                </c:pt>
                <c:pt idx="16">
                  <c:v>0.39850078029806396</c:v>
                </c:pt>
                <c:pt idx="17">
                  <c:v>0.40470380123458921</c:v>
                </c:pt>
                <c:pt idx="18">
                  <c:v>0.41024134643878829</c:v>
                </c:pt>
                <c:pt idx="19">
                  <c:v>0.41512199362740188</c:v>
                </c:pt>
                <c:pt idx="20">
                  <c:v>0.41935662018835795</c:v>
                </c:pt>
                <c:pt idx="21">
                  <c:v>0.42295814686017169</c:v>
                </c:pt>
                <c:pt idx="22">
                  <c:v>0.42594129444943163</c:v>
                </c:pt>
                <c:pt idx="23">
                  <c:v>0.42832235394369089</c:v>
                </c:pt>
                <c:pt idx="24">
                  <c:v>0.43011897019556289</c:v>
                </c:pt>
                <c:pt idx="25">
                  <c:v>0.4313499392007516</c:v>
                </c:pt>
                <c:pt idx="26">
                  <c:v>0.43203501886469653</c:v>
                </c:pt>
                <c:pt idx="27">
                  <c:v>0.43219475304641058</c:v>
                </c:pt>
                <c:pt idx="28">
                  <c:v>0.43185030858121032</c:v>
                </c:pt>
                <c:pt idx="29">
                  <c:v>0.43102332491391976</c:v>
                </c:pt>
                <c:pt idx="30">
                  <c:v>0.42973577591861589</c:v>
                </c:pt>
                <c:pt idx="31">
                  <c:v>0.42800984343814286</c:v>
                </c:pt>
                <c:pt idx="32">
                  <c:v>0.42586780204469793</c:v>
                </c:pt>
                <c:pt idx="33">
                  <c:v>0.42333191450033303</c:v>
                </c:pt>
                <c:pt idx="34">
                  <c:v>0.42042433738178486</c:v>
                </c:pt>
                <c:pt idx="35">
                  <c:v>0.41716703632652069</c:v>
                </c:pt>
                <c:pt idx="36">
                  <c:v>0.41358171035517638</c:v>
                </c:pt>
                <c:pt idx="37">
                  <c:v>0.40968972472874032</c:v>
                </c:pt>
                <c:pt idx="38">
                  <c:v>0.40551205180610406</c:v>
                </c:pt>
                <c:pt idx="39">
                  <c:v>0.40106921937821549</c:v>
                </c:pt>
                <c:pt idx="40">
                  <c:v>0.39638126596843548</c:v>
                </c:pt>
                <c:pt idx="41">
                  <c:v>0.39146770260423203</c:v>
                </c:pt>
                <c:pt idx="42">
                  <c:v>0.38634748058260826</c:v>
                </c:pt>
                <c:pt idx="43">
                  <c:v>0.3810389647702096</c:v>
                </c:pt>
                <c:pt idx="44">
                  <c:v>0.37555991199855288</c:v>
                </c:pt>
                <c:pt idx="45">
                  <c:v>0.36992745413494399</c:v>
                </c:pt>
                <c:pt idx="46">
                  <c:v>0.36415808543015837</c:v>
                </c:pt>
                <c:pt idx="47">
                  <c:v>0.35826765376461106</c:v>
                </c:pt>
                <c:pt idx="48">
                  <c:v>0.35227135543534105</c:v>
                </c:pt>
                <c:pt idx="49">
                  <c:v>0.34618373314656775</c:v>
                </c:pt>
                <c:pt idx="50">
                  <c:v>0.34001867688664361</c:v>
                </c:pt>
                <c:pt idx="51">
                  <c:v>0.33378942739387713</c:v>
                </c:pt>
                <c:pt idx="52">
                  <c:v>0.32750858193282584</c:v>
                </c:pt>
                <c:pt idx="53">
                  <c:v>0.3211881021211655</c:v>
                </c:pt>
                <c:pt idx="54">
                  <c:v>0.31483932356513722</c:v>
                </c:pt>
                <c:pt idx="55">
                  <c:v>0.30847296707873606</c:v>
                </c:pt>
                <c:pt idx="56">
                  <c:v>0.30209915127828407</c:v>
                </c:pt>
                <c:pt idx="57">
                  <c:v>0.2957274063597452</c:v>
                </c:pt>
                <c:pt idx="58">
                  <c:v>0.28936668888112693</c:v>
                </c:pt>
                <c:pt idx="59">
                  <c:v>0.28302539738653171</c:v>
                </c:pt>
                <c:pt idx="60">
                  <c:v>0.27671138872190421</c:v>
                </c:pt>
                <c:pt idx="61">
                  <c:v>0.27043199490525754</c:v>
                </c:pt>
                <c:pt idx="62">
                  <c:v>0.26419404042617517</c:v>
                </c:pt>
                <c:pt idx="63">
                  <c:v>0.25800385986068602</c:v>
                </c:pt>
                <c:pt idx="64">
                  <c:v>0.25186731569822474</c:v>
                </c:pt>
                <c:pt idx="65">
                  <c:v>0.24578981628732299</c:v>
                </c:pt>
                <c:pt idx="66">
                  <c:v>0.23977633381598454</c:v>
                </c:pt>
                <c:pt idx="67">
                  <c:v>0.23383142225135881</c:v>
                </c:pt>
                <c:pt idx="68">
                  <c:v>0.22795923517141123</c:v>
                </c:pt>
                <c:pt idx="69">
                  <c:v>0.22216354342879363</c:v>
                </c:pt>
                <c:pt idx="70">
                  <c:v>0.21644775259408275</c:v>
                </c:pt>
                <c:pt idx="71">
                  <c:v>0.21081492013199324</c:v>
                </c:pt>
                <c:pt idx="72">
                  <c:v>0.20526777227013768</c:v>
                </c:pt>
                <c:pt idx="73">
                  <c:v>0.19980872052538354</c:v>
                </c:pt>
                <c:pt idx="74">
                  <c:v>0.194439877857912</c:v>
                </c:pt>
                <c:pt idx="75">
                  <c:v>0.1891630744277189</c:v>
                </c:pt>
                <c:pt idx="76">
                  <c:v>0.1839798729325397</c:v>
                </c:pt>
                <c:pt idx="77">
                  <c:v>0.17889158351005774</c:v>
                </c:pt>
                <c:pt idx="78">
                  <c:v>0.17389927819079165</c:v>
                </c:pt>
                <c:pt idx="79">
                  <c:v>0.16900380489126487</c:v>
                </c:pt>
                <c:pt idx="80">
                  <c:v>0.16420580093997264</c:v>
                </c:pt>
                <c:pt idx="81">
                  <c:v>0.15950570613129134</c:v>
                </c:pt>
                <c:pt idx="82">
                  <c:v>0.15490377530483984</c:v>
                </c:pt>
                <c:pt idx="83">
                  <c:v>0.15040009044992972</c:v>
                </c:pt>
                <c:pt idx="84">
                  <c:v>0.14599457233663696</c:v>
                </c:pt>
                <c:pt idx="85">
                  <c:v>0.14168699167671719</c:v>
                </c:pt>
                <c:pt idx="86">
                  <c:v>0.13747697981908205</c:v>
                </c:pt>
                <c:pt idx="87">
                  <c:v>0.13336403898586896</c:v>
                </c:pt>
                <c:pt idx="88">
                  <c:v>0.12934755205628912</c:v>
                </c:pt>
                <c:pt idx="89">
                  <c:v>0.12542679190643699</c:v>
                </c:pt>
                <c:pt idx="90">
                  <c:v>0.12160093031410397</c:v>
                </c:pt>
                <c:pt idx="91">
                  <c:v>0.1178690464383734</c:v>
                </c:pt>
                <c:pt idx="92">
                  <c:v>0.11423013488438583</c:v>
                </c:pt>
                <c:pt idx="93">
                  <c:v>0.11068311336417591</c:v>
                </c:pt>
                <c:pt idx="94">
                  <c:v>0.1072268299648895</c:v>
                </c:pt>
                <c:pt idx="95">
                  <c:v>0.10386007003601791</c:v>
                </c:pt>
                <c:pt idx="96">
                  <c:v>0.10058156270752423</c:v>
                </c:pt>
                <c:pt idx="97">
                  <c:v>9.7389987050911259E-2</c:v>
                </c:pt>
                <c:pt idx="98">
                  <c:v>9.4283977895385576E-2</c:v>
                </c:pt>
                <c:pt idx="99">
                  <c:v>9.1262131311318717E-2</c:v>
                </c:pt>
                <c:pt idx="100">
                  <c:v>8.8323009773203523E-2</c:v>
                </c:pt>
                <c:pt idx="101">
                  <c:v>8.5465147014250231E-2</c:v>
                </c:pt>
                <c:pt idx="102">
                  <c:v>8.2687052584676735E-2</c:v>
                </c:pt>
                <c:pt idx="103">
                  <c:v>7.9987216125616004E-2</c:v>
                </c:pt>
                <c:pt idx="104">
                  <c:v>7.7364111370403651E-2</c:v>
                </c:pt>
                <c:pt idx="105">
                  <c:v>7.4816199884819995E-2</c:v>
                </c:pt>
                <c:pt idx="106">
                  <c:v>7.2341934557646995E-2</c:v>
                </c:pt>
                <c:pt idx="107">
                  <c:v>6.9939762852667453E-2</c:v>
                </c:pt>
                <c:pt idx="108">
                  <c:v>6.7608129832981673E-2</c:v>
                </c:pt>
                <c:pt idx="109">
                  <c:v>6.5345480968251907E-2</c:v>
                </c:pt>
                <c:pt idx="110">
                  <c:v>6.3150264735206241E-2</c:v>
                </c:pt>
                <c:pt idx="111">
                  <c:v>6.1020935021446135E-2</c:v>
                </c:pt>
                <c:pt idx="112">
                  <c:v>5.8955953342306772E-2</c:v>
                </c:pt>
                <c:pt idx="113">
                  <c:v>5.6953790880219353E-2</c:v>
                </c:pt>
                <c:pt idx="114">
                  <c:v>5.5012930355718498E-2</c:v>
                </c:pt>
                <c:pt idx="115">
                  <c:v>5.3131867738933469E-2</c:v>
                </c:pt>
                <c:pt idx="116">
                  <c:v>5.1309113810092601E-2</c:v>
                </c:pt>
                <c:pt idx="117">
                  <c:v>4.9543195577264824E-2</c:v>
                </c:pt>
                <c:pt idx="118">
                  <c:v>4.7832657559256024E-2</c:v>
                </c:pt>
                <c:pt idx="119">
                  <c:v>4.6176062941275367E-2</c:v>
                </c:pt>
                <c:pt idx="120">
                  <c:v>4.4571994610687914E-2</c:v>
                </c:pt>
                <c:pt idx="121">
                  <c:v>4.301905607987435E-2</c:v>
                </c:pt>
                <c:pt idx="122">
                  <c:v>4.1515872302928365E-2</c:v>
                </c:pt>
                <c:pt idx="123">
                  <c:v>4.0061090392638103E-2</c:v>
                </c:pt>
                <c:pt idx="124">
                  <c:v>3.8653380243918664E-2</c:v>
                </c:pt>
                <c:pt idx="125">
                  <c:v>3.7291435069590678E-2</c:v>
                </c:pt>
                <c:pt idx="126">
                  <c:v>3.5973971854134174E-2</c:v>
                </c:pt>
                <c:pt idx="127">
                  <c:v>3.4699731730787678E-2</c:v>
                </c:pt>
                <c:pt idx="128">
                  <c:v>3.3467480287112078E-2</c:v>
                </c:pt>
                <c:pt idx="129">
                  <c:v>3.2276007803893392E-2</c:v>
                </c:pt>
                <c:pt idx="130">
                  <c:v>3.1124129432022567E-2</c:v>
                </c:pt>
                <c:pt idx="131">
                  <c:v>3.0010685311761161E-2</c:v>
                </c:pt>
                <c:pt idx="132">
                  <c:v>2.8934540638580288E-2</c:v>
                </c:pt>
                <c:pt idx="133">
                  <c:v>2.7894585679546148E-2</c:v>
                </c:pt>
                <c:pt idx="134">
                  <c:v>2.6889735744019452E-2</c:v>
                </c:pt>
                <c:pt idx="135">
                  <c:v>2.5918931112237038E-2</c:v>
                </c:pt>
                <c:pt idx="136">
                  <c:v>2.4981136925153052E-2</c:v>
                </c:pt>
                <c:pt idx="137">
                  <c:v>2.4075343038732849E-2</c:v>
                </c:pt>
                <c:pt idx="138">
                  <c:v>2.3200563845716553E-2</c:v>
                </c:pt>
                <c:pt idx="139">
                  <c:v>2.2355838067699602E-2</c:v>
                </c:pt>
                <c:pt idx="140">
                  <c:v>2.1540228520215386E-2</c:v>
                </c:pt>
                <c:pt idx="141">
                  <c:v>2.0752821853349337E-2</c:v>
                </c:pt>
                <c:pt idx="142">
                  <c:v>1.9992728270265419E-2</c:v>
                </c:pt>
                <c:pt idx="143">
                  <c:v>1.9259081225883413E-2</c:v>
                </c:pt>
                <c:pt idx="144">
                  <c:v>1.8551037107809625E-2</c:v>
                </c:pt>
                <c:pt idx="145">
                  <c:v>1.7867774901494111E-2</c:v>
                </c:pt>
                <c:pt idx="146">
                  <c:v>1.720849584146374E-2</c:v>
                </c:pt>
                <c:pt idx="147">
                  <c:v>1.6572423050362658E-2</c:v>
                </c:pt>
                <c:pt idx="148">
                  <c:v>1.5958801167419549E-2</c:v>
                </c:pt>
                <c:pt idx="149">
                  <c:v>1.536689596785441E-2</c:v>
                </c:pt>
                <c:pt idx="150">
                  <c:v>1.4795993974636072E-2</c:v>
                </c:pt>
                <c:pt idx="151">
                  <c:v>1.4245402063905559E-2</c:v>
                </c:pt>
                <c:pt idx="152">
                  <c:v>1.3714447065288645E-2</c:v>
                </c:pt>
                <c:pt idx="153">
                  <c:v>1.3202475358234439E-2</c:v>
                </c:pt>
                <c:pt idx="154">
                  <c:v>1.270885246543476E-2</c:v>
                </c:pt>
                <c:pt idx="155">
                  <c:v>1.2232962644300941E-2</c:v>
                </c:pt>
                <c:pt idx="156">
                  <c:v>1.1774208477401418E-2</c:v>
                </c:pt>
                <c:pt idx="157">
                  <c:v>1.1332010462693595E-2</c:v>
                </c:pt>
                <c:pt idx="158">
                  <c:v>1.0905806604317838E-2</c:v>
                </c:pt>
                <c:pt idx="159">
                  <c:v>1.0495052004659442E-2</c:v>
                </c:pt>
                <c:pt idx="160">
                  <c:v>1.0099218458325654E-2</c:v>
                </c:pt>
                <c:pt idx="161">
                  <c:v>9.7177940486298919E-3</c:v>
                </c:pt>
                <c:pt idx="162">
                  <c:v>9.3502827471232137E-3</c:v>
                </c:pt>
                <c:pt idx="163">
                  <c:v>8.9962040166641864E-3</c:v>
                </c:pt>
                <c:pt idx="164">
                  <c:v>8.6550924184724629E-3</c:v>
                </c:pt>
                <c:pt idx="165">
                  <c:v>8.3264972235681523E-3</c:v>
                </c:pt>
                <c:pt idx="166">
                  <c:v>8.0099820289584837E-3</c:v>
                </c:pt>
                <c:pt idx="167">
                  <c:v>7.7051243788955085E-3</c:v>
                </c:pt>
                <c:pt idx="168">
                  <c:v>7.4115153914927926E-3</c:v>
                </c:pt>
                <c:pt idx="169">
                  <c:v>7.1287593909559891E-3</c:v>
                </c:pt>
                <c:pt idx="170">
                  <c:v>6.8564735456509273E-3</c:v>
                </c:pt>
                <c:pt idx="171">
                  <c:v>6.5942875122039285E-3</c:v>
                </c:pt>
                <c:pt idx="172">
                  <c:v>6.3418430858019278E-3</c:v>
                </c:pt>
                <c:pt idx="173">
                  <c:v>6.0987938568348417E-3</c:v>
                </c:pt>
                <c:pt idx="174">
                  <c:v>5.8648048739990358E-3</c:v>
                </c:pt>
                <c:pt idx="175">
                  <c:v>5.6395523139590783E-3</c:v>
                </c:pt>
                <c:pt idx="176">
                  <c:v>5.4227231576446586E-3</c:v>
                </c:pt>
                <c:pt idx="177">
                  <c:v>5.2140148732409148E-3</c:v>
                </c:pt>
                <c:pt idx="178">
                  <c:v>5.0131351059128984E-3</c:v>
                </c:pt>
                <c:pt idx="179">
                  <c:v>4.8198013742891477E-3</c:v>
                </c:pt>
                <c:pt idx="180">
                  <c:v>4.6337407737143945E-3</c:v>
                </c:pt>
                <c:pt idx="181">
                  <c:v>4.4546896862679378E-3</c:v>
                </c:pt>
                <c:pt idx="182">
                  <c:v>4.282393497531756E-3</c:v>
                </c:pt>
                <c:pt idx="183">
                  <c:v>4.1166063200809939E-3</c:v>
                </c:pt>
                <c:pt idx="184">
                  <c:v>3.9570907236590519E-3</c:v>
                </c:pt>
                <c:pt idx="185">
                  <c:v>3.803617471989958E-3</c:v>
                </c:pt>
                <c:pt idx="186">
                  <c:v>3.655965266172121E-3</c:v>
                </c:pt>
                <c:pt idx="187">
                  <c:v>3.5139204945896598E-3</c:v>
                </c:pt>
                <c:pt idx="188">
                  <c:v>3.3772769892705312E-3</c:v>
                </c:pt>
                <c:pt idx="189">
                  <c:v>3.245835788614251E-3</c:v>
                </c:pt>
                <c:pt idx="190">
                  <c:v>3.1194049064063511E-3</c:v>
                </c:pt>
                <c:pt idx="191">
                  <c:v>2.997799107031714E-3</c:v>
                </c:pt>
                <c:pt idx="192">
                  <c:v>2.8808396867943584E-3</c:v>
                </c:pt>
                <c:pt idx="193">
                  <c:v>2.7683542612473898E-3</c:v>
                </c:pt>
                <c:pt idx="194">
                  <c:v>2.6601765584334386E-3</c:v>
                </c:pt>
                <c:pt idx="195">
                  <c:v>2.5561462179328814E-3</c:v>
                </c:pt>
                <c:pt idx="196">
                  <c:v>2.4561085956147062E-3</c:v>
                </c:pt>
                <c:pt idx="197">
                  <c:v>2.3599145739827856E-3</c:v>
                </c:pt>
                <c:pt idx="198">
                  <c:v>2.2674203780085585E-3</c:v>
                </c:pt>
                <c:pt idx="199">
                  <c:v>2.1784873963398206E-3</c:v>
                </c:pt>
                <c:pt idx="200">
                  <c:v>2.0929820077742302E-3</c:v>
                </c:pt>
                <c:pt idx="201">
                  <c:v>2.01077541288545E-3</c:v>
                </c:pt>
                <c:pt idx="202">
                  <c:v>1.9317434706893277E-3</c:v>
                </c:pt>
                <c:pt idx="203">
                  <c:v>1.8557665402373698E-3</c:v>
                </c:pt>
                <c:pt idx="204">
                  <c:v>1.7827293270247441E-3</c:v>
                </c:pt>
                <c:pt idx="205">
                  <c:v>1.7125207341003206E-3</c:v>
                </c:pt>
                <c:pt idx="206">
                  <c:v>1.6450337177666731E-3</c:v>
                </c:pt>
                <c:pt idx="207">
                  <c:v>1.5801651477586167E-3</c:v>
                </c:pt>
                <c:pt idx="208">
                  <c:v>1.5178156717895899E-3</c:v>
                </c:pt>
                <c:pt idx="209">
                  <c:v>1.4578895843561728E-3</c:v>
                </c:pt>
                <c:pt idx="210">
                  <c:v>1.4002946996920483E-3</c:v>
                </c:pt>
                <c:pt idx="211">
                  <c:v>1.3449422287639334E-3</c:v>
                </c:pt>
                <c:pt idx="212">
                  <c:v>1.2917466602032741E-3</c:v>
                </c:pt>
                <c:pt idx="213">
                  <c:v>1.2406256450689063E-3</c:v>
                </c:pt>
                <c:pt idx="214">
                  <c:v>1.191499885337339E-3</c:v>
                </c:pt>
                <c:pt idx="215">
                  <c:v>1.1442930260188887E-3</c:v>
                </c:pt>
                <c:pt idx="216">
                  <c:v>1.0989315507994961E-3</c:v>
                </c:pt>
                <c:pt idx="217">
                  <c:v>1.0553446811097337E-3</c:v>
                </c:pt>
                <c:pt idx="218">
                  <c:v>1.0134642785242388E-3</c:v>
                </c:pt>
                <c:pt idx="219">
                  <c:v>9.7322475039657817E-4</c:v>
                </c:pt>
                <c:pt idx="220">
                  <c:v>9.3456295863634208E-4</c:v>
                </c:pt>
                <c:pt idx="221">
                  <c:v>8.9741813153710074E-4</c:v>
                </c:pt>
                <c:pt idx="222">
                  <c:v>8.6173177856571301E-4</c:v>
                </c:pt>
                <c:pt idx="223">
                  <c:v>8.2744760802533942E-4</c:v>
                </c:pt>
                <c:pt idx="224">
                  <c:v>7.945114475063985E-4</c:v>
                </c:pt>
                <c:pt idx="225">
                  <c:v>7.6287116704159901E-4</c:v>
                </c:pt>
                <c:pt idx="226">
                  <c:v>7.324766048830561E-4</c:v>
                </c:pt>
                <c:pt idx="227">
                  <c:v>7.0327949582141736E-4</c:v>
                </c:pt>
                <c:pt idx="228">
                  <c:v>6.7523340196878521E-4</c:v>
                </c:pt>
                <c:pt idx="229">
                  <c:v>6.4829364592911692E-4</c:v>
                </c:pt>
                <c:pt idx="230">
                  <c:v>6.2241724628165067E-4</c:v>
                </c:pt>
                <c:pt idx="231">
                  <c:v>5.9756285530474993E-4</c:v>
                </c:pt>
                <c:pt idx="232">
                  <c:v>5.7369069886941066E-4</c:v>
                </c:pt>
                <c:pt idx="233">
                  <c:v>5.5076251843348375E-4</c:v>
                </c:pt>
                <c:pt idx="234">
                  <c:v>5.2874151506947589E-4</c:v>
                </c:pt>
                <c:pt idx="235">
                  <c:v>5.0759229546055507E-4</c:v>
                </c:pt>
                <c:pt idx="236">
                  <c:v>4.8728081980115593E-4</c:v>
                </c:pt>
                <c:pt idx="237">
                  <c:v>4.6777435154029921E-4</c:v>
                </c:pt>
                <c:pt idx="238">
                  <c:v>4.4904140890744134E-4</c:v>
                </c:pt>
                <c:pt idx="239">
                  <c:v>4.3105171816235001E-4</c:v>
                </c:pt>
                <c:pt idx="240">
                  <c:v>4.1377616851214042E-4</c:v>
                </c:pt>
                <c:pt idx="241">
                  <c:v>3.97186768640231E-4</c:v>
                </c:pt>
                <c:pt idx="242">
                  <c:v>3.8125660479355612E-4</c:v>
                </c:pt>
                <c:pt idx="243">
                  <c:v>3.6595980037593703E-4</c:v>
                </c:pt>
                <c:pt idx="244">
                  <c:v>3.5127147699702663E-4</c:v>
                </c:pt>
                <c:pt idx="245">
                  <c:v>3.3716771692775277E-4</c:v>
                </c:pt>
                <c:pt idx="246">
                  <c:v>3.2362552691462957E-4</c:v>
                </c:pt>
                <c:pt idx="247">
                  <c:v>3.1062280330674738E-4</c:v>
                </c:pt>
                <c:pt idx="248">
                  <c:v>2.9813829845064927E-4</c:v>
                </c:pt>
                <c:pt idx="249">
                  <c:v>2.8615158830966163E-4</c:v>
                </c:pt>
                <c:pt idx="250">
                  <c:v>2.7464304126558885E-4</c:v>
                </c:pt>
                <c:pt idx="251">
                  <c:v>2.6359378806197891E-4</c:v>
                </c:pt>
                <c:pt idx="252">
                  <c:v>2.5298569284944026E-4</c:v>
                </c:pt>
                <c:pt idx="253">
                  <c:v>2.4280132529472877E-4</c:v>
                </c:pt>
                <c:pt idx="254">
                  <c:v>2.3302393371653175E-4</c:v>
                </c:pt>
                <c:pt idx="255">
                  <c:v>2.2363741921205526E-4</c:v>
                </c:pt>
                <c:pt idx="256">
                  <c:v>2.1462631073966213E-4</c:v>
                </c:pt>
                <c:pt idx="257">
                  <c:v>2.0597574112393447E-4</c:v>
                </c:pt>
                <c:pt idx="258">
                  <c:v>1.9767142395060819E-4</c:v>
                </c:pt>
                <c:pt idx="259">
                  <c:v>1.8969963131989747E-4</c:v>
                </c:pt>
                <c:pt idx="260">
                  <c:v>1.8204717242774403E-4</c:v>
                </c:pt>
                <c:pt idx="261">
                  <c:v>1.7470137294553449E-4</c:v>
                </c:pt>
                <c:pt idx="262">
                  <c:v>1.6765005516979479E-4</c:v>
                </c:pt>
                <c:pt idx="263">
                  <c:v>1.6088151891431821E-4</c:v>
                </c:pt>
                <c:pt idx="264">
                  <c:v>1.5438452311809881E-4</c:v>
                </c:pt>
                <c:pt idx="265">
                  <c:v>1.4814826814333362E-4</c:v>
                </c:pt>
                <c:pt idx="266">
                  <c:v>1.4216237873862034E-4</c:v>
                </c:pt>
                <c:pt idx="267">
                  <c:v>1.3641688764331791E-4</c:v>
                </c:pt>
                <c:pt idx="268">
                  <c:v>1.3090221980984859E-4</c:v>
                </c:pt>
                <c:pt idx="269">
                  <c:v>1.2560917722151385E-4</c:v>
                </c:pt>
                <c:pt idx="270">
                  <c:v>1.2052892428415737E-4</c:v>
                </c:pt>
                <c:pt idx="271">
                  <c:v>1.1565297377075461E-4</c:v>
                </c:pt>
                <c:pt idx="272">
                  <c:v>1.1097317329872639E-4</c:v>
                </c:pt>
                <c:pt idx="273">
                  <c:v>1.0648169232047079E-4</c:v>
                </c:pt>
                <c:pt idx="274">
                  <c:v>1.0217100960828457E-4</c:v>
                </c:pt>
                <c:pt idx="275">
                  <c:v>9.8033901215498578E-5</c:v>
                </c:pt>
                <c:pt idx="276">
                  <c:v>9.4063428896286037E-5</c:v>
                </c:pt>
                <c:pt idx="277">
                  <c:v>9.025292896721617E-5</c:v>
                </c:pt>
                <c:pt idx="278">
                  <c:v>8.659600159421953E-5</c:v>
                </c:pt>
                <c:pt idx="279">
                  <c:v>8.3086500489205672E-5</c:v>
                </c:pt>
                <c:pt idx="280">
                  <c:v>7.9718523001132038E-5</c:v>
                </c:pt>
                <c:pt idx="281">
                  <c:v>7.6486400586859107E-5</c:v>
                </c:pt>
                <c:pt idx="282">
                  <c:v>7.3384689647648776E-5</c:v>
                </c:pt>
                <c:pt idx="283">
                  <c:v>7.0408162717666402E-5</c:v>
                </c:pt>
                <c:pt idx="284">
                  <c:v>6.7551799991333328E-5</c:v>
                </c:pt>
                <c:pt idx="285">
                  <c:v>6.4810781176848683E-5</c:v>
                </c:pt>
                <c:pt idx="286">
                  <c:v>6.2180477663653129E-5</c:v>
                </c:pt>
                <c:pt idx="287">
                  <c:v>5.9656444992048085E-5</c:v>
                </c:pt>
                <c:pt idx="288">
                  <c:v>5.7234415613608627E-5</c:v>
                </c:pt>
                <c:pt idx="289">
                  <c:v>5.4910291931439303E-5</c:v>
                </c:pt>
                <c:pt idx="290">
                  <c:v>5.2680139609718972E-5</c:v>
                </c:pt>
                <c:pt idx="291">
                  <c:v>5.0540181142363832E-5</c:v>
                </c:pt>
                <c:pt idx="292">
                  <c:v>4.8486789671008491E-5</c:v>
                </c:pt>
                <c:pt idx="293">
                  <c:v>4.6516483042862213E-5</c:v>
                </c:pt>
                <c:pt idx="294">
                  <c:v>4.4625918099343051E-5</c:v>
                </c:pt>
                <c:pt idx="295">
                  <c:v>4.2811885186725318E-5</c:v>
                </c:pt>
                <c:pt idx="296">
                  <c:v>4.1071302880358638E-5</c:v>
                </c:pt>
                <c:pt idx="297">
                  <c:v>3.9401212914326135E-5</c:v>
                </c:pt>
                <c:pt idx="298">
                  <c:v>3.7798775308710359E-5</c:v>
                </c:pt>
                <c:pt idx="299">
                  <c:v>3.626126368692374E-5</c:v>
                </c:pt>
                <c:pt idx="300">
                  <c:v>3.4786060775840302E-5</c:v>
                </c:pt>
                <c:pt idx="301">
                  <c:v>3.337065408173398E-5</c:v>
                </c:pt>
                <c:pt idx="302">
                  <c:v>3.2012631735289024E-5</c:v>
                </c:pt>
                <c:pt idx="303">
                  <c:v>3.0709678499198496E-5</c:v>
                </c:pt>
                <c:pt idx="304">
                  <c:v>2.94595719321084E-5</c:v>
                </c:pt>
                <c:pt idx="305">
                  <c:v>2.8260178702897854E-5</c:v>
                </c:pt>
                <c:pt idx="306">
                  <c:v>2.7109451049511086E-5</c:v>
                </c:pt>
                <c:pt idx="307">
                  <c:v>2.6005423376772669E-5</c:v>
                </c:pt>
                <c:pt idx="308">
                  <c:v>2.494620898782733E-5</c:v>
                </c:pt>
                <c:pt idx="309">
                  <c:v>2.3929996944046262E-5</c:v>
                </c:pt>
                <c:pt idx="310">
                  <c:v>2.295504904843619E-5</c:v>
                </c:pt>
                <c:pt idx="311">
                  <c:v>2.2019696947774866E-5</c:v>
                </c:pt>
                <c:pt idx="312">
                  <c:v>2.1122339348876116E-5</c:v>
                </c:pt>
                <c:pt idx="313">
                  <c:v>2.0261439344562265E-5</c:v>
                </c:pt>
                <c:pt idx="314">
                  <c:v>1.9435521845088252E-5</c:v>
                </c:pt>
                <c:pt idx="315">
                  <c:v>1.8643171110923808E-5</c:v>
                </c:pt>
                <c:pt idx="316">
                  <c:v>1.7883028382954784E-5</c:v>
                </c:pt>
                <c:pt idx="317">
                  <c:v>1.7153789606314845E-5</c:v>
                </c:pt>
                <c:pt idx="318">
                  <c:v>1.6454203244202706E-5</c:v>
                </c:pt>
                <c:pt idx="319">
                  <c:v>1.5783068178179093E-5</c:v>
                </c:pt>
                <c:pt idx="320">
                  <c:v>1.5139231691571148E-5</c:v>
                </c:pt>
                <c:pt idx="321">
                  <c:v>1.4521587532741041E-5</c:v>
                </c:pt>
                <c:pt idx="322">
                  <c:v>1.3929074055099445E-5</c:v>
                </c:pt>
              </c:numCache>
            </c:numRef>
          </c:yVal>
          <c:smooth val="1"/>
        </c:ser>
        <c:ser>
          <c:idx val="5"/>
          <c:order val="3"/>
          <c:tx>
            <c:v>B_Lcopt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Equations!$B$66:$B$353</c:f>
              <c:numCache>
                <c:formatCode>0.0</c:formatCode>
                <c:ptCount val="288"/>
                <c:pt idx="0">
                  <c:v>71.486919760357125</c:v>
                </c:pt>
                <c:pt idx="1">
                  <c:v>72.286492812695229</c:v>
                </c:pt>
                <c:pt idx="2">
                  <c:v>73.07494983606459</c:v>
                </c:pt>
                <c:pt idx="3">
                  <c:v>73.852445370565931</c:v>
                </c:pt>
                <c:pt idx="4">
                  <c:v>74.619131807813048</c:v>
                </c:pt>
                <c:pt idx="5">
                  <c:v>75.375159420802063</c:v>
                </c:pt>
                <c:pt idx="6">
                  <c:v>76.120676393365443</c:v>
                </c:pt>
                <c:pt idx="7">
                  <c:v>76.855828849216479</c:v>
                </c:pt>
                <c:pt idx="8">
                  <c:v>77.580760880589992</c:v>
                </c:pt>
                <c:pt idx="9">
                  <c:v>78.295614576484908</c:v>
                </c:pt>
                <c:pt idx="10">
                  <c:v>79.000530050514129</c:v>
                </c:pt>
                <c:pt idx="11">
                  <c:v>79.695645468367204</c:v>
                </c:pt>
                <c:pt idx="12">
                  <c:v>80.3810970748914</c:v>
                </c:pt>
                <c:pt idx="13">
                  <c:v>81.057019220795937</c:v>
                </c:pt>
                <c:pt idx="14">
                  <c:v>81.723544388985275</c:v>
                </c:pt>
                <c:pt idx="15">
                  <c:v>82.38080322052619</c:v>
                </c:pt>
                <c:pt idx="16">
                  <c:v>83.028924540253726</c:v>
                </c:pt>
                <c:pt idx="17">
                  <c:v>83.6680353820215</c:v>
                </c:pt>
                <c:pt idx="18">
                  <c:v>84.298261013600452</c:v>
                </c:pt>
                <c:pt idx="19">
                  <c:v>84.919724961231978</c:v>
                </c:pt>
                <c:pt idx="20">
                  <c:v>85.532549033839302</c:v>
                </c:pt>
                <c:pt idx="21">
                  <c:v>86.136853346902569</c:v>
                </c:pt>
                <c:pt idx="22">
                  <c:v>86.732756346001722</c:v>
                </c:pt>
                <c:pt idx="23">
                  <c:v>87.320374830032264</c:v>
                </c:pt>
                <c:pt idx="24">
                  <c:v>87.89982397409824</c:v>
                </c:pt>
                <c:pt idx="25">
                  <c:v>88.471217352086924</c:v>
                </c:pt>
                <c:pt idx="26">
                  <c:v>89.03466695892962</c:v>
                </c:pt>
                <c:pt idx="27">
                  <c:v>89.590283232553091</c:v>
                </c:pt>
                <c:pt idx="28">
                  <c:v>90.138175075525652</c:v>
                </c:pt>
                <c:pt idx="29">
                  <c:v>90.678449876402581</c:v>
                </c:pt>
                <c:pt idx="30">
                  <c:v>91.211213530774415</c:v>
                </c:pt>
                <c:pt idx="31">
                  <c:v>91.736570462022982</c:v>
                </c:pt>
                <c:pt idx="32">
                  <c:v>92.254623641788669</c:v>
                </c:pt>
                <c:pt idx="33">
                  <c:v>92.765474610153191</c:v>
                </c:pt>
                <c:pt idx="34">
                  <c:v>93.269223495541723</c:v>
                </c:pt>
                <c:pt idx="35">
                  <c:v>93.765969034348544</c:v>
                </c:pt>
                <c:pt idx="36">
                  <c:v>94.255808590289462</c:v>
                </c:pt>
                <c:pt idx="37">
                  <c:v>94.738838173485604</c:v>
                </c:pt>
                <c:pt idx="38">
                  <c:v>95.21515245928164</c:v>
                </c:pt>
                <c:pt idx="39">
                  <c:v>95.684844806802445</c:v>
                </c:pt>
                <c:pt idx="40">
                  <c:v>96.14800727725175</c:v>
                </c:pt>
                <c:pt idx="41">
                  <c:v>96.604730651956544</c:v>
                </c:pt>
                <c:pt idx="42">
                  <c:v>97.055104450160385</c:v>
                </c:pt>
                <c:pt idx="43">
                  <c:v>97.499216946569533</c:v>
                </c:pt>
                <c:pt idx="44">
                  <c:v>97.937155188655041</c:v>
                </c:pt>
                <c:pt idx="45">
                  <c:v>98.369005013714357</c:v>
                </c:pt>
                <c:pt idx="46">
                  <c:v>98.794851065695681</c:v>
                </c:pt>
                <c:pt idx="47">
                  <c:v>99.214776811788511</c:v>
                </c:pt>
                <c:pt idx="48">
                  <c:v>99.628864558783391</c:v>
                </c:pt>
                <c:pt idx="49">
                  <c:v>100.03719546920439</c:v>
                </c:pt>
                <c:pt idx="50">
                  <c:v>100.43984957721716</c:v>
                </c:pt>
                <c:pt idx="51">
                  <c:v>100.8369058043159</c:v>
                </c:pt>
                <c:pt idx="52">
                  <c:v>101.22844197479225</c:v>
                </c:pt>
                <c:pt idx="53">
                  <c:v>101.61453483098906</c:v>
                </c:pt>
                <c:pt idx="54">
                  <c:v>101.99526004834217</c:v>
                </c:pt>
                <c:pt idx="55">
                  <c:v>102.37069225021303</c:v>
                </c:pt>
                <c:pt idx="56">
                  <c:v>102.74090502251507</c:v>
                </c:pt>
                <c:pt idx="57">
                  <c:v>103.10597092813684</c:v>
                </c:pt>
                <c:pt idx="58">
                  <c:v>103.4659615211646</c:v>
                </c:pt>
                <c:pt idx="59">
                  <c:v>103.82094736090698</c:v>
                </c:pt>
                <c:pt idx="60">
                  <c:v>104.17099802572504</c:v>
                </c:pt>
                <c:pt idx="61">
                  <c:v>104.51618212666972</c:v>
                </c:pt>
                <c:pt idx="62">
                  <c:v>104.85656732092984</c:v>
                </c:pt>
                <c:pt idx="63">
                  <c:v>105.19222032509319</c:v>
                </c:pt>
                <c:pt idx="64">
                  <c:v>105.5232069282231</c:v>
                </c:pt>
                <c:pt idx="65">
                  <c:v>105.84959200475345</c:v>
                </c:pt>
                <c:pt idx="66">
                  <c:v>106.17143952720404</c:v>
                </c:pt>
                <c:pt idx="67">
                  <c:v>106.48881257871966</c:v>
                </c:pt>
                <c:pt idx="68">
                  <c:v>106.80177336543443</c:v>
                </c:pt>
                <c:pt idx="69">
                  <c:v>107.11038322866445</c:v>
                </c:pt>
                <c:pt idx="70">
                  <c:v>107.41470265693086</c:v>
                </c:pt>
                <c:pt idx="71">
                  <c:v>107.71479129781584</c:v>
                </c:pt>
                <c:pt idx="72">
                  <c:v>108.01070796965369</c:v>
                </c:pt>
                <c:pt idx="73">
                  <c:v>108.30251067305944</c:v>
                </c:pt>
                <c:pt idx="74">
                  <c:v>108.59025660229712</c:v>
                </c:pt>
                <c:pt idx="75">
                  <c:v>108.87400215649002</c:v>
                </c:pt>
                <c:pt idx="76">
                  <c:v>109.15380295067517</c:v>
                </c:pt>
                <c:pt idx="77">
                  <c:v>109.42971382670392</c:v>
                </c:pt>
                <c:pt idx="78">
                  <c:v>109.7017888639913</c:v>
                </c:pt>
                <c:pt idx="79">
                  <c:v>109.9700813901156</c:v>
                </c:pt>
                <c:pt idx="80">
                  <c:v>110.23464399127086</c:v>
                </c:pt>
                <c:pt idx="81">
                  <c:v>110.49552852257386</c:v>
                </c:pt>
                <c:pt idx="82">
                  <c:v>110.7527861182279</c:v>
                </c:pt>
                <c:pt idx="83">
                  <c:v>111.00646720154533</c:v>
                </c:pt>
                <c:pt idx="84">
                  <c:v>111.2566214948306</c:v>
                </c:pt>
                <c:pt idx="85">
                  <c:v>111.503298029126</c:v>
                </c:pt>
                <c:pt idx="86">
                  <c:v>111.74654515382197</c:v>
                </c:pt>
                <c:pt idx="87">
                  <c:v>111.98641054613367</c:v>
                </c:pt>
                <c:pt idx="88">
                  <c:v>112.22294122044589</c:v>
                </c:pt>
                <c:pt idx="89">
                  <c:v>112.45618353752801</c:v>
                </c:pt>
                <c:pt idx="90">
                  <c:v>112.68618321362084</c:v>
                </c:pt>
                <c:pt idx="91">
                  <c:v>112.91298532939726</c:v>
                </c:pt>
                <c:pt idx="92">
                  <c:v>113.13663433879802</c:v>
                </c:pt>
                <c:pt idx="93">
                  <c:v>113.35717407774492</c:v>
                </c:pt>
                <c:pt idx="94">
                  <c:v>113.57464777273282</c:v>
                </c:pt>
                <c:pt idx="95">
                  <c:v>113.78909804930217</c:v>
                </c:pt>
                <c:pt idx="96">
                  <c:v>114.00056694039368</c:v>
                </c:pt>
                <c:pt idx="97">
                  <c:v>114.20909589458702</c:v>
                </c:pt>
                <c:pt idx="98">
                  <c:v>114.41472578422479</c:v>
                </c:pt>
                <c:pt idx="99">
                  <c:v>114.61749691342362</c:v>
                </c:pt>
                <c:pt idx="100">
                  <c:v>114.817449025974</c:v>
                </c:pt>
                <c:pt idx="101">
                  <c:v>115.01462131313009</c:v>
                </c:pt>
                <c:pt idx="102">
                  <c:v>115.20905242129142</c:v>
                </c:pt>
                <c:pt idx="103">
                  <c:v>115.4007804595776</c:v>
                </c:pt>
                <c:pt idx="104">
                  <c:v>115.58984300729794</c:v>
                </c:pt>
                <c:pt idx="105">
                  <c:v>115.77627712131707</c:v>
                </c:pt>
                <c:pt idx="106">
                  <c:v>115.96011934331814</c:v>
                </c:pt>
                <c:pt idx="107">
                  <c:v>116.14140570696522</c:v>
                </c:pt>
                <c:pt idx="108">
                  <c:v>116.32017174496595</c:v>
                </c:pt>
                <c:pt idx="109">
                  <c:v>116.49645249603607</c:v>
                </c:pt>
                <c:pt idx="110">
                  <c:v>116.67028251176713</c:v>
                </c:pt>
                <c:pt idx="111">
                  <c:v>116.84169586339871</c:v>
                </c:pt>
                <c:pt idx="112">
                  <c:v>117.01072614849647</c:v>
                </c:pt>
                <c:pt idx="113">
                  <c:v>117.17740649753743</c:v>
                </c:pt>
                <c:pt idx="114">
                  <c:v>117.34176958040361</c:v>
                </c:pt>
                <c:pt idx="115">
                  <c:v>117.50384761278541</c:v>
                </c:pt>
                <c:pt idx="116">
                  <c:v>117.66367236249604</c:v>
                </c:pt>
                <c:pt idx="117">
                  <c:v>117.82127515569815</c:v>
                </c:pt>
                <c:pt idx="118">
                  <c:v>117.9766868830437</c:v>
                </c:pt>
                <c:pt idx="119">
                  <c:v>118.1299380057288</c:v>
                </c:pt>
                <c:pt idx="120">
                  <c:v>118.28105856146409</c:v>
                </c:pt>
                <c:pt idx="121">
                  <c:v>118.43007817036231</c:v>
                </c:pt>
                <c:pt idx="122">
                  <c:v>118.57702604074387</c:v>
                </c:pt>
                <c:pt idx="123">
                  <c:v>118.72193097486178</c:v>
                </c:pt>
                <c:pt idx="124">
                  <c:v>118.86482137454702</c:v>
                </c:pt>
                <c:pt idx="125">
                  <c:v>119.00572524677537</c:v>
                </c:pt>
                <c:pt idx="126">
                  <c:v>119.14467020915686</c:v>
                </c:pt>
                <c:pt idx="127">
                  <c:v>119.28168349534896</c:v>
                </c:pt>
                <c:pt idx="128">
                  <c:v>119.41679196039438</c:v>
                </c:pt>
                <c:pt idx="129">
                  <c:v>119.55002208598478</c:v>
                </c:pt>
                <c:pt idx="130">
                  <c:v>119.68139998565131</c:v>
                </c:pt>
                <c:pt idx="131">
                  <c:v>119.81095140988289</c:v>
                </c:pt>
                <c:pt idx="132">
                  <c:v>119.93870175117341</c:v>
                </c:pt>
                <c:pt idx="133">
                  <c:v>120.06467604899873</c:v>
                </c:pt>
                <c:pt idx="134">
                  <c:v>120.18889899472451</c:v>
                </c:pt>
                <c:pt idx="135">
                  <c:v>120.31139493644581</c:v>
                </c:pt>
                <c:pt idx="136">
                  <c:v>120.43218788375935</c:v>
                </c:pt>
                <c:pt idx="137">
                  <c:v>120.55130151246951</c:v>
                </c:pt>
                <c:pt idx="138">
                  <c:v>120.66875916922882</c:v>
                </c:pt>
                <c:pt idx="139">
                  <c:v>120.78458387611406</c:v>
                </c:pt>
                <c:pt idx="140">
                  <c:v>120.89879833513857</c:v>
                </c:pt>
                <c:pt idx="141">
                  <c:v>121.01142493270191</c:v>
                </c:pt>
                <c:pt idx="142">
                  <c:v>121.12248574397783</c:v>
                </c:pt>
                <c:pt idx="143">
                  <c:v>121.23200253724087</c:v>
                </c:pt>
                <c:pt idx="144">
                  <c:v>121.33999677813308</c:v>
                </c:pt>
                <c:pt idx="145">
                  <c:v>121.44648963387142</c:v>
                </c:pt>
                <c:pt idx="146">
                  <c:v>121.55150197739653</c:v>
                </c:pt>
                <c:pt idx="147">
                  <c:v>121.65505439146393</c:v>
                </c:pt>
                <c:pt idx="148">
                  <c:v>121.75716717267829</c:v>
                </c:pt>
                <c:pt idx="149">
                  <c:v>121.85786033547164</c:v>
                </c:pt>
                <c:pt idx="150">
                  <c:v>121.9571536160262</c:v>
                </c:pt>
                <c:pt idx="151">
                  <c:v>122.05506647614287</c:v>
                </c:pt>
                <c:pt idx="152">
                  <c:v>122.15161810705565</c:v>
                </c:pt>
                <c:pt idx="153">
                  <c:v>122.24682743319332</c:v>
                </c:pt>
                <c:pt idx="154">
                  <c:v>122.34071311588862</c:v>
                </c:pt>
                <c:pt idx="155">
                  <c:v>122.43329355703588</c:v>
                </c:pt>
                <c:pt idx="156">
                  <c:v>122.52458690269796</c:v>
                </c:pt>
                <c:pt idx="157">
                  <c:v>122.6146110466629</c:v>
                </c:pt>
                <c:pt idx="158">
                  <c:v>122.70338363395108</c:v>
                </c:pt>
                <c:pt idx="159">
                  <c:v>122.79092206427381</c:v>
                </c:pt>
                <c:pt idx="160">
                  <c:v>122.87724349544369</c:v>
                </c:pt>
                <c:pt idx="161">
                  <c:v>122.96236484673756</c:v>
                </c:pt>
                <c:pt idx="162">
                  <c:v>123.04630280221278</c:v>
                </c:pt>
                <c:pt idx="163">
                  <c:v>123.12907381397734</c:v>
                </c:pt>
                <c:pt idx="164">
                  <c:v>123.21069410541453</c:v>
                </c:pt>
                <c:pt idx="165">
                  <c:v>123.29117967436275</c:v>
                </c:pt>
                <c:pt idx="166">
                  <c:v>123.37054629625121</c:v>
                </c:pt>
                <c:pt idx="167">
                  <c:v>123.44880952719184</c:v>
                </c:pt>
                <c:pt idx="168">
                  <c:v>123.52598470702848</c:v>
                </c:pt>
                <c:pt idx="169">
                  <c:v>123.60208696234344</c:v>
                </c:pt>
                <c:pt idx="170">
                  <c:v>123.67713120942238</c:v>
                </c:pt>
                <c:pt idx="171">
                  <c:v>123.75113215717798</c:v>
                </c:pt>
                <c:pt idx="172">
                  <c:v>123.82410431003291</c:v>
                </c:pt>
                <c:pt idx="173">
                  <c:v>123.8960619707627</c:v>
                </c:pt>
                <c:pt idx="174">
                  <c:v>123.96701924329928</c:v>
                </c:pt>
                <c:pt idx="175">
                  <c:v>124.03699003549518</c:v>
                </c:pt>
                <c:pt idx="176">
                  <c:v>124.10598806184969</c:v>
                </c:pt>
                <c:pt idx="177">
                  <c:v>124.17402684619684</c:v>
                </c:pt>
                <c:pt idx="178">
                  <c:v>124.24111972435621</c:v>
                </c:pt>
                <c:pt idx="179">
                  <c:v>124.3072798467467</c:v>
                </c:pt>
                <c:pt idx="180">
                  <c:v>124.37252018096407</c:v>
                </c:pt>
                <c:pt idx="181">
                  <c:v>124.43685351432272</c:v>
                </c:pt>
                <c:pt idx="182">
                  <c:v>124.50029245636192</c:v>
                </c:pt>
                <c:pt idx="183">
                  <c:v>124.56284944131743</c:v>
                </c:pt>
                <c:pt idx="184">
                  <c:v>124.62453673055852</c:v>
                </c:pt>
                <c:pt idx="185">
                  <c:v>124.68536641499141</c:v>
                </c:pt>
                <c:pt idx="186">
                  <c:v>124.74535041742895</c:v>
                </c:pt>
                <c:pt idx="187">
                  <c:v>124.80450049492768</c:v>
                </c:pt>
                <c:pt idx="188">
                  <c:v>124.86282824109215</c:v>
                </c:pt>
                <c:pt idx="189">
                  <c:v>124.92034508834729</c:v>
                </c:pt>
                <c:pt idx="190">
                  <c:v>124.97706231017935</c:v>
                </c:pt>
                <c:pt idx="191">
                  <c:v>125.03299102334535</c:v>
                </c:pt>
                <c:pt idx="192">
                  <c:v>125.08814219005211</c:v>
                </c:pt>
                <c:pt idx="193">
                  <c:v>125.1425266201049</c:v>
                </c:pt>
                <c:pt idx="194">
                  <c:v>125.19615497302607</c:v>
                </c:pt>
                <c:pt idx="195">
                  <c:v>125.24903776014452</c:v>
                </c:pt>
                <c:pt idx="196">
                  <c:v>125.30118534665579</c:v>
                </c:pt>
                <c:pt idx="197">
                  <c:v>125.35260795365379</c:v>
                </c:pt>
                <c:pt idx="198">
                  <c:v>125.4033156601341</c:v>
                </c:pt>
                <c:pt idx="199">
                  <c:v>125.45331840496954</c:v>
                </c:pt>
                <c:pt idx="200">
                  <c:v>125.50262598885817</c:v>
                </c:pt>
                <c:pt idx="201">
                  <c:v>125.55124807624429</c:v>
                </c:pt>
                <c:pt idx="202">
                  <c:v>125.59919419721268</c:v>
                </c:pt>
                <c:pt idx="203">
                  <c:v>125.64647374935653</c:v>
                </c:pt>
                <c:pt idx="204">
                  <c:v>125.69309599961944</c:v>
                </c:pt>
                <c:pt idx="205">
                  <c:v>125.7390700861117</c:v>
                </c:pt>
                <c:pt idx="206">
                  <c:v>125.78440501990144</c:v>
                </c:pt>
                <c:pt idx="207">
                  <c:v>125.82910968678081</c:v>
                </c:pt>
                <c:pt idx="208">
                  <c:v>125.87319284900768</c:v>
                </c:pt>
                <c:pt idx="209">
                  <c:v>125.91666314702292</c:v>
                </c:pt>
                <c:pt idx="210">
                  <c:v>125.9595291011441</c:v>
                </c:pt>
                <c:pt idx="211">
                  <c:v>126.00179911323551</c:v>
                </c:pt>
                <c:pt idx="212">
                  <c:v>126.0434814683548</c:v>
                </c:pt>
                <c:pt idx="213">
                  <c:v>126.08458433637702</c:v>
                </c:pt>
                <c:pt idx="214">
                  <c:v>126.12511577359591</c:v>
                </c:pt>
                <c:pt idx="215">
                  <c:v>126.16508372430289</c:v>
                </c:pt>
                <c:pt idx="216">
                  <c:v>126.20449602234426</c:v>
                </c:pt>
                <c:pt idx="217">
                  <c:v>126.24336039265661</c:v>
                </c:pt>
                <c:pt idx="218">
                  <c:v>126.28168445278095</c:v>
                </c:pt>
                <c:pt idx="219">
                  <c:v>126.31947571435572</c:v>
                </c:pt>
                <c:pt idx="220">
                  <c:v>126.35674158458923</c:v>
                </c:pt>
                <c:pt idx="221">
                  <c:v>126.39348936771128</c:v>
                </c:pt>
                <c:pt idx="222">
                  <c:v>126.42972626640507</c:v>
                </c:pt>
                <c:pt idx="223">
                  <c:v>126.4654593832187</c:v>
                </c:pt>
                <c:pt idx="224">
                  <c:v>126.50069572195747</c:v>
                </c:pt>
                <c:pt idx="225">
                  <c:v>126.5354421890566</c:v>
                </c:pt>
                <c:pt idx="226">
                  <c:v>126.56970559493486</c:v>
                </c:pt>
                <c:pt idx="227">
                  <c:v>126.60349265532949</c:v>
                </c:pt>
                <c:pt idx="228">
                  <c:v>126.6368099926125</c:v>
                </c:pt>
                <c:pt idx="229">
                  <c:v>126.66966413708865</c:v>
                </c:pt>
                <c:pt idx="230">
                  <c:v>126.70206152827545</c:v>
                </c:pt>
                <c:pt idx="231">
                  <c:v>126.73400851616526</c:v>
                </c:pt>
                <c:pt idx="232">
                  <c:v>126.76551136247002</c:v>
                </c:pt>
                <c:pt idx="233">
                  <c:v>126.79657624184841</c:v>
                </c:pt>
                <c:pt idx="234">
                  <c:v>126.82720924311627</c:v>
                </c:pt>
                <c:pt idx="235">
                  <c:v>126.85741637043992</c:v>
                </c:pt>
                <c:pt idx="236">
                  <c:v>126.88720354451299</c:v>
                </c:pt>
                <c:pt idx="237">
                  <c:v>126.91657660371698</c:v>
                </c:pt>
                <c:pt idx="238">
                  <c:v>126.94554130526552</c:v>
                </c:pt>
                <c:pt idx="239">
                  <c:v>126.97410332633284</c:v>
                </c:pt>
                <c:pt idx="240">
                  <c:v>127.00226826516652</c:v>
                </c:pt>
                <c:pt idx="241">
                  <c:v>127.03004164218473</c:v>
                </c:pt>
                <c:pt idx="242">
                  <c:v>127.05742890105824</c:v>
                </c:pt>
                <c:pt idx="243">
                  <c:v>127.08443540977754</c:v>
                </c:pt>
                <c:pt idx="244">
                  <c:v>127.11106646170474</c:v>
                </c:pt>
                <c:pt idx="245">
                  <c:v>127.13732727661129</c:v>
                </c:pt>
                <c:pt idx="246">
                  <c:v>127.16322300170097</c:v>
                </c:pt>
                <c:pt idx="247">
                  <c:v>127.18875871261881</c:v>
                </c:pt>
                <c:pt idx="248">
                  <c:v>127.2139394144459</c:v>
                </c:pt>
                <c:pt idx="249">
                  <c:v>127.23877004268041</c:v>
                </c:pt>
                <c:pt idx="250">
                  <c:v>127.26325546420497</c:v>
                </c:pt>
                <c:pt idx="251">
                  <c:v>127.28740047824057</c:v>
                </c:pt>
                <c:pt idx="252">
                  <c:v>127.31120981728728</c:v>
                </c:pt>
                <c:pt idx="253">
                  <c:v>127.33468814805177</c:v>
                </c:pt>
                <c:pt idx="254">
                  <c:v>127.35784007236201</c:v>
                </c:pt>
                <c:pt idx="255">
                  <c:v>127.3806701280693</c:v>
                </c:pt>
                <c:pt idx="256">
                  <c:v>127.40318278993763</c:v>
                </c:pt>
                <c:pt idx="257">
                  <c:v>127.42538247052083</c:v>
                </c:pt>
                <c:pt idx="258">
                  <c:v>127.44727352102733</c:v>
                </c:pt>
                <c:pt idx="259">
                  <c:v>127.46886023217314</c:v>
                </c:pt>
                <c:pt idx="260">
                  <c:v>127.49014683502271</c:v>
                </c:pt>
                <c:pt idx="261">
                  <c:v>127.5111375018184</c:v>
                </c:pt>
                <c:pt idx="262">
                  <c:v>127.53183634679804</c:v>
                </c:pt>
                <c:pt idx="263">
                  <c:v>127.55224742700157</c:v>
                </c:pt>
                <c:pt idx="264">
                  <c:v>127.57237474306601</c:v>
                </c:pt>
                <c:pt idx="265">
                  <c:v>127.59222224000975</c:v>
                </c:pt>
                <c:pt idx="266">
                  <c:v>127.61179380800574</c:v>
                </c:pt>
                <c:pt idx="267">
                  <c:v>127.63109328314397</c:v>
                </c:pt>
                <c:pt idx="268">
                  <c:v>127.65012444818332</c:v>
                </c:pt>
                <c:pt idx="269">
                  <c:v>127.66889103329311</c:v>
                </c:pt>
                <c:pt idx="270">
                  <c:v>127.68739671678405</c:v>
                </c:pt>
                <c:pt idx="271">
                  <c:v>127.70564512582939</c:v>
                </c:pt>
                <c:pt idx="272">
                  <c:v>127.7236398371757</c:v>
                </c:pt>
                <c:pt idx="273">
                  <c:v>127.741384377844</c:v>
                </c:pt>
                <c:pt idx="274">
                  <c:v>127.75888222582111</c:v>
                </c:pt>
                <c:pt idx="275">
                  <c:v>127.77613681074119</c:v>
                </c:pt>
                <c:pt idx="276">
                  <c:v>127.79315151455818</c:v>
                </c:pt>
                <c:pt idx="277">
                  <c:v>127.80992967220845</c:v>
                </c:pt>
                <c:pt idx="278">
                  <c:v>127.82647457226467</c:v>
                </c:pt>
                <c:pt idx="279">
                  <c:v>127.84278945758017</c:v>
                </c:pt>
                <c:pt idx="280">
                  <c:v>127.85887752592471</c:v>
                </c:pt>
                <c:pt idx="281">
                  <c:v>127.87474193061119</c:v>
                </c:pt>
                <c:pt idx="282">
                  <c:v>127.89038578111374</c:v>
                </c:pt>
                <c:pt idx="283">
                  <c:v>127.9058121436771</c:v>
                </c:pt>
                <c:pt idx="284">
                  <c:v>127.92102404191773</c:v>
                </c:pt>
                <c:pt idx="285">
                  <c:v>127.93602445741641</c:v>
                </c:pt>
                <c:pt idx="286">
                  <c:v>127.95081633030257</c:v>
                </c:pt>
                <c:pt idx="287">
                  <c:v>127.96540255983068</c:v>
                </c:pt>
              </c:numCache>
            </c:numRef>
          </c:xVal>
          <c:yVal>
            <c:numRef>
              <c:f>Equations!$O$66:$O$353</c:f>
              <c:numCache>
                <c:formatCode>0.0000</c:formatCode>
                <c:ptCount val="288"/>
                <c:pt idx="0">
                  <c:v>0.86999434212564963</c:v>
                </c:pt>
                <c:pt idx="1">
                  <c:v>0.86251720937515042</c:v>
                </c:pt>
                <c:pt idx="2">
                  <c:v>0.85440054343612959</c:v>
                </c:pt>
                <c:pt idx="3">
                  <c:v>0.84568808178539567</c:v>
                </c:pt>
                <c:pt idx="4">
                  <c:v>0.83642263476131684</c:v>
                </c:pt>
                <c:pt idx="5">
                  <c:v>0.8266459923435181</c:v>
                </c:pt>
                <c:pt idx="6">
                  <c:v>0.81639884442843946</c:v>
                </c:pt>
                <c:pt idx="7">
                  <c:v>0.8057207136047152</c:v>
                </c:pt>
                <c:pt idx="8">
                  <c:v>0.79464989947102982</c:v>
                </c:pt>
                <c:pt idx="9">
                  <c:v>0.78322343357975499</c:v>
                </c:pt>
                <c:pt idx="10">
                  <c:v>0.77147704413165519</c:v>
                </c:pt>
                <c:pt idx="11">
                  <c:v>0.75944512958970267</c:v>
                </c:pt>
                <c:pt idx="12">
                  <c:v>0.74716074042312264</c:v>
                </c:pt>
                <c:pt idx="13">
                  <c:v>0.73465556823574196</c:v>
                </c:pt>
                <c:pt idx="14">
                  <c:v>0.72195994157533294</c:v>
                </c:pt>
                <c:pt idx="15">
                  <c:v>0.70910282776248079</c:v>
                </c:pt>
                <c:pt idx="16">
                  <c:v>0.69611184011849536</c:v>
                </c:pt>
                <c:pt idx="17">
                  <c:v>0.68301325001176594</c:v>
                </c:pt>
                <c:pt idx="18">
                  <c:v>0.66983200318055669</c:v>
                </c:pt>
                <c:pt idx="19">
                  <c:v>0.6565917398275577</c:v>
                </c:pt>
                <c:pt idx="20">
                  <c:v>0.6433148180173005</c:v>
                </c:pt>
                <c:pt idx="21">
                  <c:v>0.6300223399419137</c:v>
                </c:pt>
                <c:pt idx="22">
                  <c:v>0.61673418065346552</c:v>
                </c:pt>
                <c:pt idx="23">
                  <c:v>0.60346901889239524</c:v>
                </c:pt>
                <c:pt idx="24">
                  <c:v>0.59024436967119143</c:v>
                </c:pt>
                <c:pt idx="25">
                  <c:v>0.57707661830059021</c:v>
                </c:pt>
                <c:pt idx="26">
                  <c:v>0.56398105557212619</c:v>
                </c:pt>
                <c:pt idx="27">
                  <c:v>0.5509719138359338</c:v>
                </c:pt>
                <c:pt idx="28">
                  <c:v>0.5380624037362518</c:v>
                </c:pt>
                <c:pt idx="29">
                  <c:v>0.5252647513892269</c:v>
                </c:pt>
                <c:pt idx="30">
                  <c:v>0.5125902358083313</c:v>
                </c:pt>
                <c:pt idx="31">
                  <c:v>0.50004922640211025</c:v>
                </c:pt>
                <c:pt idx="32">
                  <c:v>0.48765122038704839</c:v>
                </c:pt>
                <c:pt idx="33">
                  <c:v>0.47540487997519698</c:v>
                </c:pt>
                <c:pt idx="34">
                  <c:v>0.46331806921185792</c:v>
                </c:pt>
                <c:pt idx="35">
                  <c:v>0.45139789035314309</c:v>
                </c:pt>
                <c:pt idx="36">
                  <c:v>0.43965071968665764</c:v>
                </c:pt>
                <c:pt idx="37">
                  <c:v>0.42808224271099515</c:v>
                </c:pt>
                <c:pt idx="38">
                  <c:v>0.41669748860115718</c:v>
                </c:pt>
                <c:pt idx="39">
                  <c:v>0.40550086389755263</c:v>
                </c:pt>
                <c:pt idx="40">
                  <c:v>0.39449618536589615</c:v>
                </c:pt>
                <c:pt idx="41">
                  <c:v>0.38368671198417476</c:v>
                </c:pt>
                <c:pt idx="42">
                  <c:v>0.37307517602093482</c:v>
                </c:pt>
                <c:pt idx="43">
                  <c:v>0.3626638131765183</c:v>
                </c:pt>
                <c:pt idx="44">
                  <c:v>0.35245439176556603</c:v>
                </c:pt>
                <c:pt idx="45">
                  <c:v>0.34244824092517817</c:v>
                </c:pt>
                <c:pt idx="46">
                  <c:v>0.33264627783860684</c:v>
                </c:pt>
                <c:pt idx="47">
                  <c:v>0.32304903396928852</c:v>
                </c:pt>
                <c:pt idx="48">
                  <c:v>0.31365668030445581</c:v>
                </c:pt>
                <c:pt idx="49">
                  <c:v>0.30446905161152904</c:v>
                </c:pt>
                <c:pt idx="50">
                  <c:v>0.29548566971400347</c:v>
                </c:pt>
                <c:pt idx="51">
                  <c:v>0.28670576579667273</c:v>
                </c:pt>
                <c:pt idx="52">
                  <c:v>0.2781283017527682</c:v>
                </c:pt>
                <c:pt idx="53">
                  <c:v>0.2697519905879977</c:v>
                </c:pt>
                <c:pt idx="54">
                  <c:v>0.26157531589854977</c:v>
                </c:pt>
                <c:pt idx="55">
                  <c:v>0.25359655044192264</c:v>
                </c:pt>
                <c:pt idx="56">
                  <c:v>0.24581377382096664</c:v>
                </c:pt>
                <c:pt idx="57">
                  <c:v>0.23822488930280708</c:v>
                </c:pt>
                <c:pt idx="58">
                  <c:v>0.23082763979538148</c:v>
                </c:pt>
                <c:pt idx="59">
                  <c:v>0.2236196230051756</c:v>
                </c:pt>
                <c:pt idx="60">
                  <c:v>0.21659830580042638</c:v>
                </c:pt>
                <c:pt idx="61">
                  <c:v>0.20976103780455707</c:v>
                </c:pt>
                <c:pt idx="62">
                  <c:v>0.20310506424497327</c:v>
                </c:pt>
                <c:pt idx="63">
                  <c:v>0.19662753808256872</c:v>
                </c:pt>
                <c:pt idx="64">
                  <c:v>0.19032553144738448</c:v>
                </c:pt>
                <c:pt idx="65">
                  <c:v>0.18419604640586154</c:v>
                </c:pt>
                <c:pt idx="66">
                  <c:v>0.17823602508501368</c:v>
                </c:pt>
                <c:pt idx="67">
                  <c:v>0.17244235917865966</c:v>
                </c:pt>
                <c:pt idx="68">
                  <c:v>0.16681189886057998</c:v>
                </c:pt>
                <c:pt idx="69">
                  <c:v>0.16134146112913028</c:v>
                </c:pt>
                <c:pt idx="70">
                  <c:v>0.15602783760744882</c:v>
                </c:pt>
                <c:pt idx="71">
                  <c:v>0.15086780182294998</c:v>
                </c:pt>
                <c:pt idx="72">
                  <c:v>0.14585811598931003</c:v>
                </c:pt>
                <c:pt idx="73">
                  <c:v>0.14099553731362524</c:v>
                </c:pt>
                <c:pt idx="74">
                  <c:v>0.13627682385086937</c:v>
                </c:pt>
                <c:pt idx="75">
                  <c:v>0.13169873992719791</c:v>
                </c:pt>
                <c:pt idx="76">
                  <c:v>0.12725806115304533</c:v>
                </c:pt>
                <c:pt idx="77">
                  <c:v>0.1229515790463474</c:v>
                </c:pt>
                <c:pt idx="78">
                  <c:v>0.11877610528559455</c:v>
                </c:pt>
                <c:pt idx="79">
                  <c:v>0.11472847561178416</c:v>
                </c:pt>
                <c:pt idx="80">
                  <c:v>0.11080555339770459</c:v>
                </c:pt>
                <c:pt idx="81">
                  <c:v>0.10700423290233918</c:v>
                </c:pt>
                <c:pt idx="82">
                  <c:v>0.10332144222754056</c:v>
                </c:pt>
                <c:pt idx="83">
                  <c:v>9.9754145993487947E-2</c:v>
                </c:pt>
                <c:pt idx="84">
                  <c:v>9.6299347748808536E-2</c:v>
                </c:pt>
                <c:pt idx="85">
                  <c:v>9.2954092130620808E-2</c:v>
                </c:pt>
                <c:pt idx="86">
                  <c:v>8.9715466789141912E-2</c:v>
                </c:pt>
                <c:pt idx="87">
                  <c:v>8.6580604090895366E-2</c:v>
                </c:pt>
                <c:pt idx="88">
                  <c:v>8.3546682613962947E-2</c:v>
                </c:pt>
                <c:pt idx="89">
                  <c:v>8.061092844814198E-2</c:v>
                </c:pt>
                <c:pt idx="90">
                  <c:v>7.7770616312301852E-2</c:v>
                </c:pt>
                <c:pt idx="91">
                  <c:v>7.5023070500679551E-2</c:v>
                </c:pt>
                <c:pt idx="92">
                  <c:v>7.2365665669313031E-2</c:v>
                </c:pt>
                <c:pt idx="93">
                  <c:v>6.979582747328926E-2</c:v>
                </c:pt>
                <c:pt idx="94">
                  <c:v>6.7311033064971423E-2</c:v>
                </c:pt>
                <c:pt idx="95">
                  <c:v>6.4908811462878829E-2</c:v>
                </c:pt>
                <c:pt idx="96">
                  <c:v>6.2586743800413056E-2</c:v>
                </c:pt>
                <c:pt idx="97">
                  <c:v>6.0342463463164131E-2</c:v>
                </c:pt>
                <c:pt idx="98">
                  <c:v>5.8173656123082139E-2</c:v>
                </c:pt>
                <c:pt idx="99">
                  <c:v>5.6078059677371367E-2</c:v>
                </c:pt>
                <c:pt idx="100">
                  <c:v>5.4053464099548677E-2</c:v>
                </c:pt>
                <c:pt idx="101">
                  <c:v>5.2097711209709123E-2</c:v>
                </c:pt>
                <c:pt idx="102">
                  <c:v>5.0208694370658648E-2</c:v>
                </c:pt>
                <c:pt idx="103">
                  <c:v>4.8384358116205069E-2</c:v>
                </c:pt>
                <c:pt idx="104">
                  <c:v>4.6622697717545916E-2</c:v>
                </c:pt>
                <c:pt idx="105">
                  <c:v>4.4921758693352423E-2</c:v>
                </c:pt>
                <c:pt idx="106">
                  <c:v>4.3279636268824861E-2</c:v>
                </c:pt>
                <c:pt idx="107">
                  <c:v>4.1694474788684731E-2</c:v>
                </c:pt>
                <c:pt idx="108">
                  <c:v>4.0164467088771527E-2</c:v>
                </c:pt>
                <c:pt idx="109">
                  <c:v>3.8687853830629525E-2</c:v>
                </c:pt>
                <c:pt idx="110">
                  <c:v>3.7262922803199268E-2</c:v>
                </c:pt>
                <c:pt idx="111">
                  <c:v>3.5888008195470285E-2</c:v>
                </c:pt>
                <c:pt idx="112">
                  <c:v>3.4561489843706571E-2</c:v>
                </c:pt>
                <c:pt idx="113">
                  <c:v>3.3281792456621689E-2</c:v>
                </c:pt>
                <c:pt idx="114">
                  <c:v>3.2047384821658489E-2</c:v>
                </c:pt>
                <c:pt idx="115">
                  <c:v>3.0856778995316428E-2</c:v>
                </c:pt>
                <c:pt idx="116">
                  <c:v>2.9708529480269009E-2</c:v>
                </c:pt>
                <c:pt idx="117">
                  <c:v>2.8601232391822905E-2</c:v>
                </c:pt>
                <c:pt idx="118">
                  <c:v>2.7533524616089298E-2</c:v>
                </c:pt>
                <c:pt idx="119">
                  <c:v>2.6504082962067327E-2</c:v>
                </c:pt>
                <c:pt idx="120">
                  <c:v>2.551162330967631E-2</c:v>
                </c:pt>
                <c:pt idx="121">
                  <c:v>2.4554899755620703E-2</c:v>
                </c:pt>
                <c:pt idx="122">
                  <c:v>2.3632703758826066E-2</c:v>
                </c:pt>
                <c:pt idx="123">
                  <c:v>2.2743863287047264E-2</c:v>
                </c:pt>
                <c:pt idx="124">
                  <c:v>2.1887241966121063E-2</c:v>
                </c:pt>
                <c:pt idx="125">
                  <c:v>2.1061738233212543E-2</c:v>
                </c:pt>
                <c:pt idx="126">
                  <c:v>2.0266284495290172E-2</c:v>
                </c:pt>
                <c:pt idx="127">
                  <c:v>1.9499846293955913E-2</c:v>
                </c:pt>
                <c:pt idx="128">
                  <c:v>1.8761421477654572E-2</c:v>
                </c:pt>
                <c:pt idx="129">
                  <c:v>1.8050039382191123E-2</c:v>
                </c:pt>
                <c:pt idx="130">
                  <c:v>1.7364760020394502E-2</c:v>
                </c:pt>
                <c:pt idx="131">
                  <c:v>1.6704673281681813E-2</c:v>
                </c:pt>
                <c:pt idx="132">
                  <c:v>1.6068898142198081E-2</c:v>
                </c:pt>
                <c:pt idx="133">
                  <c:v>1.545658188613208E-2</c:v>
                </c:pt>
                <c:pt idx="134">
                  <c:v>1.4866899338739836E-2</c:v>
                </c:pt>
                <c:pt idx="135">
                  <c:v>1.4299052111542119E-2</c:v>
                </c:pt>
                <c:pt idx="136">
                  <c:v>1.3752267860102082E-2</c:v>
                </c:pt>
                <c:pt idx="137">
                  <c:v>1.3225799554732449E-2</c:v>
                </c:pt>
                <c:pt idx="138">
                  <c:v>1.271892476442936E-2</c:v>
                </c:pt>
                <c:pt idx="139">
                  <c:v>1.2230944954280717E-2</c:v>
                </c:pt>
                <c:pt idx="140">
                  <c:v>1.1761184796551725E-2</c:v>
                </c:pt>
                <c:pt idx="141">
                  <c:v>1.1308991495607946E-2</c:v>
                </c:pt>
                <c:pt idx="142">
                  <c:v>1.0873734126797319E-2</c:v>
                </c:pt>
                <c:pt idx="143">
                  <c:v>1.0454802989376141E-2</c:v>
                </c:pt>
                <c:pt idx="144">
                  <c:v>1.0051608973531011E-2</c:v>
                </c:pt>
                <c:pt idx="145">
                  <c:v>9.6635829415176924E-3</c:v>
                </c:pt>
                <c:pt idx="146">
                  <c:v>9.2901751229096611E-3</c:v>
                </c:pt>
                <c:pt idx="147">
                  <c:v>8.9308545239231065E-3</c:v>
                </c:pt>
                <c:pt idx="148">
                  <c:v>8.5851083507613064E-3</c:v>
                </c:pt>
                <c:pt idx="149">
                  <c:v>8.2524414468996485E-3</c:v>
                </c:pt>
                <c:pt idx="150">
                  <c:v>7.9323757442125598E-3</c:v>
                </c:pt>
                <c:pt idx="151">
                  <c:v>7.6244497278258154E-3</c:v>
                </c:pt>
                <c:pt idx="152">
                  <c:v>7.3282179145611036E-3</c:v>
                </c:pt>
                <c:pt idx="153">
                  <c:v>7.0432503448252951E-3</c:v>
                </c:pt>
                <c:pt idx="154">
                  <c:v>6.7691320877833827E-3</c:v>
                </c:pt>
                <c:pt idx="155">
                  <c:v>6.5054627596422823E-3</c:v>
                </c:pt>
                <c:pt idx="156">
                  <c:v>6.2518560548622988E-3</c:v>
                </c:pt>
                <c:pt idx="157">
                  <c:v>6.0079392901034642E-3</c:v>
                </c:pt>
                <c:pt idx="158">
                  <c:v>5.7733529607059955E-3</c:v>
                </c:pt>
                <c:pt idx="159">
                  <c:v>5.5477503094969408E-3</c:v>
                </c:pt>
                <c:pt idx="160">
                  <c:v>5.3307969077088626E-3</c:v>
                </c:pt>
                <c:pt idx="161">
                  <c:v>5.122170247791288E-3</c:v>
                </c:pt>
                <c:pt idx="162">
                  <c:v>4.921559347891279E-3</c:v>
                </c:pt>
                <c:pt idx="163">
                  <c:v>4.7286643677757973E-3</c:v>
                </c:pt>
                <c:pt idx="164">
                  <c:v>4.5431962359658642E-3</c:v>
                </c:pt>
                <c:pt idx="165">
                  <c:v>4.3648762878501796E-3</c:v>
                </c:pt>
                <c:pt idx="166">
                  <c:v>4.1934359145444737E-3</c:v>
                </c:pt>
                <c:pt idx="167">
                  <c:v>4.0286162222617616E-3</c:v>
                </c:pt>
                <c:pt idx="168">
                  <c:v>3.8701677019583967E-3</c:v>
                </c:pt>
                <c:pt idx="169">
                  <c:v>3.7178499090207155E-3</c:v>
                </c:pt>
                <c:pt idx="170">
                  <c:v>3.5714311527577135E-3</c:v>
                </c:pt>
                <c:pt idx="171">
                  <c:v>3.4306881954659992E-3</c:v>
                </c:pt>
                <c:pt idx="172">
                  <c:v>3.2954059608346453E-3</c:v>
                </c:pt>
                <c:pt idx="173">
                  <c:v>3.1653772514591148E-3</c:v>
                </c:pt>
                <c:pt idx="174">
                  <c:v>3.0404024752354415E-3</c:v>
                </c:pt>
                <c:pt idx="175">
                  <c:v>2.9202893804080058E-3</c:v>
                </c:pt>
                <c:pt idx="176">
                  <c:v>2.8048527990467637E-3</c:v>
                </c:pt>
                <c:pt idx="177">
                  <c:v>2.693914398732442E-3</c:v>
                </c:pt>
                <c:pt idx="178">
                  <c:v>2.5873024422311407E-3</c:v>
                </c:pt>
                <c:pt idx="179">
                  <c:v>2.4848515549428284E-3</c:v>
                </c:pt>
                <c:pt idx="180">
                  <c:v>2.3864024999114821E-3</c:v>
                </c:pt>
                <c:pt idx="181">
                  <c:v>2.2918019601879764E-3</c:v>
                </c:pt>
                <c:pt idx="182">
                  <c:v>2.2009023283403126E-3</c:v>
                </c:pt>
                <c:pt idx="183">
                  <c:v>2.1135615029094028E-3</c:v>
                </c:pt>
                <c:pt idx="184">
                  <c:v>2.0296426916122669E-3</c:v>
                </c:pt>
                <c:pt idx="185">
                  <c:v>1.949014221098315E-3</c:v>
                </c:pt>
                <c:pt idx="186">
                  <c:v>1.8715493530681343E-3</c:v>
                </c:pt>
                <c:pt idx="187">
                  <c:v>1.7971261065681265E-3</c:v>
                </c:pt>
                <c:pt idx="188">
                  <c:v>1.7256270862782059E-3</c:v>
                </c:pt>
                <c:pt idx="189">
                  <c:v>1.6569393166136997E-3</c:v>
                </c:pt>
                <c:pt idx="190">
                  <c:v>1.5909540814665515E-3</c:v>
                </c:pt>
                <c:pt idx="191">
                  <c:v>1.5275667694148354E-3</c:v>
                </c:pt>
                <c:pt idx="192">
                  <c:v>1.4666767242335825E-3</c:v>
                </c:pt>
                <c:pt idx="193">
                  <c:v>1.4081871005438122E-3</c:v>
                </c:pt>
                <c:pt idx="194">
                  <c:v>1.3520047244406053E-3</c:v>
                </c:pt>
                <c:pt idx="195">
                  <c:v>1.298039958944951E-3</c:v>
                </c:pt>
                <c:pt idx="196">
                  <c:v>1.2462065741279452E-3</c:v>
                </c:pt>
                <c:pt idx="197">
                  <c:v>1.1964216217597817E-3</c:v>
                </c:pt>
                <c:pt idx="198">
                  <c:v>1.1486053143397504E-3</c:v>
                </c:pt>
                <c:pt idx="199">
                  <c:v>1.1026809083672193E-3</c:v>
                </c:pt>
                <c:pt idx="200">
                  <c:v>1.0585745917172805E-3</c:v>
                </c:pt>
                <c:pt idx="201">
                  <c:v>1.0162153749883993E-3</c:v>
                </c:pt>
                <c:pt idx="202">
                  <c:v>9.7553498669301171E-4</c:v>
                </c:pt>
                <c:pt idx="203">
                  <c:v>9.3646777216555694E-4</c:v>
                </c:pt>
                <c:pt idx="204">
                  <c:v>8.9895059606593438E-4</c:v>
                </c:pt>
                <c:pt idx="205">
                  <c:v>8.629227483597957E-4</c:v>
                </c:pt>
                <c:pt idx="206">
                  <c:v>8.2832585366046337E-4</c:v>
                </c:pt>
                <c:pt idx="207">
                  <c:v>7.9510378382056837E-4</c:v>
                </c:pt>
                <c:pt idx="208">
                  <c:v>7.6320257366475235E-4</c:v>
                </c:pt>
                <c:pt idx="209">
                  <c:v>7.325703397579441E-4</c:v>
                </c:pt>
                <c:pt idx="210">
                  <c:v>7.0315720210686189E-4</c:v>
                </c:pt>
                <c:pt idx="211">
                  <c:v>6.7491520869541197E-4</c:v>
                </c:pt>
                <c:pt idx="212">
                  <c:v>6.4779826275765363E-4</c:v>
                </c:pt>
                <c:pt idx="213">
                  <c:v>6.2176205269491949E-4</c:v>
                </c:pt>
                <c:pt idx="214">
                  <c:v>5.9676398454651229E-4</c:v>
                </c:pt>
                <c:pt idx="215">
                  <c:v>5.7276311692620136E-4</c:v>
                </c:pt>
                <c:pt idx="216">
                  <c:v>5.497200983394444E-4</c:v>
                </c:pt>
                <c:pt idx="217">
                  <c:v>5.2759710679891627E-4</c:v>
                </c:pt>
                <c:pt idx="218">
                  <c:v>5.0635779165851297E-4</c:v>
                </c:pt>
                <c:pt idx="219">
                  <c:v>4.8596721758851276E-4</c:v>
                </c:pt>
                <c:pt idx="220">
                  <c:v>4.6639181061703972E-4</c:v>
                </c:pt>
                <c:pt idx="221">
                  <c:v>4.4759930616535427E-4</c:v>
                </c:pt>
                <c:pt idx="222">
                  <c:v>4.295586990068431E-4</c:v>
                </c:pt>
                <c:pt idx="223">
                  <c:v>4.1224019508182095E-4</c:v>
                </c:pt>
                <c:pt idx="224">
                  <c:v>3.9561516510248934E-4</c:v>
                </c:pt>
                <c:pt idx="225">
                  <c:v>3.7965609988451838E-4</c:v>
                </c:pt>
                <c:pt idx="226">
                  <c:v>3.6433656734381753E-4</c:v>
                </c:pt>
                <c:pt idx="227">
                  <c:v>3.4963117109908178E-4</c:v>
                </c:pt>
                <c:pt idx="228">
                  <c:v>3.3551551062266784E-4</c:v>
                </c:pt>
                <c:pt idx="229">
                  <c:v>3.219661428842715E-4</c:v>
                </c:pt>
                <c:pt idx="230">
                  <c:v>3.0896054543372878E-4</c:v>
                </c:pt>
                <c:pt idx="231">
                  <c:v>2.9647708087107266E-4</c:v>
                </c:pt>
                <c:pt idx="232">
                  <c:v>2.8449496265372143E-4</c:v>
                </c:pt>
                <c:pt idx="233">
                  <c:v>2.7299422219237445E-4</c:v>
                </c:pt>
                <c:pt idx="234">
                  <c:v>2.6195567718884013E-4</c:v>
                </c:pt>
                <c:pt idx="235">
                  <c:v>2.5136090117061237E-4</c:v>
                </c:pt>
                <c:pt idx="236">
                  <c:v>2.4119219417856525E-4</c:v>
                </c:pt>
                <c:pt idx="237">
                  <c:v>2.3143255456563384E-4</c:v>
                </c:pt>
                <c:pt idx="238">
                  <c:v>2.2206565186580298E-4</c:v>
                </c:pt>
                <c:pt idx="239">
                  <c:v>2.1307580069413585E-4</c:v>
                </c:pt>
                <c:pt idx="240">
                  <c:v>2.0444793563993919E-4</c:v>
                </c:pt>
                <c:pt idx="241">
                  <c:v>1.9616758711648178E-4</c:v>
                </c:pt>
                <c:pt idx="242">
                  <c:v>1.8822085813196486E-4</c:v>
                </c:pt>
                <c:pt idx="243">
                  <c:v>1.8059440194768164E-4</c:v>
                </c:pt>
                <c:pt idx="244">
                  <c:v>1.7327540059049873E-4</c:v>
                </c:pt>
                <c:pt idx="245">
                  <c:v>1.662515441879589E-4</c:v>
                </c:pt>
                <c:pt idx="246">
                  <c:v>1.5951101109542082E-4</c:v>
                </c:pt>
                <c:pt idx="247">
                  <c:v>1.5304244878574182E-4</c:v>
                </c:pt>
                <c:pt idx="248">
                  <c:v>1.4683495547305727E-4</c:v>
                </c:pt>
                <c:pt idx="249">
                  <c:v>1.4087806244322706E-4</c:v>
                </c:pt>
                <c:pt idx="250">
                  <c:v>1.3516171706450187E-4</c:v>
                </c:pt>
                <c:pt idx="251">
                  <c:v>1.2967626645290982E-4</c:v>
                </c:pt>
                <c:pt idx="252">
                  <c:v>1.2441244176778315E-4</c:v>
                </c:pt>
                <c:pt idx="253">
                  <c:v>1.193613431137295E-4</c:v>
                </c:pt>
                <c:pt idx="254">
                  <c:v>1.1451442502621089E-4</c:v>
                </c:pt>
                <c:pt idx="255">
                  <c:v>1.0986348251871986E-4</c:v>
                </c:pt>
                <c:pt idx="256">
                  <c:v>1.0540063767034205E-4</c:v>
                </c:pt>
                <c:pt idx="257">
                  <c:v>1.0111832673326709E-4</c:v>
                </c:pt>
                <c:pt idx="258">
                  <c:v>9.7009287740554723E-5</c:v>
                </c:pt>
                <c:pt idx="259">
                  <c:v>9.3066548595184233E-5</c:v>
                </c:pt>
                <c:pt idx="260">
                  <c:v>8.9283415622108512E-5</c:v>
                </c:pt>
                <c:pt idx="261">
                  <c:v>8.565346256570792E-5</c:v>
                </c:pt>
                <c:pt idx="262">
                  <c:v>8.2170520015683788E-5</c:v>
                </c:pt>
                <c:pt idx="263">
                  <c:v>7.8828665245059219E-5</c:v>
                </c:pt>
                <c:pt idx="264">
                  <c:v>7.5622212444556008E-5</c:v>
                </c:pt>
                <c:pt idx="265">
                  <c:v>7.2545703338200483E-5</c:v>
                </c:pt>
                <c:pt idx="266">
                  <c:v>6.9593898165570681E-5</c:v>
                </c:pt>
                <c:pt idx="267">
                  <c:v>6.6761767016640299E-5</c:v>
                </c:pt>
                <c:pt idx="268">
                  <c:v>6.404448150569736E-5</c:v>
                </c:pt>
                <c:pt idx="269">
                  <c:v>6.143740677131867E-5</c:v>
                </c:pt>
                <c:pt idx="270">
                  <c:v>5.8936093789867616E-5</c:v>
                </c:pt>
                <c:pt idx="271">
                  <c:v>5.6536271990451939E-5</c:v>
                </c:pt>
                <c:pt idx="272">
                  <c:v>5.4233842159728727E-5</c:v>
                </c:pt>
                <c:pt idx="273">
                  <c:v>5.2024869625381012E-5</c:v>
                </c:pt>
                <c:pt idx="274">
                  <c:v>4.9905577707508863E-5</c:v>
                </c:pt>
                <c:pt idx="275">
                  <c:v>4.7872341427583388E-5</c:v>
                </c:pt>
                <c:pt idx="276">
                  <c:v>4.5921681465002446E-5</c:v>
                </c:pt>
                <c:pt idx="277">
                  <c:v>4.4050258351661557E-5</c:v>
                </c:pt>
                <c:pt idx="278">
                  <c:v>4.2254866895317513E-5</c:v>
                </c:pt>
                <c:pt idx="279">
                  <c:v>4.053243082286968E-5</c:v>
                </c:pt>
                <c:pt idx="280">
                  <c:v>3.8879997635021602E-5</c:v>
                </c:pt>
                <c:pt idx="281">
                  <c:v>3.729473366410855E-5</c:v>
                </c:pt>
                <c:pt idx="282">
                  <c:v>3.5773919327189554E-5</c:v>
                </c:pt>
                <c:pt idx="283">
                  <c:v>3.4314944566802592E-5</c:v>
                </c:pt>
                <c:pt idx="284">
                  <c:v>3.2915304472071672E-5</c:v>
                </c:pt>
                <c:pt idx="285">
                  <c:v>3.1572595073133099E-5</c:v>
                </c:pt>
                <c:pt idx="286">
                  <c:v>3.028450930211699E-5</c:v>
                </c:pt>
                <c:pt idx="287">
                  <c:v>2.9048833114178905E-5</c:v>
                </c:pt>
              </c:numCache>
            </c:numRef>
          </c:yVal>
          <c:smooth val="0"/>
        </c:ser>
        <c:ser>
          <c:idx val="2"/>
          <c:order val="4"/>
          <c:tx>
            <c:strRef>
              <c:f>Graphs!$A$9</c:f>
              <c:strCache>
                <c:ptCount val="1"/>
                <c:pt idx="0">
                  <c:v>Lm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Graphs!$A$10:$A$11</c:f>
              <c:numCache>
                <c:formatCode>General</c:formatCode>
                <c:ptCount val="2"/>
                <c:pt idx="0">
                  <c:v>61</c:v>
                </c:pt>
                <c:pt idx="1">
                  <c:v>61</c:v>
                </c:pt>
              </c:numCache>
            </c:numRef>
          </c:xVal>
          <c:yVal>
            <c:numRef>
              <c:f>Graphs!$B$10:$B$11</c:f>
              <c:numCache>
                <c:formatCode>General</c:formatCode>
                <c:ptCount val="2"/>
                <c:pt idx="0">
                  <c:v>0</c:v>
                </c:pt>
                <c:pt idx="1">
                  <c:v>0.99</c:v>
                </c:pt>
              </c:numCache>
            </c:numRef>
          </c:yVal>
          <c:smooth val="0"/>
        </c:ser>
        <c:ser>
          <c:idx val="3"/>
          <c:order val="5"/>
          <c:tx>
            <c:v>NoLimit</c:v>
          </c:tx>
          <c:spPr>
            <a:ln w="12700">
              <a:solidFill>
                <a:schemeClr val="tx1"/>
              </a:solidFill>
              <a:prstDash val="dashDot"/>
            </a:ln>
          </c:spPr>
          <c:marker>
            <c:symbol val="none"/>
          </c:marker>
          <c:xVal>
            <c:numRef>
              <c:f>Equations!$B$12:$B$353</c:f>
              <c:numCache>
                <c:formatCode>0.0</c:formatCode>
                <c:ptCount val="342"/>
                <c:pt idx="0">
                  <c:v>6.5120810430709231</c:v>
                </c:pt>
                <c:pt idx="1">
                  <c:v>8.2149639147037945</c:v>
                </c:pt>
                <c:pt idx="2">
                  <c:v>9.8941725325882501</c:v>
                </c:pt>
                <c:pt idx="3">
                  <c:v>11.550036026989154</c:v>
                </c:pt>
                <c:pt idx="4">
                  <c:v>13.182878952452391</c:v>
                </c:pt>
                <c:pt idx="5">
                  <c:v>14.7930213514187</c:v>
                </c:pt>
                <c:pt idx="6">
                  <c:v>16.380778816952873</c:v>
                </c:pt>
                <c:pt idx="7">
                  <c:v>17.946462554601151</c:v>
                </c:pt>
                <c:pt idx="8">
                  <c:v>19.490379443388413</c:v>
                </c:pt>
                <c:pt idx="9">
                  <c:v>21.012832095967489</c:v>
                </c:pt>
                <c:pt idx="10">
                  <c:v>22.514118917932205</c:v>
                </c:pt>
                <c:pt idx="11">
                  <c:v>23.994534166305804</c:v>
                </c:pt>
                <c:pt idx="12">
                  <c:v>25.45436800721631</c:v>
                </c:pt>
                <c:pt idx="13">
                  <c:v>26.893906572769964</c:v>
                </c:pt>
                <c:pt idx="14">
                  <c:v>28.313432017134126</c:v>
                </c:pt>
                <c:pt idx="15">
                  <c:v>29.713222571840259</c:v>
                </c:pt>
                <c:pt idx="16">
                  <c:v>31.09355260031834</c:v>
                </c:pt>
                <c:pt idx="17">
                  <c:v>32.45469265167285</c:v>
                </c:pt>
                <c:pt idx="18">
                  <c:v>33.79690951371137</c:v>
                </c:pt>
                <c:pt idx="19">
                  <c:v>35.120466265235748</c:v>
                </c:pt>
                <c:pt idx="20">
                  <c:v>36.425622327606476</c:v>
                </c:pt>
                <c:pt idx="21">
                  <c:v>37.712633515590035</c:v>
                </c:pt>
                <c:pt idx="22">
                  <c:v>38.981752087499444</c:v>
                </c:pt>
                <c:pt idx="23">
                  <c:v>40.233226794637709</c:v>
                </c:pt>
                <c:pt idx="24">
                  <c:v>41.46730293005384</c:v>
                </c:pt>
                <c:pt idx="25">
                  <c:v>42.684222376621079</c:v>
                </c:pt>
                <c:pt idx="26">
                  <c:v>43.884223654446757</c:v>
                </c:pt>
                <c:pt idx="27">
                  <c:v>45.067541967622951</c:v>
                </c:pt>
                <c:pt idx="28">
                  <c:v>46.234409250327289</c:v>
                </c:pt>
                <c:pt idx="29">
                  <c:v>47.385054212282689</c:v>
                </c:pt>
                <c:pt idx="30">
                  <c:v>48.519702383585368</c:v>
                </c:pt>
                <c:pt idx="31">
                  <c:v>49.63857615890926</c:v>
                </c:pt>
                <c:pt idx="32">
                  <c:v>50.741894841096283</c:v>
                </c:pt>
                <c:pt idx="33">
                  <c:v>51.82987468414025</c:v>
                </c:pt>
                <c:pt idx="34">
                  <c:v>52.902728935573386</c:v>
                </c:pt>
                <c:pt idx="35">
                  <c:v>53.960667878263578</c:v>
                </c:pt>
                <c:pt idx="36">
                  <c:v>55.003898871630433</c:v>
                </c:pt>
                <c:pt idx="37">
                  <c:v>56.032626392288385</c:v>
                </c:pt>
                <c:pt idx="38">
                  <c:v>57.047052074124807</c:v>
                </c:pt>
                <c:pt idx="39">
                  <c:v>58.047374747820889</c:v>
                </c:pt>
                <c:pt idx="40">
                  <c:v>59.033790479823061</c:v>
                </c:pt>
                <c:pt idx="41">
                  <c:v>60.006492610772654</c:v>
                </c:pt>
                <c:pt idx="42">
                  <c:v>60.965671793401299</c:v>
                </c:pt>
                <c:pt idx="43">
                  <c:v>61.91151602989946</c:v>
                </c:pt>
                <c:pt idx="44">
                  <c:v>62.84421070876548</c:v>
                </c:pt>
                <c:pt idx="45">
                  <c:v>63.76393864114231</c:v>
                </c:pt>
                <c:pt idx="46">
                  <c:v>64.670880096649057</c:v>
                </c:pt>
                <c:pt idx="47">
                  <c:v>65.56521283871443</c:v>
                </c:pt>
                <c:pt idx="48">
                  <c:v>66.447112159418992</c:v>
                </c:pt>
                <c:pt idx="49">
                  <c:v>67.316750913852815</c:v>
                </c:pt>
                <c:pt idx="50">
                  <c:v>68.174299553995851</c:v>
                </c:pt>
                <c:pt idx="51">
                  <c:v>69.019926162126836</c:v>
                </c:pt>
                <c:pt idx="52">
                  <c:v>69.853796483768136</c:v>
                </c:pt>
                <c:pt idx="53">
                  <c:v>70.676073960172317</c:v>
                </c:pt>
                <c:pt idx="54">
                  <c:v>71.486919760357125</c:v>
                </c:pt>
                <c:pt idx="55">
                  <c:v>72.286492812695229</c:v>
                </c:pt>
                <c:pt idx="56">
                  <c:v>73.07494983606459</c:v>
                </c:pt>
                <c:pt idx="57">
                  <c:v>73.852445370565931</c:v>
                </c:pt>
                <c:pt idx="58">
                  <c:v>74.619131807813048</c:v>
                </c:pt>
                <c:pt idx="59">
                  <c:v>75.375159420802063</c:v>
                </c:pt>
                <c:pt idx="60">
                  <c:v>76.120676393365443</c:v>
                </c:pt>
                <c:pt idx="61">
                  <c:v>76.855828849216479</c:v>
                </c:pt>
                <c:pt idx="62">
                  <c:v>77.580760880589992</c:v>
                </c:pt>
                <c:pt idx="63">
                  <c:v>78.295614576484908</c:v>
                </c:pt>
                <c:pt idx="64">
                  <c:v>79.000530050514129</c:v>
                </c:pt>
                <c:pt idx="65">
                  <c:v>79.695645468367204</c:v>
                </c:pt>
                <c:pt idx="66">
                  <c:v>80.3810970748914</c:v>
                </c:pt>
                <c:pt idx="67">
                  <c:v>81.057019220795937</c:v>
                </c:pt>
                <c:pt idx="68">
                  <c:v>81.723544388985275</c:v>
                </c:pt>
                <c:pt idx="69">
                  <c:v>82.38080322052619</c:v>
                </c:pt>
                <c:pt idx="70">
                  <c:v>83.028924540253726</c:v>
                </c:pt>
                <c:pt idx="71">
                  <c:v>83.6680353820215</c:v>
                </c:pt>
                <c:pt idx="72">
                  <c:v>84.298261013600452</c:v>
                </c:pt>
                <c:pt idx="73">
                  <c:v>84.919724961231978</c:v>
                </c:pt>
                <c:pt idx="74">
                  <c:v>85.532549033839302</c:v>
                </c:pt>
                <c:pt idx="75">
                  <c:v>86.136853346902569</c:v>
                </c:pt>
                <c:pt idx="76">
                  <c:v>86.732756346001722</c:v>
                </c:pt>
                <c:pt idx="77">
                  <c:v>87.320374830032264</c:v>
                </c:pt>
                <c:pt idx="78">
                  <c:v>87.89982397409824</c:v>
                </c:pt>
                <c:pt idx="79">
                  <c:v>88.471217352086924</c:v>
                </c:pt>
                <c:pt idx="80">
                  <c:v>89.03466695892962</c:v>
                </c:pt>
                <c:pt idx="81">
                  <c:v>89.590283232553091</c:v>
                </c:pt>
                <c:pt idx="82">
                  <c:v>90.138175075525652</c:v>
                </c:pt>
                <c:pt idx="83">
                  <c:v>90.678449876402581</c:v>
                </c:pt>
                <c:pt idx="84">
                  <c:v>91.211213530774415</c:v>
                </c:pt>
                <c:pt idx="85">
                  <c:v>91.736570462022982</c:v>
                </c:pt>
                <c:pt idx="86">
                  <c:v>92.254623641788669</c:v>
                </c:pt>
                <c:pt idx="87">
                  <c:v>92.765474610153191</c:v>
                </c:pt>
                <c:pt idx="88">
                  <c:v>93.269223495541723</c:v>
                </c:pt>
                <c:pt idx="89">
                  <c:v>93.765969034348544</c:v>
                </c:pt>
                <c:pt idx="90">
                  <c:v>94.255808590289462</c:v>
                </c:pt>
                <c:pt idx="91">
                  <c:v>94.738838173485604</c:v>
                </c:pt>
                <c:pt idx="92">
                  <c:v>95.21515245928164</c:v>
                </c:pt>
                <c:pt idx="93">
                  <c:v>95.684844806802445</c:v>
                </c:pt>
                <c:pt idx="94">
                  <c:v>96.14800727725175</c:v>
                </c:pt>
                <c:pt idx="95">
                  <c:v>96.604730651956544</c:v>
                </c:pt>
                <c:pt idx="96">
                  <c:v>97.055104450160385</c:v>
                </c:pt>
                <c:pt idx="97">
                  <c:v>97.499216946569533</c:v>
                </c:pt>
                <c:pt idx="98">
                  <c:v>97.937155188655041</c:v>
                </c:pt>
                <c:pt idx="99">
                  <c:v>98.369005013714357</c:v>
                </c:pt>
                <c:pt idx="100">
                  <c:v>98.794851065695681</c:v>
                </c:pt>
                <c:pt idx="101">
                  <c:v>99.214776811788511</c:v>
                </c:pt>
                <c:pt idx="102">
                  <c:v>99.628864558783391</c:v>
                </c:pt>
                <c:pt idx="103">
                  <c:v>100.03719546920439</c:v>
                </c:pt>
                <c:pt idx="104">
                  <c:v>100.43984957721716</c:v>
                </c:pt>
                <c:pt idx="105">
                  <c:v>100.8369058043159</c:v>
                </c:pt>
                <c:pt idx="106">
                  <c:v>101.22844197479225</c:v>
                </c:pt>
                <c:pt idx="107">
                  <c:v>101.61453483098906</c:v>
                </c:pt>
                <c:pt idx="108">
                  <c:v>101.99526004834217</c:v>
                </c:pt>
                <c:pt idx="109">
                  <c:v>102.37069225021303</c:v>
                </c:pt>
                <c:pt idx="110">
                  <c:v>102.74090502251507</c:v>
                </c:pt>
                <c:pt idx="111">
                  <c:v>103.10597092813684</c:v>
                </c:pt>
                <c:pt idx="112">
                  <c:v>103.4659615211646</c:v>
                </c:pt>
                <c:pt idx="113">
                  <c:v>103.82094736090698</c:v>
                </c:pt>
                <c:pt idx="114">
                  <c:v>104.17099802572504</c:v>
                </c:pt>
                <c:pt idx="115">
                  <c:v>104.51618212666972</c:v>
                </c:pt>
                <c:pt idx="116">
                  <c:v>104.85656732092984</c:v>
                </c:pt>
                <c:pt idx="117">
                  <c:v>105.19222032509319</c:v>
                </c:pt>
                <c:pt idx="118">
                  <c:v>105.5232069282231</c:v>
                </c:pt>
                <c:pt idx="119">
                  <c:v>105.84959200475345</c:v>
                </c:pt>
                <c:pt idx="120">
                  <c:v>106.17143952720404</c:v>
                </c:pt>
                <c:pt idx="121">
                  <c:v>106.48881257871966</c:v>
                </c:pt>
                <c:pt idx="122">
                  <c:v>106.80177336543443</c:v>
                </c:pt>
                <c:pt idx="123">
                  <c:v>107.11038322866445</c:v>
                </c:pt>
                <c:pt idx="124">
                  <c:v>107.41470265693086</c:v>
                </c:pt>
                <c:pt idx="125">
                  <c:v>107.71479129781584</c:v>
                </c:pt>
                <c:pt idx="126">
                  <c:v>108.01070796965369</c:v>
                </c:pt>
                <c:pt idx="127">
                  <c:v>108.30251067305944</c:v>
                </c:pt>
                <c:pt idx="128">
                  <c:v>108.59025660229712</c:v>
                </c:pt>
                <c:pt idx="129">
                  <c:v>108.87400215649002</c:v>
                </c:pt>
                <c:pt idx="130">
                  <c:v>109.15380295067517</c:v>
                </c:pt>
                <c:pt idx="131">
                  <c:v>109.42971382670392</c:v>
                </c:pt>
                <c:pt idx="132">
                  <c:v>109.7017888639913</c:v>
                </c:pt>
                <c:pt idx="133">
                  <c:v>109.9700813901156</c:v>
                </c:pt>
                <c:pt idx="134">
                  <c:v>110.23464399127086</c:v>
                </c:pt>
                <c:pt idx="135">
                  <c:v>110.49552852257386</c:v>
                </c:pt>
                <c:pt idx="136">
                  <c:v>110.7527861182279</c:v>
                </c:pt>
                <c:pt idx="137">
                  <c:v>111.00646720154533</c:v>
                </c:pt>
                <c:pt idx="138">
                  <c:v>111.2566214948306</c:v>
                </c:pt>
                <c:pt idx="139">
                  <c:v>111.503298029126</c:v>
                </c:pt>
                <c:pt idx="140">
                  <c:v>111.74654515382197</c:v>
                </c:pt>
                <c:pt idx="141">
                  <c:v>111.98641054613367</c:v>
                </c:pt>
                <c:pt idx="142">
                  <c:v>112.22294122044589</c:v>
                </c:pt>
                <c:pt idx="143">
                  <c:v>112.45618353752801</c:v>
                </c:pt>
                <c:pt idx="144">
                  <c:v>112.68618321362084</c:v>
                </c:pt>
                <c:pt idx="145">
                  <c:v>112.91298532939726</c:v>
                </c:pt>
                <c:pt idx="146">
                  <c:v>113.13663433879802</c:v>
                </c:pt>
                <c:pt idx="147">
                  <c:v>113.35717407774492</c:v>
                </c:pt>
                <c:pt idx="148">
                  <c:v>113.57464777273282</c:v>
                </c:pt>
                <c:pt idx="149">
                  <c:v>113.78909804930217</c:v>
                </c:pt>
                <c:pt idx="150">
                  <c:v>114.00056694039368</c:v>
                </c:pt>
                <c:pt idx="151">
                  <c:v>114.20909589458702</c:v>
                </c:pt>
                <c:pt idx="152">
                  <c:v>114.41472578422479</c:v>
                </c:pt>
                <c:pt idx="153">
                  <c:v>114.61749691342362</c:v>
                </c:pt>
                <c:pt idx="154">
                  <c:v>114.817449025974</c:v>
                </c:pt>
                <c:pt idx="155">
                  <c:v>115.01462131313009</c:v>
                </c:pt>
                <c:pt idx="156">
                  <c:v>115.20905242129142</c:v>
                </c:pt>
                <c:pt idx="157">
                  <c:v>115.4007804595776</c:v>
                </c:pt>
                <c:pt idx="158">
                  <c:v>115.58984300729794</c:v>
                </c:pt>
                <c:pt idx="159">
                  <c:v>115.77627712131707</c:v>
                </c:pt>
                <c:pt idx="160">
                  <c:v>115.96011934331814</c:v>
                </c:pt>
                <c:pt idx="161">
                  <c:v>116.14140570696522</c:v>
                </c:pt>
                <c:pt idx="162">
                  <c:v>116.32017174496595</c:v>
                </c:pt>
                <c:pt idx="163">
                  <c:v>116.49645249603607</c:v>
                </c:pt>
                <c:pt idx="164">
                  <c:v>116.67028251176713</c:v>
                </c:pt>
                <c:pt idx="165">
                  <c:v>116.84169586339871</c:v>
                </c:pt>
                <c:pt idx="166">
                  <c:v>117.01072614849647</c:v>
                </c:pt>
                <c:pt idx="167">
                  <c:v>117.17740649753743</c:v>
                </c:pt>
                <c:pt idx="168">
                  <c:v>117.34176958040361</c:v>
                </c:pt>
                <c:pt idx="169">
                  <c:v>117.50384761278541</c:v>
                </c:pt>
                <c:pt idx="170">
                  <c:v>117.66367236249604</c:v>
                </c:pt>
                <c:pt idx="171">
                  <c:v>117.82127515569815</c:v>
                </c:pt>
                <c:pt idx="172">
                  <c:v>117.9766868830437</c:v>
                </c:pt>
                <c:pt idx="173">
                  <c:v>118.1299380057288</c:v>
                </c:pt>
                <c:pt idx="174">
                  <c:v>118.28105856146409</c:v>
                </c:pt>
                <c:pt idx="175">
                  <c:v>118.43007817036231</c:v>
                </c:pt>
                <c:pt idx="176">
                  <c:v>118.57702604074387</c:v>
                </c:pt>
                <c:pt idx="177">
                  <c:v>118.72193097486178</c:v>
                </c:pt>
                <c:pt idx="178">
                  <c:v>118.86482137454702</c:v>
                </c:pt>
                <c:pt idx="179">
                  <c:v>119.00572524677537</c:v>
                </c:pt>
                <c:pt idx="180">
                  <c:v>119.14467020915686</c:v>
                </c:pt>
                <c:pt idx="181">
                  <c:v>119.28168349534896</c:v>
                </c:pt>
                <c:pt idx="182">
                  <c:v>119.41679196039438</c:v>
                </c:pt>
                <c:pt idx="183">
                  <c:v>119.55002208598478</c:v>
                </c:pt>
                <c:pt idx="184">
                  <c:v>119.68139998565131</c:v>
                </c:pt>
                <c:pt idx="185">
                  <c:v>119.81095140988289</c:v>
                </c:pt>
                <c:pt idx="186">
                  <c:v>119.93870175117341</c:v>
                </c:pt>
                <c:pt idx="187">
                  <c:v>120.06467604899873</c:v>
                </c:pt>
                <c:pt idx="188">
                  <c:v>120.18889899472451</c:v>
                </c:pt>
                <c:pt idx="189">
                  <c:v>120.31139493644581</c:v>
                </c:pt>
                <c:pt idx="190">
                  <c:v>120.43218788375935</c:v>
                </c:pt>
                <c:pt idx="191">
                  <c:v>120.55130151246951</c:v>
                </c:pt>
                <c:pt idx="192">
                  <c:v>120.66875916922882</c:v>
                </c:pt>
                <c:pt idx="193">
                  <c:v>120.78458387611406</c:v>
                </c:pt>
                <c:pt idx="194">
                  <c:v>120.89879833513857</c:v>
                </c:pt>
                <c:pt idx="195">
                  <c:v>121.01142493270191</c:v>
                </c:pt>
                <c:pt idx="196">
                  <c:v>121.12248574397783</c:v>
                </c:pt>
                <c:pt idx="197">
                  <c:v>121.23200253724087</c:v>
                </c:pt>
                <c:pt idx="198">
                  <c:v>121.33999677813308</c:v>
                </c:pt>
                <c:pt idx="199">
                  <c:v>121.44648963387142</c:v>
                </c:pt>
                <c:pt idx="200">
                  <c:v>121.55150197739653</c:v>
                </c:pt>
                <c:pt idx="201">
                  <c:v>121.65505439146393</c:v>
                </c:pt>
                <c:pt idx="202">
                  <c:v>121.75716717267829</c:v>
                </c:pt>
                <c:pt idx="203">
                  <c:v>121.85786033547164</c:v>
                </c:pt>
                <c:pt idx="204">
                  <c:v>121.9571536160262</c:v>
                </c:pt>
                <c:pt idx="205">
                  <c:v>122.05506647614287</c:v>
                </c:pt>
                <c:pt idx="206">
                  <c:v>122.15161810705565</c:v>
                </c:pt>
                <c:pt idx="207">
                  <c:v>122.24682743319332</c:v>
                </c:pt>
                <c:pt idx="208">
                  <c:v>122.34071311588862</c:v>
                </c:pt>
                <c:pt idx="209">
                  <c:v>122.43329355703588</c:v>
                </c:pt>
                <c:pt idx="210">
                  <c:v>122.52458690269796</c:v>
                </c:pt>
                <c:pt idx="211">
                  <c:v>122.6146110466629</c:v>
                </c:pt>
                <c:pt idx="212">
                  <c:v>122.70338363395108</c:v>
                </c:pt>
                <c:pt idx="213">
                  <c:v>122.79092206427381</c:v>
                </c:pt>
                <c:pt idx="214">
                  <c:v>122.87724349544369</c:v>
                </c:pt>
                <c:pt idx="215">
                  <c:v>122.96236484673756</c:v>
                </c:pt>
                <c:pt idx="216">
                  <c:v>123.04630280221278</c:v>
                </c:pt>
                <c:pt idx="217">
                  <c:v>123.12907381397734</c:v>
                </c:pt>
                <c:pt idx="218">
                  <c:v>123.21069410541453</c:v>
                </c:pt>
                <c:pt idx="219">
                  <c:v>123.29117967436275</c:v>
                </c:pt>
                <c:pt idx="220">
                  <c:v>123.37054629625121</c:v>
                </c:pt>
                <c:pt idx="221">
                  <c:v>123.44880952719184</c:v>
                </c:pt>
                <c:pt idx="222">
                  <c:v>123.52598470702848</c:v>
                </c:pt>
                <c:pt idx="223">
                  <c:v>123.60208696234344</c:v>
                </c:pt>
                <c:pt idx="224">
                  <c:v>123.67713120942238</c:v>
                </c:pt>
                <c:pt idx="225">
                  <c:v>123.75113215717798</c:v>
                </c:pt>
                <c:pt idx="226">
                  <c:v>123.82410431003291</c:v>
                </c:pt>
                <c:pt idx="227">
                  <c:v>123.8960619707627</c:v>
                </c:pt>
                <c:pt idx="228">
                  <c:v>123.96701924329928</c:v>
                </c:pt>
                <c:pt idx="229">
                  <c:v>124.03699003549518</c:v>
                </c:pt>
                <c:pt idx="230">
                  <c:v>124.10598806184969</c:v>
                </c:pt>
                <c:pt idx="231">
                  <c:v>124.17402684619684</c:v>
                </c:pt>
                <c:pt idx="232">
                  <c:v>124.24111972435621</c:v>
                </c:pt>
                <c:pt idx="233">
                  <c:v>124.3072798467467</c:v>
                </c:pt>
                <c:pt idx="234">
                  <c:v>124.37252018096407</c:v>
                </c:pt>
                <c:pt idx="235">
                  <c:v>124.43685351432272</c:v>
                </c:pt>
                <c:pt idx="236">
                  <c:v>124.50029245636192</c:v>
                </c:pt>
                <c:pt idx="237">
                  <c:v>124.56284944131743</c:v>
                </c:pt>
                <c:pt idx="238">
                  <c:v>124.62453673055852</c:v>
                </c:pt>
                <c:pt idx="239">
                  <c:v>124.68536641499141</c:v>
                </c:pt>
                <c:pt idx="240">
                  <c:v>124.74535041742895</c:v>
                </c:pt>
                <c:pt idx="241">
                  <c:v>124.80450049492768</c:v>
                </c:pt>
                <c:pt idx="242">
                  <c:v>124.86282824109215</c:v>
                </c:pt>
                <c:pt idx="243">
                  <c:v>124.92034508834729</c:v>
                </c:pt>
                <c:pt idx="244">
                  <c:v>124.97706231017935</c:v>
                </c:pt>
                <c:pt idx="245">
                  <c:v>125.03299102334535</c:v>
                </c:pt>
                <c:pt idx="246">
                  <c:v>125.08814219005211</c:v>
                </c:pt>
                <c:pt idx="247">
                  <c:v>125.1425266201049</c:v>
                </c:pt>
                <c:pt idx="248">
                  <c:v>125.19615497302607</c:v>
                </c:pt>
                <c:pt idx="249">
                  <c:v>125.24903776014452</c:v>
                </c:pt>
                <c:pt idx="250">
                  <c:v>125.30118534665579</c:v>
                </c:pt>
                <c:pt idx="251">
                  <c:v>125.35260795365379</c:v>
                </c:pt>
                <c:pt idx="252">
                  <c:v>125.4033156601341</c:v>
                </c:pt>
                <c:pt idx="253">
                  <c:v>125.45331840496954</c:v>
                </c:pt>
                <c:pt idx="254">
                  <c:v>125.50262598885817</c:v>
                </c:pt>
                <c:pt idx="255">
                  <c:v>125.55124807624429</c:v>
                </c:pt>
                <c:pt idx="256">
                  <c:v>125.59919419721268</c:v>
                </c:pt>
                <c:pt idx="257">
                  <c:v>125.64647374935653</c:v>
                </c:pt>
                <c:pt idx="258">
                  <c:v>125.69309599961944</c:v>
                </c:pt>
                <c:pt idx="259">
                  <c:v>125.7390700861117</c:v>
                </c:pt>
                <c:pt idx="260">
                  <c:v>125.78440501990144</c:v>
                </c:pt>
                <c:pt idx="261">
                  <c:v>125.82910968678081</c:v>
                </c:pt>
                <c:pt idx="262">
                  <c:v>125.87319284900768</c:v>
                </c:pt>
                <c:pt idx="263">
                  <c:v>125.91666314702292</c:v>
                </c:pt>
                <c:pt idx="264">
                  <c:v>125.9595291011441</c:v>
                </c:pt>
                <c:pt idx="265">
                  <c:v>126.00179911323551</c:v>
                </c:pt>
                <c:pt idx="266">
                  <c:v>126.0434814683548</c:v>
                </c:pt>
                <c:pt idx="267">
                  <c:v>126.08458433637702</c:v>
                </c:pt>
                <c:pt idx="268">
                  <c:v>126.12511577359591</c:v>
                </c:pt>
                <c:pt idx="269">
                  <c:v>126.16508372430289</c:v>
                </c:pt>
                <c:pt idx="270">
                  <c:v>126.20449602234426</c:v>
                </c:pt>
                <c:pt idx="271">
                  <c:v>126.24336039265661</c:v>
                </c:pt>
                <c:pt idx="272">
                  <c:v>126.28168445278095</c:v>
                </c:pt>
                <c:pt idx="273">
                  <c:v>126.31947571435572</c:v>
                </c:pt>
                <c:pt idx="274">
                  <c:v>126.35674158458923</c:v>
                </c:pt>
                <c:pt idx="275">
                  <c:v>126.39348936771128</c:v>
                </c:pt>
                <c:pt idx="276">
                  <c:v>126.42972626640507</c:v>
                </c:pt>
                <c:pt idx="277">
                  <c:v>126.4654593832187</c:v>
                </c:pt>
                <c:pt idx="278">
                  <c:v>126.50069572195747</c:v>
                </c:pt>
                <c:pt idx="279">
                  <c:v>126.5354421890566</c:v>
                </c:pt>
                <c:pt idx="280">
                  <c:v>126.56970559493486</c:v>
                </c:pt>
                <c:pt idx="281">
                  <c:v>126.60349265532949</c:v>
                </c:pt>
                <c:pt idx="282">
                  <c:v>126.6368099926125</c:v>
                </c:pt>
                <c:pt idx="283">
                  <c:v>126.66966413708865</c:v>
                </c:pt>
                <c:pt idx="284">
                  <c:v>126.70206152827545</c:v>
                </c:pt>
                <c:pt idx="285">
                  <c:v>126.73400851616526</c:v>
                </c:pt>
                <c:pt idx="286">
                  <c:v>126.76551136247002</c:v>
                </c:pt>
                <c:pt idx="287">
                  <c:v>126.79657624184841</c:v>
                </c:pt>
                <c:pt idx="288">
                  <c:v>126.82720924311627</c:v>
                </c:pt>
                <c:pt idx="289">
                  <c:v>126.85741637043992</c:v>
                </c:pt>
                <c:pt idx="290">
                  <c:v>126.88720354451299</c:v>
                </c:pt>
                <c:pt idx="291">
                  <c:v>126.91657660371698</c:v>
                </c:pt>
                <c:pt idx="292">
                  <c:v>126.94554130526552</c:v>
                </c:pt>
                <c:pt idx="293">
                  <c:v>126.97410332633284</c:v>
                </c:pt>
                <c:pt idx="294">
                  <c:v>127.00226826516652</c:v>
                </c:pt>
                <c:pt idx="295">
                  <c:v>127.03004164218473</c:v>
                </c:pt>
                <c:pt idx="296">
                  <c:v>127.05742890105824</c:v>
                </c:pt>
                <c:pt idx="297">
                  <c:v>127.08443540977754</c:v>
                </c:pt>
                <c:pt idx="298">
                  <c:v>127.11106646170474</c:v>
                </c:pt>
                <c:pt idx="299">
                  <c:v>127.13732727661129</c:v>
                </c:pt>
                <c:pt idx="300">
                  <c:v>127.16322300170097</c:v>
                </c:pt>
                <c:pt idx="301">
                  <c:v>127.18875871261881</c:v>
                </c:pt>
                <c:pt idx="302">
                  <c:v>127.2139394144459</c:v>
                </c:pt>
                <c:pt idx="303">
                  <c:v>127.23877004268041</c:v>
                </c:pt>
                <c:pt idx="304">
                  <c:v>127.26325546420497</c:v>
                </c:pt>
                <c:pt idx="305">
                  <c:v>127.28740047824057</c:v>
                </c:pt>
                <c:pt idx="306">
                  <c:v>127.31120981728728</c:v>
                </c:pt>
                <c:pt idx="307">
                  <c:v>127.33468814805177</c:v>
                </c:pt>
                <c:pt idx="308">
                  <c:v>127.35784007236201</c:v>
                </c:pt>
                <c:pt idx="309">
                  <c:v>127.3806701280693</c:v>
                </c:pt>
                <c:pt idx="310">
                  <c:v>127.40318278993763</c:v>
                </c:pt>
                <c:pt idx="311">
                  <c:v>127.42538247052083</c:v>
                </c:pt>
                <c:pt idx="312">
                  <c:v>127.44727352102733</c:v>
                </c:pt>
                <c:pt idx="313">
                  <c:v>127.46886023217314</c:v>
                </c:pt>
                <c:pt idx="314">
                  <c:v>127.49014683502271</c:v>
                </c:pt>
                <c:pt idx="315">
                  <c:v>127.5111375018184</c:v>
                </c:pt>
                <c:pt idx="316">
                  <c:v>127.53183634679804</c:v>
                </c:pt>
                <c:pt idx="317">
                  <c:v>127.55224742700157</c:v>
                </c:pt>
                <c:pt idx="318">
                  <c:v>127.57237474306601</c:v>
                </c:pt>
                <c:pt idx="319">
                  <c:v>127.59222224000975</c:v>
                </c:pt>
                <c:pt idx="320">
                  <c:v>127.61179380800574</c:v>
                </c:pt>
                <c:pt idx="321">
                  <c:v>127.63109328314397</c:v>
                </c:pt>
                <c:pt idx="322">
                  <c:v>127.65012444818332</c:v>
                </c:pt>
                <c:pt idx="323">
                  <c:v>127.66889103329311</c:v>
                </c:pt>
                <c:pt idx="324">
                  <c:v>127.68739671678405</c:v>
                </c:pt>
                <c:pt idx="325">
                  <c:v>127.70564512582939</c:v>
                </c:pt>
                <c:pt idx="326">
                  <c:v>127.7236398371757</c:v>
                </c:pt>
                <c:pt idx="327">
                  <c:v>127.741384377844</c:v>
                </c:pt>
                <c:pt idx="328">
                  <c:v>127.75888222582111</c:v>
                </c:pt>
                <c:pt idx="329">
                  <c:v>127.77613681074119</c:v>
                </c:pt>
                <c:pt idx="330">
                  <c:v>127.79315151455818</c:v>
                </c:pt>
                <c:pt idx="331">
                  <c:v>127.80992967220845</c:v>
                </c:pt>
                <c:pt idx="332">
                  <c:v>127.82647457226467</c:v>
                </c:pt>
                <c:pt idx="333">
                  <c:v>127.84278945758017</c:v>
                </c:pt>
                <c:pt idx="334">
                  <c:v>127.85887752592471</c:v>
                </c:pt>
                <c:pt idx="335">
                  <c:v>127.87474193061119</c:v>
                </c:pt>
                <c:pt idx="336">
                  <c:v>127.89038578111374</c:v>
                </c:pt>
                <c:pt idx="337">
                  <c:v>127.9058121436771</c:v>
                </c:pt>
                <c:pt idx="338">
                  <c:v>127.92102404191773</c:v>
                </c:pt>
                <c:pt idx="339">
                  <c:v>127.93602445741641</c:v>
                </c:pt>
                <c:pt idx="340">
                  <c:v>127.95081633030257</c:v>
                </c:pt>
                <c:pt idx="341">
                  <c:v>127.96540255983068</c:v>
                </c:pt>
              </c:numCache>
            </c:numRef>
          </c:xVal>
          <c:yVal>
            <c:numRef>
              <c:f>Equations!$P$12:$P$353</c:f>
              <c:numCache>
                <c:formatCode>0.0000</c:formatCode>
                <c:ptCount val="342"/>
                <c:pt idx="0">
                  <c:v>2.0874024625199068E-3</c:v>
                </c:pt>
                <c:pt idx="1">
                  <c:v>3.8528583726315435E-3</c:v>
                </c:pt>
                <c:pt idx="2">
                  <c:v>6.1890467901665434E-3</c:v>
                </c:pt>
                <c:pt idx="3">
                  <c:v>9.0522097504087372E-3</c:v>
                </c:pt>
                <c:pt idx="4">
                  <c:v>1.23752690123835E-2</c:v>
                </c:pt>
                <c:pt idx="5">
                  <c:v>1.6077324264447596E-2</c:v>
                </c:pt>
                <c:pt idx="6">
                  <c:v>2.0070861828669823E-2</c:v>
                </c:pt>
                <c:pt idx="7">
                  <c:v>2.4267118860259573E-2</c:v>
                </c:pt>
                <c:pt idx="8">
                  <c:v>2.8579971534911621E-2</c:v>
                </c:pt>
                <c:pt idx="9">
                  <c:v>3.2928651352270341E-2</c:v>
                </c:pt>
                <c:pt idx="10">
                  <c:v>3.7239539637727095E-2</c:v>
                </c:pt>
                <c:pt idx="11">
                  <c:v>4.1447245039091862E-2</c:v>
                </c:pt>
                <c:pt idx="12">
                  <c:v>4.5495130956194139E-2</c:v>
                </c:pt>
                <c:pt idx="13">
                  <c:v>4.9335428270803811E-2</c:v>
                </c:pt>
                <c:pt idx="14">
                  <c:v>5.2929042488619106E-2</c:v>
                </c:pt>
                <c:pt idx="15">
                  <c:v>5.8657748710296054E-2</c:v>
                </c:pt>
                <c:pt idx="16">
                  <c:v>6.4453542186062751E-2</c:v>
                </c:pt>
                <c:pt idx="17">
                  <c:v>7.0279374561780003E-2</c:v>
                </c:pt>
                <c:pt idx="18">
                  <c:v>7.6100232654477115E-2</c:v>
                </c:pt>
                <c:pt idx="19">
                  <c:v>8.1883324801022783E-2</c:v>
                </c:pt>
                <c:pt idx="20">
                  <c:v>8.75982080790218E-2</c:v>
                </c:pt>
                <c:pt idx="21">
                  <c:v>9.3216865458211923E-2</c:v>
                </c:pt>
                <c:pt idx="22">
                  <c:v>9.8713740840838754E-2</c:v>
                </c:pt>
                <c:pt idx="23">
                  <c:v>0.10406573896798089</c:v>
                </c:pt>
                <c:pt idx="24">
                  <c:v>0.10925219629378684</c:v>
                </c:pt>
                <c:pt idx="25">
                  <c:v>0.11425482815038136</c:v>
                </c:pt>
                <c:pt idx="26">
                  <c:v>0.11905765683312799</c:v>
                </c:pt>
                <c:pt idx="27">
                  <c:v>0.1236469246202571</c:v>
                </c:pt>
                <c:pt idx="28">
                  <c:v>0.12801099519468051</c:v>
                </c:pt>
                <c:pt idx="29">
                  <c:v>0.13214024645196384</c:v>
                </c:pt>
                <c:pt idx="30">
                  <c:v>0.13602695725047864</c:v>
                </c:pt>
                <c:pt idx="31">
                  <c:v>0.13966519028185986</c:v>
                </c:pt>
                <c:pt idx="32">
                  <c:v>0.14305067290682857</c:v>
                </c:pt>
                <c:pt idx="33">
                  <c:v>0.14618067750842284</c:v>
                </c:pt>
                <c:pt idx="34">
                  <c:v>0.14905390265748081</c:v>
                </c:pt>
                <c:pt idx="35">
                  <c:v>0.1516703561599563</c:v>
                </c:pt>
                <c:pt idx="36">
                  <c:v>0.15403124085886896</c:v>
                </c:pt>
                <c:pt idx="37">
                  <c:v>0.15613884389227964</c:v>
                </c:pt>
                <c:pt idx="38">
                  <c:v>0.15799642995982621</c:v>
                </c:pt>
                <c:pt idx="39">
                  <c:v>0.15960813902153551</c:v>
                </c:pt>
                <c:pt idx="40">
                  <c:v>0.16097888874158625</c:v>
                </c:pt>
                <c:pt idx="41">
                  <c:v>0.16211428189439853</c:v>
                </c:pt>
                <c:pt idx="42">
                  <c:v>0.16302051886904695</c:v>
                </c:pt>
                <c:pt idx="43">
                  <c:v>0.16370431533890673</c:v>
                </c:pt>
                <c:pt idx="44">
                  <c:v>0.16417282510518422</c:v>
                </c:pt>
                <c:pt idx="45">
                  <c:v>0.16443356807424625</c:v>
                </c:pt>
                <c:pt idx="46">
                  <c:v>0.16449436328828168</c:v>
                </c:pt>
                <c:pt idx="47">
                  <c:v>0.16436326689575975</c:v>
                </c:pt>
                <c:pt idx="48">
                  <c:v>0.16404851492146599</c:v>
                </c:pt>
                <c:pt idx="49">
                  <c:v>0.16355847067476448</c:v>
                </c:pt>
                <c:pt idx="50">
                  <c:v>0.16290157661843271</c:v>
                </c:pt>
                <c:pt idx="51">
                  <c:v>0.16208631050826305</c:v>
                </c:pt>
                <c:pt idx="52">
                  <c:v>0.16112114560507831</c:v>
                </c:pt>
                <c:pt idx="53">
                  <c:v>0.16001451475531461</c:v>
                </c:pt>
                <c:pt idx="54">
                  <c:v>0.15877477813346264</c:v>
                </c:pt>
                <c:pt idx="55">
                  <c:v>0.15741019443900511</c:v>
                </c:pt>
                <c:pt idx="56">
                  <c:v>0.15592889534169979</c:v>
                </c:pt>
                <c:pt idx="57">
                  <c:v>0.15433886297182053</c:v>
                </c:pt>
                <c:pt idx="58">
                  <c:v>0.15264791025601196</c:v>
                </c:pt>
                <c:pt idx="59">
                  <c:v>0.15086366390449718</c:v>
                </c:pt>
                <c:pt idx="60">
                  <c:v>0.14899354986129296</c:v>
                </c:pt>
                <c:pt idx="61">
                  <c:v>0.14704478103565383</c:v>
                </c:pt>
                <c:pt idx="62">
                  <c:v>0.14502434714002871</c:v>
                </c:pt>
                <c:pt idx="63">
                  <c:v>0.14293900646723304</c:v>
                </c:pt>
                <c:pt idx="64">
                  <c:v>0.14079527944719925</c:v>
                </c:pt>
                <c:pt idx="65">
                  <c:v>0.1385994438314736</c:v>
                </c:pt>
                <c:pt idx="66">
                  <c:v>0.13635753136148746</c:v>
                </c:pt>
                <c:pt idx="67">
                  <c:v>0.13407532578447082</c:v>
                </c:pt>
                <c:pt idx="68">
                  <c:v>0.13175836208865335</c:v>
                </c:pt>
                <c:pt idx="69">
                  <c:v>0.12941192683703484</c:v>
                </c:pt>
                <c:pt idx="70">
                  <c:v>0.1270410594864855</c:v>
                </c:pt>
                <c:pt idx="71">
                  <c:v>0.12465055458621711</c:v>
                </c:pt>
                <c:pt idx="72">
                  <c:v>0.12224496475670833</c:v>
                </c:pt>
                <c:pt idx="73">
                  <c:v>0.11982860435697895</c:v>
                </c:pt>
                <c:pt idx="74">
                  <c:v>0.11740555375464015</c:v>
                </c:pt>
                <c:pt idx="75">
                  <c:v>0.11497966411941923</c:v>
                </c:pt>
                <c:pt idx="76">
                  <c:v>0.11255456266683904</c:v>
                </c:pt>
                <c:pt idx="77">
                  <c:v>0.1101336582844353</c:v>
                </c:pt>
                <c:pt idx="78">
                  <c:v>0.10772014747830842</c:v>
                </c:pt>
                <c:pt idx="79">
                  <c:v>0.1053170205829362</c:v>
                </c:pt>
                <c:pt idx="80">
                  <c:v>0.10292706818202227</c:v>
                </c:pt>
                <c:pt idx="81">
                  <c:v>0.10055288769272847</c:v>
                </c:pt>
                <c:pt idx="82">
                  <c:v>9.8196890069938536E-2</c:v>
                </c:pt>
                <c:pt idx="83">
                  <c:v>9.5861306591242076E-2</c:v>
                </c:pt>
                <c:pt idx="84">
                  <c:v>9.3548195687107982E-2</c:v>
                </c:pt>
                <c:pt idx="85">
                  <c:v>9.1259449784258401E-2</c:v>
                </c:pt>
                <c:pt idx="86">
                  <c:v>8.8996802133551614E-2</c:v>
                </c:pt>
                <c:pt idx="87">
                  <c:v>8.6761833596758847E-2</c:v>
                </c:pt>
                <c:pt idx="88">
                  <c:v>8.4555979369475662E-2</c:v>
                </c:pt>
                <c:pt idx="89">
                  <c:v>8.2380535620060702E-2</c:v>
                </c:pt>
                <c:pt idx="90">
                  <c:v>8.0236666026943543E-2</c:v>
                </c:pt>
                <c:pt idx="91">
                  <c:v>7.8125408198915502E-2</c:v>
                </c:pt>
                <c:pt idx="92">
                  <c:v>7.6047679965100742E-2</c:v>
                </c:pt>
                <c:pt idx="93">
                  <c:v>7.4004285523230115E-2</c:v>
                </c:pt>
                <c:pt idx="94">
                  <c:v>7.1995921436603105E-2</c:v>
                </c:pt>
                <c:pt idx="95">
                  <c:v>7.0023182471739248E-2</c:v>
                </c:pt>
                <c:pt idx="96">
                  <c:v>6.8086567270194243E-2</c:v>
                </c:pt>
                <c:pt idx="97">
                  <c:v>6.6186483849363834E-2</c:v>
                </c:pt>
                <c:pt idx="98">
                  <c:v>6.4323254928317738E-2</c:v>
                </c:pt>
                <c:pt idx="99">
                  <c:v>6.2497123075815321E-2</c:v>
                </c:pt>
                <c:pt idx="100">
                  <c:v>6.0708255678654732E-2</c:v>
                </c:pt>
                <c:pt idx="101">
                  <c:v>5.895674972940837E-2</c:v>
                </c:pt>
                <c:pt idx="102">
                  <c:v>5.7242636433405526E-2</c:v>
                </c:pt>
                <c:pt idx="103">
                  <c:v>5.556588563554643E-2</c:v>
                </c:pt>
                <c:pt idx="104">
                  <c:v>5.3926410068173385E-2</c:v>
                </c:pt>
                <c:pt idx="105">
                  <c:v>5.2324069421794822E-2</c:v>
                </c:pt>
                <c:pt idx="106">
                  <c:v>5.0758674240958104E-2</c:v>
                </c:pt>
                <c:pt idx="107">
                  <c:v>4.9229989648005658E-2</c:v>
                </c:pt>
                <c:pt idx="108">
                  <c:v>4.7737738897828841E-2</c:v>
                </c:pt>
                <c:pt idx="109">
                  <c:v>4.6281606767061549E-2</c:v>
                </c:pt>
                <c:pt idx="110">
                  <c:v>4.4861242781434475E-2</c:v>
                </c:pt>
                <c:pt idx="111">
                  <c:v>4.3476264285244176E-2</c:v>
                </c:pt>
                <c:pt idx="112">
                  <c:v>4.2126259357085992E-2</c:v>
                </c:pt>
                <c:pt idx="113">
                  <c:v>4.0810789576155027E-2</c:v>
                </c:pt>
                <c:pt idx="114">
                  <c:v>3.9529392643544041E-2</c:v>
                </c:pt>
                <c:pt idx="115">
                  <c:v>3.8281584863058042E-2</c:v>
                </c:pt>
                <c:pt idx="116">
                  <c:v>3.7066863486131578E-2</c:v>
                </c:pt>
                <c:pt idx="117">
                  <c:v>3.588470892547474E-2</c:v>
                </c:pt>
                <c:pt idx="118">
                  <c:v>3.4734586842091734E-2</c:v>
                </c:pt>
                <c:pt idx="119">
                  <c:v>3.361595011031443E-2</c:v>
                </c:pt>
                <c:pt idx="120">
                  <c:v>3.2528240665473399E-2</c:v>
                </c:pt>
                <c:pt idx="121">
                  <c:v>3.1470891238794124E-2</c:v>
                </c:pt>
                <c:pt idx="122">
                  <c:v>3.0443326984056412E-2</c:v>
                </c:pt>
                <c:pt idx="123">
                  <c:v>2.9444967000494125E-2</c:v>
                </c:pt>
                <c:pt idx="124">
                  <c:v>2.8475225756340292E-2</c:v>
                </c:pt>
                <c:pt idx="125">
                  <c:v>2.753351441734149E-2</c:v>
                </c:pt>
                <c:pt idx="126">
                  <c:v>2.6619242084476528E-2</c:v>
                </c:pt>
                <c:pt idx="127">
                  <c:v>2.5731816945018714E-2</c:v>
                </c:pt>
                <c:pt idx="128">
                  <c:v>2.4870647340979796E-2</c:v>
                </c:pt>
                <c:pt idx="129">
                  <c:v>2.4035142758868012E-2</c:v>
                </c:pt>
                <c:pt idx="130">
                  <c:v>2.3224714744583038E-2</c:v>
                </c:pt>
                <c:pt idx="131">
                  <c:v>2.243877774715836E-2</c:v>
                </c:pt>
                <c:pt idx="132">
                  <c:v>2.1676749894947479E-2</c:v>
                </c:pt>
                <c:pt idx="133">
                  <c:v>2.0938053707733828E-2</c:v>
                </c:pt>
                <c:pt idx="134">
                  <c:v>2.0222116748128453E-2</c:v>
                </c:pt>
                <c:pt idx="135">
                  <c:v>1.9528372215501761E-2</c:v>
                </c:pt>
                <c:pt idx="136">
                  <c:v>1.885625948557933E-2</c:v>
                </c:pt>
                <c:pt idx="137">
                  <c:v>1.8205224598715392E-2</c:v>
                </c:pt>
                <c:pt idx="138">
                  <c:v>1.7574720699742186E-2</c:v>
                </c:pt>
                <c:pt idx="139">
                  <c:v>1.6964208432179915E-2</c:v>
                </c:pt>
                <c:pt idx="140">
                  <c:v>1.6373156289479364E-2</c:v>
                </c:pt>
                <c:pt idx="141">
                  <c:v>1.5801040925858895E-2</c:v>
                </c:pt>
                <c:pt idx="142">
                  <c:v>1.524734742918933E-2</c:v>
                </c:pt>
                <c:pt idx="143">
                  <c:v>1.4711569558273829E-2</c:v>
                </c:pt>
                <c:pt idx="144">
                  <c:v>1.4193209946766532E-2</c:v>
                </c:pt>
                <c:pt idx="145">
                  <c:v>1.3691780275872357E-2</c:v>
                </c:pt>
                <c:pt idx="146">
                  <c:v>1.320680141787184E-2</c:v>
                </c:pt>
                <c:pt idx="147">
                  <c:v>1.2737803552419463E-2</c:v>
                </c:pt>
                <c:pt idx="148">
                  <c:v>1.2284326257470626E-2</c:v>
                </c:pt>
                <c:pt idx="149">
                  <c:v>1.1845918576602539E-2</c:v>
                </c:pt>
                <c:pt idx="150">
                  <c:v>1.1422139064406995E-2</c:v>
                </c:pt>
                <c:pt idx="151">
                  <c:v>1.1012555811548867E-2</c:v>
                </c:pt>
                <c:pt idx="152">
                  <c:v>1.0616746451002461E-2</c:v>
                </c:pt>
                <c:pt idx="153">
                  <c:v>1.0234298146899643E-2</c:v>
                </c:pt>
                <c:pt idx="154">
                  <c:v>9.864807567347849E-3</c:v>
                </c:pt>
                <c:pt idx="155">
                  <c:v>9.5078808425033499E-3</c:v>
                </c:pt>
                <c:pt idx="156">
                  <c:v>9.1631335091151792E-3</c:v>
                </c:pt>
                <c:pt idx="157">
                  <c:v>8.8301904426878984E-3</c:v>
                </c:pt>
                <c:pt idx="158">
                  <c:v>8.5086857783469687E-3</c:v>
                </c:pt>
                <c:pt idx="159">
                  <c:v>8.1982628214286278E-3</c:v>
                </c:pt>
                <c:pt idx="160">
                  <c:v>7.8985739487569817E-3</c:v>
                </c:pt>
                <c:pt idx="161">
                  <c:v>7.6092805015145265E-3</c:v>
                </c:pt>
                <c:pt idx="162">
                  <c:v>7.330052670557986E-3</c:v>
                </c:pt>
                <c:pt idx="163">
                  <c:v>7.060569374979766E-3</c:v>
                </c:pt>
                <c:pt idx="164">
                  <c:v>6.8005181346660094E-3</c:v>
                </c:pt>
                <c:pt idx="165">
                  <c:v>6.5495949375550359E-3</c:v>
                </c:pt>
                <c:pt idx="166">
                  <c:v>6.3075041022552921E-3</c:v>
                </c:pt>
                <c:pt idx="167">
                  <c:v>6.0739581366390837E-3</c:v>
                </c:pt>
                <c:pt idx="168">
                  <c:v>5.8486775929878845E-3</c:v>
                </c:pt>
                <c:pt idx="169">
                  <c:v>5.6313909202263179E-3</c:v>
                </c:pt>
                <c:pt idx="170">
                  <c:v>5.4218343137453304E-3</c:v>
                </c:pt>
                <c:pt idx="171">
                  <c:v>5.2197515632801932E-3</c:v>
                </c:pt>
                <c:pt idx="172">
                  <c:v>5.0248938992759912E-3</c:v>
                </c:pt>
                <c:pt idx="173">
                  <c:v>4.8370198381420659E-3</c:v>
                </c:pt>
                <c:pt idx="174">
                  <c:v>4.6558950267670983E-3</c:v>
                </c:pt>
                <c:pt idx="175">
                  <c:v>4.4812920866386706E-3</c:v>
                </c:pt>
                <c:pt idx="176">
                  <c:v>4.3129904578845272E-3</c:v>
                </c:pt>
                <c:pt idx="177">
                  <c:v>4.1507762435277866E-3</c:v>
                </c:pt>
                <c:pt idx="178">
                  <c:v>3.994442054224741E-3</c:v>
                </c:pt>
                <c:pt idx="179">
                  <c:v>3.8437868537315335E-3</c:v>
                </c:pt>
                <c:pt idx="180">
                  <c:v>3.6986158053250871E-3</c:v>
                </c:pt>
                <c:pt idx="181">
                  <c:v>3.5587401193838079E-3</c:v>
                </c:pt>
                <c:pt idx="182">
                  <c:v>3.4239769023150283E-3</c:v>
                </c:pt>
                <c:pt idx="183">
                  <c:v>3.2941490069986539E-3</c:v>
                </c:pt>
                <c:pt idx="184">
                  <c:v>3.1690848849000473E-3</c:v>
                </c:pt>
                <c:pt idx="185">
                  <c:v>3.048618439989752E-3</c:v>
                </c:pt>
                <c:pt idx="186">
                  <c:v>2.9325888845932618E-3</c:v>
                </c:pt>
                <c:pt idx="187">
                  <c:v>2.8208405972804346E-3</c:v>
                </c:pt>
                <c:pt idx="188">
                  <c:v>2.7132229828915619E-3</c:v>
                </c:pt>
                <c:pt idx="189">
                  <c:v>2.6095903347852162E-3</c:v>
                </c:pt>
                <c:pt idx="190">
                  <c:v>2.5098016993819697E-3</c:v>
                </c:pt>
                <c:pt idx="191">
                  <c:v>2.4137207430677838E-3</c:v>
                </c:pt>
                <c:pt idx="192">
                  <c:v>2.3212156215112636E-3</c:v>
                </c:pt>
                <c:pt idx="193">
                  <c:v>2.232158851440028E-3</c:v>
                </c:pt>
                <c:pt idx="194">
                  <c:v>2.1464271849131796E-3</c:v>
                </c:pt>
                <c:pt idx="195">
                  <c:v>2.0639014861191327E-3</c:v>
                </c:pt>
                <c:pt idx="196">
                  <c:v>1.984466610720965E-3</c:v>
                </c:pt>
                <c:pt idx="197">
                  <c:v>1.908011287764807E-3</c:v>
                </c:pt>
                <c:pt idx="198">
                  <c:v>1.8344280041607574E-3</c:v>
                </c:pt>
                <c:pt idx="199">
                  <c:v>1.7636128917401476E-3</c:v>
                </c:pt>
                <c:pt idx="200">
                  <c:v>1.6954656168878387E-3</c:v>
                </c:pt>
                <c:pt idx="201">
                  <c:v>1.6298892727434841E-3</c:v>
                </c:pt>
                <c:pt idx="202">
                  <c:v>1.5667902739613401E-3</c:v>
                </c:pt>
                <c:pt idx="203">
                  <c:v>1.5060782540142581E-3</c:v>
                </c:pt>
                <c:pt idx="204">
                  <c:v>1.4476659650238392E-3</c:v>
                </c:pt>
                <c:pt idx="205">
                  <c:v>1.391469180095478E-3</c:v>
                </c:pt>
                <c:pt idx="206">
                  <c:v>1.3374065981340136E-3</c:v>
                </c:pt>
                <c:pt idx="207">
                  <c:v>1.2853997511130472E-3</c:v>
                </c:pt>
                <c:pt idx="208">
                  <c:v>1.2353729137685402E-3</c:v>
                </c:pt>
                <c:pt idx="209">
                  <c:v>1.1872530156851616E-3</c:v>
                </c:pt>
                <c:pt idx="210">
                  <c:v>1.1409695557419418E-3</c:v>
                </c:pt>
                <c:pt idx="211">
                  <c:v>1.0964545188820556E-3</c:v>
                </c:pt>
                <c:pt idx="212">
                  <c:v>1.0536422951700913E-3</c:v>
                </c:pt>
                <c:pt idx="213">
                  <c:v>1.0124696010988634E-3</c:v>
                </c:pt>
                <c:pt idx="214">
                  <c:v>9.728754031066802E-4</c:v>
                </c:pt>
                <c:pt idx="215">
                  <c:v>9.3480084326505529E-4</c:v>
                </c:pt>
                <c:pt idx="216">
                  <c:v>8.9818916709604162E-4</c:v>
                </c:pt>
                <c:pt idx="217">
                  <c:v>8.629856534777072E-4</c:v>
                </c:pt>
                <c:pt idx="218">
                  <c:v>8.291375465957697E-4</c:v>
                </c:pt>
                <c:pt idx="219">
                  <c:v>7.9659398989899606E-4</c:v>
                </c:pt>
                <c:pt idx="220">
                  <c:v>7.6530596201570633E-4</c:v>
                </c:pt>
                <c:pt idx="221">
                  <c:v>7.3522621458852876E-4</c:v>
                </c:pt>
                <c:pt idx="222">
                  <c:v>7.0630921198449464E-4</c:v>
                </c:pt>
                <c:pt idx="223">
                  <c:v>6.7851107283755502E-4</c:v>
                </c:pt>
                <c:pt idx="224">
                  <c:v>6.5178951338070281E-4</c:v>
                </c:pt>
                <c:pt idx="225">
                  <c:v>6.2610379252504703E-4</c:v>
                </c:pt>
                <c:pt idx="226">
                  <c:v>6.01414658643427E-4</c:v>
                </c:pt>
                <c:pt idx="227">
                  <c:v>5.7768429801643951E-4</c:v>
                </c:pt>
                <c:pt idx="228">
                  <c:v>5.5487628489912311E-4</c:v>
                </c:pt>
                <c:pt idx="229">
                  <c:v>5.3295553316692933E-4</c:v>
                </c:pt>
                <c:pt idx="230">
                  <c:v>5.1188824950007821E-4</c:v>
                </c:pt>
                <c:pt idx="231">
                  <c:v>4.9164188806587509E-4</c:v>
                </c:pt>
                <c:pt idx="232">
                  <c:v>4.7218510665910166E-4</c:v>
                </c:pt>
                <c:pt idx="233">
                  <c:v>4.534877242611494E-4</c:v>
                </c:pt>
                <c:pt idx="234">
                  <c:v>4.3552067997916087E-4</c:v>
                </c:pt>
                <c:pt idx="235">
                  <c:v>4.1825599332705372E-4</c:v>
                </c:pt>
                <c:pt idx="236">
                  <c:v>4.0166672581094185E-4</c:v>
                </c:pt>
                <c:pt idx="237">
                  <c:v>3.857269437821255E-4</c:v>
                </c:pt>
                <c:pt idx="238">
                  <c:v>3.7041168252149273E-4</c:v>
                </c:pt>
                <c:pt idx="239">
                  <c:v>3.5569691151986227E-4</c:v>
                </c:pt>
                <c:pt idx="240">
                  <c:v>3.4155950091949128E-4</c:v>
                </c:pt>
                <c:pt idx="241">
                  <c:v>3.2797718908268161E-4</c:v>
                </c:pt>
                <c:pt idx="242">
                  <c:v>3.1492855125412369E-4</c:v>
                </c:pt>
                <c:pt idx="243">
                  <c:v>3.0239296928433976E-4</c:v>
                </c:pt>
                <c:pt idx="244">
                  <c:v>2.9035060238230347E-4</c:v>
                </c:pt>
                <c:pt idx="245">
                  <c:v>2.7878235886603215E-4</c:v>
                </c:pt>
                <c:pt idx="246">
                  <c:v>2.6766986888067352E-4</c:v>
                </c:pt>
                <c:pt idx="247">
                  <c:v>2.5699545805431929E-4</c:v>
                </c:pt>
                <c:pt idx="248">
                  <c:v>2.4674212206249845E-4</c:v>
                </c:pt>
                <c:pt idx="249">
                  <c:v>2.3689350207301425E-4</c:v>
                </c:pt>
                <c:pt idx="250">
                  <c:v>2.2743386104348912E-4</c:v>
                </c:pt>
                <c:pt idx="251">
                  <c:v>2.1834806084468909E-4</c:v>
                </c:pt>
                <c:pt idx="252">
                  <c:v>2.0962154018338525E-4</c:v>
                </c:pt>
                <c:pt idx="253">
                  <c:v>2.012402932991997E-4</c:v>
                </c:pt>
                <c:pt idx="254">
                  <c:v>1.9319084941055558E-4</c:v>
                </c:pt>
                <c:pt idx="255">
                  <c:v>1.8546025288552207E-4</c:v>
                </c:pt>
                <c:pt idx="256">
                  <c:v>1.7803604411400061E-4</c:v>
                </c:pt>
                <c:pt idx="257">
                  <c:v>1.7090624105834678E-4</c:v>
                </c:pt>
                <c:pt idx="258">
                  <c:v>1.6405932146016012E-4</c:v>
                </c:pt>
                <c:pt idx="259">
                  <c:v>1.5748420568160006E-4</c:v>
                </c:pt>
                <c:pt idx="260">
                  <c:v>1.5117024016020144E-4</c:v>
                </c:pt>
                <c:pt idx="261">
                  <c:v>1.4510718145676688E-4</c:v>
                </c:pt>
                <c:pt idx="262">
                  <c:v>1.3928518087650668E-4</c:v>
                </c:pt>
                <c:pt idx="263">
                  <c:v>1.3369476964417322E-4</c:v>
                </c:pt>
                <c:pt idx="264">
                  <c:v>1.2832684461451242E-4</c:v>
                </c:pt>
                <c:pt idx="265">
                  <c:v>1.2317265449990353E-4</c:v>
                </c:pt>
                <c:pt idx="266">
                  <c:v>1.1822378659760764E-4</c:v>
                </c:pt>
                <c:pt idx="267">
                  <c:v>1.1347215399957655E-4</c:v>
                </c:pt>
                <c:pt idx="268">
                  <c:v>1.089099832682923E-4</c:v>
                </c:pt>
                <c:pt idx="269">
                  <c:v>1.0452980256261699E-4</c:v>
                </c:pt>
                <c:pt idx="270">
                  <c:v>1.0032443019812731E-4</c:v>
                </c:pt>
                <c:pt idx="271">
                  <c:v>9.6286963626892385E-5</c:v>
                </c:pt>
                <c:pt idx="272">
                  <c:v>9.2410768822125271E-5</c:v>
                </c:pt>
                <c:pt idx="273">
                  <c:v>8.8689470053597599E-5</c:v>
                </c:pt>
                <c:pt idx="274">
                  <c:v>8.5116940040156464E-5</c:v>
                </c:pt>
                <c:pt idx="275">
                  <c:v>8.1687290466116443E-5</c:v>
                </c:pt>
                <c:pt idx="276">
                  <c:v>7.8394862848728714E-5</c:v>
                </c:pt>
                <c:pt idx="277">
                  <c:v>7.5234219744337383E-5</c:v>
                </c:pt>
                <c:pt idx="278">
                  <c:v>7.2200136281241371E-5</c:v>
                </c:pt>
                <c:pt idx="279">
                  <c:v>6.9287592007666267E-5</c:v>
                </c:pt>
                <c:pt idx="280">
                  <c:v>6.649176304363511E-5</c:v>
                </c:pt>
                <c:pt idx="281">
                  <c:v>6.3808014525894345E-5</c:v>
                </c:pt>
                <c:pt idx="282">
                  <c:v>6.1231893335411691E-5</c:v>
                </c:pt>
                <c:pt idx="283">
                  <c:v>5.8759121097311457E-5</c:v>
                </c:pt>
                <c:pt idx="284">
                  <c:v>5.6385587443451437E-5</c:v>
                </c:pt>
                <c:pt idx="285">
                  <c:v>5.4107343528175018E-5</c:v>
                </c:pt>
                <c:pt idx="286">
                  <c:v>5.1920595788091331E-5</c:v>
                </c:pt>
                <c:pt idx="287">
                  <c:v>4.9821699937045467E-5</c:v>
                </c:pt>
                <c:pt idx="288">
                  <c:v>4.7807155187742632E-5</c:v>
                </c:pt>
                <c:pt idx="289">
                  <c:v>4.5873598691779941E-5</c:v>
                </c:pt>
                <c:pt idx="290">
                  <c:v>4.4017800190123379E-5</c:v>
                </c:pt>
                <c:pt idx="291">
                  <c:v>4.223665686634078E-5</c:v>
                </c:pt>
                <c:pt idx="292">
                  <c:v>4.0527188395166993E-5</c:v>
                </c:pt>
                <c:pt idx="293">
                  <c:v>3.8886532179234789E-5</c:v>
                </c:pt>
                <c:pt idx="294">
                  <c:v>3.7311938767054099E-5</c:v>
                </c:pt>
                <c:pt idx="295">
                  <c:v>3.5800767445563123E-5</c:v>
                </c:pt>
                <c:pt idx="296">
                  <c:v>3.4350482000808815E-5</c:v>
                </c:pt>
                <c:pt idx="297">
                  <c:v>3.2958646640540164E-5</c:v>
                </c:pt>
                <c:pt idx="298">
                  <c:v>3.1622922072716029E-5</c:v>
                </c:pt>
                <c:pt idx="299">
                  <c:v>3.0341061734142124E-5</c:v>
                </c:pt>
                <c:pt idx="300">
                  <c:v>2.9110908163655539E-5</c:v>
                </c:pt>
                <c:pt idx="301">
                  <c:v>2.7930389514473991E-5</c:v>
                </c:pt>
                <c:pt idx="302">
                  <c:v>2.6797516200518465E-5</c:v>
                </c:pt>
                <c:pt idx="303">
                  <c:v>2.571037767170323E-5</c:v>
                </c:pt>
                <c:pt idx="304">
                  <c:v>2.4667139313366578E-5</c:v>
                </c:pt>
                <c:pt idx="305">
                  <c:v>2.3666039465188709E-5</c:v>
                </c:pt>
                <c:pt idx="306">
                  <c:v>2.2705386555110675E-5</c:v>
                </c:pt>
                <c:pt idx="307">
                  <c:v>2.1783556343930097E-5</c:v>
                </c:pt>
                <c:pt idx="308">
                  <c:v>2.0898989276405781E-5</c:v>
                </c:pt>
                <c:pt idx="309">
                  <c:v>2.0050187934854381E-5</c:v>
                </c:pt>
                <c:pt idx="310">
                  <c:v>1.9235714591368068E-5</c:v>
                </c:pt>
                <c:pt idx="311">
                  <c:v>1.845418885492325E-5</c:v>
                </c:pt>
                <c:pt idx="312">
                  <c:v>1.7704285409786329E-5</c:v>
                </c:pt>
                <c:pt idx="313">
                  <c:v>1.6984731841754152E-5</c:v>
                </c:pt>
                <c:pt idx="314">
                  <c:v>1.6294306548893187E-5</c:v>
                </c:pt>
                <c:pt idx="315">
                  <c:v>1.563183673356461E-5</c:v>
                </c:pt>
                <c:pt idx="316">
                  <c:v>1.4996196472640005E-5</c:v>
                </c:pt>
                <c:pt idx="317">
                  <c:v>1.4386304862927057E-5</c:v>
                </c:pt>
                <c:pt idx="318">
                  <c:v>1.3801124238934228E-5</c:v>
                </c:pt>
                <c:pt idx="319">
                  <c:v>1.323965846021009E-5</c:v>
                </c:pt>
                <c:pt idx="320">
                  <c:v>1.2700951265595004E-5</c:v>
                </c:pt>
                <c:pt idx="321">
                  <c:v>1.2184084691822107E-5</c:v>
                </c:pt>
                <c:pt idx="322">
                  <c:v>1.168817755399968E-5</c:v>
                </c:pt>
                <c:pt idx="323">
                  <c:v>1.1212383985599038E-5</c:v>
                </c:pt>
                <c:pt idx="324">
                  <c:v>1.0755892035660722E-5</c:v>
                </c:pt>
                <c:pt idx="325">
                  <c:v>1.0317922321017406E-5</c:v>
                </c:pt>
                <c:pt idx="326">
                  <c:v>9.8977267314141947E-6</c:v>
                </c:pt>
                <c:pt idx="327">
                  <c:v>9.4945871854867611E-6</c:v>
                </c:pt>
                <c:pt idx="328">
                  <c:v>9.1078144356341043E-6</c:v>
                </c:pt>
                <c:pt idx="329">
                  <c:v>8.7367469198968014E-6</c:v>
                </c:pt>
                <c:pt idx="330">
                  <c:v>8.3807496590227919E-6</c:v>
                </c:pt>
                <c:pt idx="331">
                  <c:v>8.0392131969711572E-6</c:v>
                </c:pt>
                <c:pt idx="332">
                  <c:v>7.7115525831707877E-6</c:v>
                </c:pt>
                <c:pt idx="333">
                  <c:v>7.3972063949142215E-6</c:v>
                </c:pt>
                <c:pt idx="334">
                  <c:v>7.0956357983285979E-6</c:v>
                </c:pt>
                <c:pt idx="335">
                  <c:v>6.8063236464245795E-6</c:v>
                </c:pt>
                <c:pt idx="336">
                  <c:v>6.5287736127812266E-6</c:v>
                </c:pt>
                <c:pt idx="337">
                  <c:v>6.2625093594795582E-6</c:v>
                </c:pt>
                <c:pt idx="338">
                  <c:v>6.0070737379505323E-6</c:v>
                </c:pt>
                <c:pt idx="339">
                  <c:v>5.7620280214539097E-6</c:v>
                </c:pt>
                <c:pt idx="340">
                  <c:v>5.5269511679536212E-6</c:v>
                </c:pt>
                <c:pt idx="341">
                  <c:v>5.3014391122024173E-6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238656"/>
        <c:axId val="79240576"/>
      </c:scatterChart>
      <c:valAx>
        <c:axId val="79238656"/>
        <c:scaling>
          <c:orientation val="minMax"/>
          <c:max val="130"/>
          <c:min val="30"/>
        </c:scaling>
        <c:delete val="0"/>
        <c:axPos val="b"/>
        <c:numFmt formatCode="0" sourceLinked="0"/>
        <c:majorTickMark val="out"/>
        <c:minorTickMark val="out"/>
        <c:tickLblPos val="none"/>
        <c:crossAx val="79240576"/>
        <c:crosses val="autoZero"/>
        <c:crossBetween val="midCat"/>
        <c:majorUnit val="10"/>
        <c:minorUnit val="5"/>
      </c:valAx>
      <c:valAx>
        <c:axId val="79240576"/>
        <c:scaling>
          <c:orientation val="minMax"/>
          <c:max val="1.0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Cohort  biomass 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out"/>
        <c:tickLblPos val="nextTo"/>
        <c:crossAx val="79238656"/>
        <c:crosses val="autoZero"/>
        <c:crossBetween val="midCat"/>
        <c:majorUnit val="0.2"/>
        <c:minorUnit val="0.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90529308836397"/>
          <c:y val="5.1400554097404488E-2"/>
          <c:w val="0.8104142607174103"/>
          <c:h val="0.73444808982210552"/>
        </c:manualLayout>
      </c:layout>
      <c:scatterChart>
        <c:scatterStyle val="lineMarker"/>
        <c:varyColors val="0"/>
        <c:ser>
          <c:idx val="0"/>
          <c:order val="0"/>
          <c:tx>
            <c:v>N/R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Equations!$B$12:$B$353</c:f>
              <c:numCache>
                <c:formatCode>0.0</c:formatCode>
                <c:ptCount val="342"/>
                <c:pt idx="0">
                  <c:v>6.5120810430709231</c:v>
                </c:pt>
                <c:pt idx="1">
                  <c:v>8.2149639147037945</c:v>
                </c:pt>
                <c:pt idx="2">
                  <c:v>9.8941725325882501</c:v>
                </c:pt>
                <c:pt idx="3">
                  <c:v>11.550036026989154</c:v>
                </c:pt>
                <c:pt idx="4">
                  <c:v>13.182878952452391</c:v>
                </c:pt>
                <c:pt idx="5">
                  <c:v>14.7930213514187</c:v>
                </c:pt>
                <c:pt idx="6">
                  <c:v>16.380778816952873</c:v>
                </c:pt>
                <c:pt idx="7">
                  <c:v>17.946462554601151</c:v>
                </c:pt>
                <c:pt idx="8">
                  <c:v>19.490379443388413</c:v>
                </c:pt>
                <c:pt idx="9">
                  <c:v>21.012832095967489</c:v>
                </c:pt>
                <c:pt idx="10">
                  <c:v>22.514118917932205</c:v>
                </c:pt>
                <c:pt idx="11">
                  <c:v>23.994534166305804</c:v>
                </c:pt>
                <c:pt idx="12">
                  <c:v>25.45436800721631</c:v>
                </c:pt>
                <c:pt idx="13">
                  <c:v>26.893906572769964</c:v>
                </c:pt>
                <c:pt idx="14">
                  <c:v>28.313432017134126</c:v>
                </c:pt>
                <c:pt idx="15">
                  <c:v>29.713222571840259</c:v>
                </c:pt>
                <c:pt idx="16">
                  <c:v>31.09355260031834</c:v>
                </c:pt>
                <c:pt idx="17">
                  <c:v>32.45469265167285</c:v>
                </c:pt>
                <c:pt idx="18">
                  <c:v>33.79690951371137</c:v>
                </c:pt>
                <c:pt idx="19">
                  <c:v>35.120466265235748</c:v>
                </c:pt>
                <c:pt idx="20">
                  <c:v>36.425622327606476</c:v>
                </c:pt>
                <c:pt idx="21">
                  <c:v>37.712633515590035</c:v>
                </c:pt>
                <c:pt idx="22">
                  <c:v>38.981752087499444</c:v>
                </c:pt>
                <c:pt idx="23">
                  <c:v>40.233226794637709</c:v>
                </c:pt>
                <c:pt idx="24">
                  <c:v>41.46730293005384</c:v>
                </c:pt>
                <c:pt idx="25">
                  <c:v>42.684222376621079</c:v>
                </c:pt>
                <c:pt idx="26">
                  <c:v>43.884223654446757</c:v>
                </c:pt>
                <c:pt idx="27">
                  <c:v>45.067541967622951</c:v>
                </c:pt>
                <c:pt idx="28">
                  <c:v>46.234409250327289</c:v>
                </c:pt>
                <c:pt idx="29">
                  <c:v>47.385054212282689</c:v>
                </c:pt>
                <c:pt idx="30">
                  <c:v>48.519702383585368</c:v>
                </c:pt>
                <c:pt idx="31">
                  <c:v>49.63857615890926</c:v>
                </c:pt>
                <c:pt idx="32">
                  <c:v>50.741894841096283</c:v>
                </c:pt>
                <c:pt idx="33">
                  <c:v>51.82987468414025</c:v>
                </c:pt>
                <c:pt idx="34">
                  <c:v>52.902728935573386</c:v>
                </c:pt>
                <c:pt idx="35">
                  <c:v>53.960667878263578</c:v>
                </c:pt>
                <c:pt idx="36">
                  <c:v>55.003898871630433</c:v>
                </c:pt>
                <c:pt idx="37">
                  <c:v>56.032626392288385</c:v>
                </c:pt>
                <c:pt idx="38">
                  <c:v>57.047052074124807</c:v>
                </c:pt>
                <c:pt idx="39">
                  <c:v>58.047374747820889</c:v>
                </c:pt>
                <c:pt idx="40">
                  <c:v>59.033790479823061</c:v>
                </c:pt>
                <c:pt idx="41">
                  <c:v>60.006492610772654</c:v>
                </c:pt>
                <c:pt idx="42">
                  <c:v>60.965671793401299</c:v>
                </c:pt>
                <c:pt idx="43">
                  <c:v>61.91151602989946</c:v>
                </c:pt>
                <c:pt idx="44">
                  <c:v>62.84421070876548</c:v>
                </c:pt>
                <c:pt idx="45">
                  <c:v>63.76393864114231</c:v>
                </c:pt>
                <c:pt idx="46">
                  <c:v>64.670880096649057</c:v>
                </c:pt>
                <c:pt idx="47">
                  <c:v>65.56521283871443</c:v>
                </c:pt>
                <c:pt idx="48">
                  <c:v>66.447112159418992</c:v>
                </c:pt>
                <c:pt idx="49">
                  <c:v>67.316750913852815</c:v>
                </c:pt>
                <c:pt idx="50">
                  <c:v>68.174299553995851</c:v>
                </c:pt>
                <c:pt idx="51">
                  <c:v>69.019926162126836</c:v>
                </c:pt>
                <c:pt idx="52">
                  <c:v>69.853796483768136</c:v>
                </c:pt>
                <c:pt idx="53">
                  <c:v>70.676073960172317</c:v>
                </c:pt>
                <c:pt idx="54">
                  <c:v>71.486919760357125</c:v>
                </c:pt>
                <c:pt idx="55">
                  <c:v>72.286492812695229</c:v>
                </c:pt>
                <c:pt idx="56">
                  <c:v>73.07494983606459</c:v>
                </c:pt>
                <c:pt idx="57">
                  <c:v>73.852445370565931</c:v>
                </c:pt>
                <c:pt idx="58">
                  <c:v>74.619131807813048</c:v>
                </c:pt>
                <c:pt idx="59">
                  <c:v>75.375159420802063</c:v>
                </c:pt>
                <c:pt idx="60">
                  <c:v>76.120676393365443</c:v>
                </c:pt>
                <c:pt idx="61">
                  <c:v>76.855828849216479</c:v>
                </c:pt>
                <c:pt idx="62">
                  <c:v>77.580760880589992</c:v>
                </c:pt>
                <c:pt idx="63">
                  <c:v>78.295614576484908</c:v>
                </c:pt>
                <c:pt idx="64">
                  <c:v>79.000530050514129</c:v>
                </c:pt>
                <c:pt idx="65">
                  <c:v>79.695645468367204</c:v>
                </c:pt>
                <c:pt idx="66">
                  <c:v>80.3810970748914</c:v>
                </c:pt>
                <c:pt idx="67">
                  <c:v>81.057019220795937</c:v>
                </c:pt>
                <c:pt idx="68">
                  <c:v>81.723544388985275</c:v>
                </c:pt>
                <c:pt idx="69">
                  <c:v>82.38080322052619</c:v>
                </c:pt>
                <c:pt idx="70">
                  <c:v>83.028924540253726</c:v>
                </c:pt>
                <c:pt idx="71">
                  <c:v>83.6680353820215</c:v>
                </c:pt>
                <c:pt idx="72">
                  <c:v>84.298261013600452</c:v>
                </c:pt>
                <c:pt idx="73">
                  <c:v>84.919724961231978</c:v>
                </c:pt>
                <c:pt idx="74">
                  <c:v>85.532549033839302</c:v>
                </c:pt>
                <c:pt idx="75">
                  <c:v>86.136853346902569</c:v>
                </c:pt>
                <c:pt idx="76">
                  <c:v>86.732756346001722</c:v>
                </c:pt>
                <c:pt idx="77">
                  <c:v>87.320374830032264</c:v>
                </c:pt>
                <c:pt idx="78">
                  <c:v>87.89982397409824</c:v>
                </c:pt>
                <c:pt idx="79">
                  <c:v>88.471217352086924</c:v>
                </c:pt>
                <c:pt idx="80">
                  <c:v>89.03466695892962</c:v>
                </c:pt>
                <c:pt idx="81">
                  <c:v>89.590283232553091</c:v>
                </c:pt>
                <c:pt idx="82">
                  <c:v>90.138175075525652</c:v>
                </c:pt>
                <c:pt idx="83">
                  <c:v>90.678449876402581</c:v>
                </c:pt>
                <c:pt idx="84">
                  <c:v>91.211213530774415</c:v>
                </c:pt>
                <c:pt idx="85">
                  <c:v>91.736570462022982</c:v>
                </c:pt>
                <c:pt idx="86">
                  <c:v>92.254623641788669</c:v>
                </c:pt>
                <c:pt idx="87">
                  <c:v>92.765474610153191</c:v>
                </c:pt>
                <c:pt idx="88">
                  <c:v>93.269223495541723</c:v>
                </c:pt>
                <c:pt idx="89">
                  <c:v>93.765969034348544</c:v>
                </c:pt>
                <c:pt idx="90">
                  <c:v>94.255808590289462</c:v>
                </c:pt>
                <c:pt idx="91">
                  <c:v>94.738838173485604</c:v>
                </c:pt>
                <c:pt idx="92">
                  <c:v>95.21515245928164</c:v>
                </c:pt>
                <c:pt idx="93">
                  <c:v>95.684844806802445</c:v>
                </c:pt>
                <c:pt idx="94">
                  <c:v>96.14800727725175</c:v>
                </c:pt>
                <c:pt idx="95">
                  <c:v>96.604730651956544</c:v>
                </c:pt>
                <c:pt idx="96">
                  <c:v>97.055104450160385</c:v>
                </c:pt>
                <c:pt idx="97">
                  <c:v>97.499216946569533</c:v>
                </c:pt>
                <c:pt idx="98">
                  <c:v>97.937155188655041</c:v>
                </c:pt>
                <c:pt idx="99">
                  <c:v>98.369005013714357</c:v>
                </c:pt>
                <c:pt idx="100">
                  <c:v>98.794851065695681</c:v>
                </c:pt>
                <c:pt idx="101">
                  <c:v>99.214776811788511</c:v>
                </c:pt>
                <c:pt idx="102">
                  <c:v>99.628864558783391</c:v>
                </c:pt>
                <c:pt idx="103">
                  <c:v>100.03719546920439</c:v>
                </c:pt>
                <c:pt idx="104">
                  <c:v>100.43984957721716</c:v>
                </c:pt>
                <c:pt idx="105">
                  <c:v>100.8369058043159</c:v>
                </c:pt>
                <c:pt idx="106">
                  <c:v>101.22844197479225</c:v>
                </c:pt>
                <c:pt idx="107">
                  <c:v>101.61453483098906</c:v>
                </c:pt>
                <c:pt idx="108">
                  <c:v>101.99526004834217</c:v>
                </c:pt>
                <c:pt idx="109">
                  <c:v>102.37069225021303</c:v>
                </c:pt>
                <c:pt idx="110">
                  <c:v>102.74090502251507</c:v>
                </c:pt>
                <c:pt idx="111">
                  <c:v>103.10597092813684</c:v>
                </c:pt>
                <c:pt idx="112">
                  <c:v>103.4659615211646</c:v>
                </c:pt>
                <c:pt idx="113">
                  <c:v>103.82094736090698</c:v>
                </c:pt>
                <c:pt idx="114">
                  <c:v>104.17099802572504</c:v>
                </c:pt>
                <c:pt idx="115">
                  <c:v>104.51618212666972</c:v>
                </c:pt>
                <c:pt idx="116">
                  <c:v>104.85656732092984</c:v>
                </c:pt>
                <c:pt idx="117">
                  <c:v>105.19222032509319</c:v>
                </c:pt>
                <c:pt idx="118">
                  <c:v>105.5232069282231</c:v>
                </c:pt>
                <c:pt idx="119">
                  <c:v>105.84959200475345</c:v>
                </c:pt>
                <c:pt idx="120">
                  <c:v>106.17143952720404</c:v>
                </c:pt>
                <c:pt idx="121">
                  <c:v>106.48881257871966</c:v>
                </c:pt>
                <c:pt idx="122">
                  <c:v>106.80177336543443</c:v>
                </c:pt>
                <c:pt idx="123">
                  <c:v>107.11038322866445</c:v>
                </c:pt>
                <c:pt idx="124">
                  <c:v>107.41470265693086</c:v>
                </c:pt>
                <c:pt idx="125">
                  <c:v>107.71479129781584</c:v>
                </c:pt>
                <c:pt idx="126">
                  <c:v>108.01070796965369</c:v>
                </c:pt>
                <c:pt idx="127">
                  <c:v>108.30251067305944</c:v>
                </c:pt>
                <c:pt idx="128">
                  <c:v>108.59025660229712</c:v>
                </c:pt>
                <c:pt idx="129">
                  <c:v>108.87400215649002</c:v>
                </c:pt>
                <c:pt idx="130">
                  <c:v>109.15380295067517</c:v>
                </c:pt>
                <c:pt idx="131">
                  <c:v>109.42971382670392</c:v>
                </c:pt>
                <c:pt idx="132">
                  <c:v>109.7017888639913</c:v>
                </c:pt>
                <c:pt idx="133">
                  <c:v>109.9700813901156</c:v>
                </c:pt>
                <c:pt idx="134">
                  <c:v>110.23464399127086</c:v>
                </c:pt>
                <c:pt idx="135">
                  <c:v>110.49552852257386</c:v>
                </c:pt>
                <c:pt idx="136">
                  <c:v>110.7527861182279</c:v>
                </c:pt>
                <c:pt idx="137">
                  <c:v>111.00646720154533</c:v>
                </c:pt>
                <c:pt idx="138">
                  <c:v>111.2566214948306</c:v>
                </c:pt>
                <c:pt idx="139">
                  <c:v>111.503298029126</c:v>
                </c:pt>
                <c:pt idx="140">
                  <c:v>111.74654515382197</c:v>
                </c:pt>
                <c:pt idx="141">
                  <c:v>111.98641054613367</c:v>
                </c:pt>
                <c:pt idx="142">
                  <c:v>112.22294122044589</c:v>
                </c:pt>
                <c:pt idx="143">
                  <c:v>112.45618353752801</c:v>
                </c:pt>
                <c:pt idx="144">
                  <c:v>112.68618321362084</c:v>
                </c:pt>
                <c:pt idx="145">
                  <c:v>112.91298532939726</c:v>
                </c:pt>
                <c:pt idx="146">
                  <c:v>113.13663433879802</c:v>
                </c:pt>
                <c:pt idx="147">
                  <c:v>113.35717407774492</c:v>
                </c:pt>
                <c:pt idx="148">
                  <c:v>113.57464777273282</c:v>
                </c:pt>
                <c:pt idx="149">
                  <c:v>113.78909804930217</c:v>
                </c:pt>
                <c:pt idx="150">
                  <c:v>114.00056694039368</c:v>
                </c:pt>
                <c:pt idx="151">
                  <c:v>114.20909589458702</c:v>
                </c:pt>
                <c:pt idx="152">
                  <c:v>114.41472578422479</c:v>
                </c:pt>
                <c:pt idx="153">
                  <c:v>114.61749691342362</c:v>
                </c:pt>
                <c:pt idx="154">
                  <c:v>114.817449025974</c:v>
                </c:pt>
                <c:pt idx="155">
                  <c:v>115.01462131313009</c:v>
                </c:pt>
                <c:pt idx="156">
                  <c:v>115.20905242129142</c:v>
                </c:pt>
                <c:pt idx="157">
                  <c:v>115.4007804595776</c:v>
                </c:pt>
                <c:pt idx="158">
                  <c:v>115.58984300729794</c:v>
                </c:pt>
                <c:pt idx="159">
                  <c:v>115.77627712131707</c:v>
                </c:pt>
                <c:pt idx="160">
                  <c:v>115.96011934331814</c:v>
                </c:pt>
                <c:pt idx="161">
                  <c:v>116.14140570696522</c:v>
                </c:pt>
                <c:pt idx="162">
                  <c:v>116.32017174496595</c:v>
                </c:pt>
                <c:pt idx="163">
                  <c:v>116.49645249603607</c:v>
                </c:pt>
                <c:pt idx="164">
                  <c:v>116.67028251176713</c:v>
                </c:pt>
                <c:pt idx="165">
                  <c:v>116.84169586339871</c:v>
                </c:pt>
                <c:pt idx="166">
                  <c:v>117.01072614849647</c:v>
                </c:pt>
                <c:pt idx="167">
                  <c:v>117.17740649753743</c:v>
                </c:pt>
                <c:pt idx="168">
                  <c:v>117.34176958040361</c:v>
                </c:pt>
                <c:pt idx="169">
                  <c:v>117.50384761278541</c:v>
                </c:pt>
                <c:pt idx="170">
                  <c:v>117.66367236249604</c:v>
                </c:pt>
                <c:pt idx="171">
                  <c:v>117.82127515569815</c:v>
                </c:pt>
                <c:pt idx="172">
                  <c:v>117.9766868830437</c:v>
                </c:pt>
                <c:pt idx="173">
                  <c:v>118.1299380057288</c:v>
                </c:pt>
                <c:pt idx="174">
                  <c:v>118.28105856146409</c:v>
                </c:pt>
                <c:pt idx="175">
                  <c:v>118.43007817036231</c:v>
                </c:pt>
                <c:pt idx="176">
                  <c:v>118.57702604074387</c:v>
                </c:pt>
                <c:pt idx="177">
                  <c:v>118.72193097486178</c:v>
                </c:pt>
                <c:pt idx="178">
                  <c:v>118.86482137454702</c:v>
                </c:pt>
                <c:pt idx="179">
                  <c:v>119.00572524677537</c:v>
                </c:pt>
                <c:pt idx="180">
                  <c:v>119.14467020915686</c:v>
                </c:pt>
                <c:pt idx="181">
                  <c:v>119.28168349534896</c:v>
                </c:pt>
                <c:pt idx="182">
                  <c:v>119.41679196039438</c:v>
                </c:pt>
                <c:pt idx="183">
                  <c:v>119.55002208598478</c:v>
                </c:pt>
                <c:pt idx="184">
                  <c:v>119.68139998565131</c:v>
                </c:pt>
                <c:pt idx="185">
                  <c:v>119.81095140988289</c:v>
                </c:pt>
                <c:pt idx="186">
                  <c:v>119.93870175117341</c:v>
                </c:pt>
                <c:pt idx="187">
                  <c:v>120.06467604899873</c:v>
                </c:pt>
                <c:pt idx="188">
                  <c:v>120.18889899472451</c:v>
                </c:pt>
                <c:pt idx="189">
                  <c:v>120.31139493644581</c:v>
                </c:pt>
                <c:pt idx="190">
                  <c:v>120.43218788375935</c:v>
                </c:pt>
                <c:pt idx="191">
                  <c:v>120.55130151246951</c:v>
                </c:pt>
                <c:pt idx="192">
                  <c:v>120.66875916922882</c:v>
                </c:pt>
                <c:pt idx="193">
                  <c:v>120.78458387611406</c:v>
                </c:pt>
                <c:pt idx="194">
                  <c:v>120.89879833513857</c:v>
                </c:pt>
                <c:pt idx="195">
                  <c:v>121.01142493270191</c:v>
                </c:pt>
                <c:pt idx="196">
                  <c:v>121.12248574397783</c:v>
                </c:pt>
                <c:pt idx="197">
                  <c:v>121.23200253724087</c:v>
                </c:pt>
                <c:pt idx="198">
                  <c:v>121.33999677813308</c:v>
                </c:pt>
                <c:pt idx="199">
                  <c:v>121.44648963387142</c:v>
                </c:pt>
                <c:pt idx="200">
                  <c:v>121.55150197739653</c:v>
                </c:pt>
                <c:pt idx="201">
                  <c:v>121.65505439146393</c:v>
                </c:pt>
                <c:pt idx="202">
                  <c:v>121.75716717267829</c:v>
                </c:pt>
                <c:pt idx="203">
                  <c:v>121.85786033547164</c:v>
                </c:pt>
                <c:pt idx="204">
                  <c:v>121.9571536160262</c:v>
                </c:pt>
                <c:pt idx="205">
                  <c:v>122.05506647614287</c:v>
                </c:pt>
                <c:pt idx="206">
                  <c:v>122.15161810705565</c:v>
                </c:pt>
                <c:pt idx="207">
                  <c:v>122.24682743319332</c:v>
                </c:pt>
                <c:pt idx="208">
                  <c:v>122.34071311588862</c:v>
                </c:pt>
                <c:pt idx="209">
                  <c:v>122.43329355703588</c:v>
                </c:pt>
                <c:pt idx="210">
                  <c:v>122.52458690269796</c:v>
                </c:pt>
                <c:pt idx="211">
                  <c:v>122.6146110466629</c:v>
                </c:pt>
                <c:pt idx="212">
                  <c:v>122.70338363395108</c:v>
                </c:pt>
                <c:pt idx="213">
                  <c:v>122.79092206427381</c:v>
                </c:pt>
                <c:pt idx="214">
                  <c:v>122.87724349544369</c:v>
                </c:pt>
                <c:pt idx="215">
                  <c:v>122.96236484673756</c:v>
                </c:pt>
                <c:pt idx="216">
                  <c:v>123.04630280221278</c:v>
                </c:pt>
                <c:pt idx="217">
                  <c:v>123.12907381397734</c:v>
                </c:pt>
                <c:pt idx="218">
                  <c:v>123.21069410541453</c:v>
                </c:pt>
                <c:pt idx="219">
                  <c:v>123.29117967436275</c:v>
                </c:pt>
                <c:pt idx="220">
                  <c:v>123.37054629625121</c:v>
                </c:pt>
                <c:pt idx="221">
                  <c:v>123.44880952719184</c:v>
                </c:pt>
                <c:pt idx="222">
                  <c:v>123.52598470702848</c:v>
                </c:pt>
                <c:pt idx="223">
                  <c:v>123.60208696234344</c:v>
                </c:pt>
                <c:pt idx="224">
                  <c:v>123.67713120942238</c:v>
                </c:pt>
                <c:pt idx="225">
                  <c:v>123.75113215717798</c:v>
                </c:pt>
                <c:pt idx="226">
                  <c:v>123.82410431003291</c:v>
                </c:pt>
                <c:pt idx="227">
                  <c:v>123.8960619707627</c:v>
                </c:pt>
                <c:pt idx="228">
                  <c:v>123.96701924329928</c:v>
                </c:pt>
                <c:pt idx="229">
                  <c:v>124.03699003549518</c:v>
                </c:pt>
                <c:pt idx="230">
                  <c:v>124.10598806184969</c:v>
                </c:pt>
                <c:pt idx="231">
                  <c:v>124.17402684619684</c:v>
                </c:pt>
                <c:pt idx="232">
                  <c:v>124.24111972435621</c:v>
                </c:pt>
                <c:pt idx="233">
                  <c:v>124.3072798467467</c:v>
                </c:pt>
                <c:pt idx="234">
                  <c:v>124.37252018096407</c:v>
                </c:pt>
                <c:pt idx="235">
                  <c:v>124.43685351432272</c:v>
                </c:pt>
                <c:pt idx="236">
                  <c:v>124.50029245636192</c:v>
                </c:pt>
                <c:pt idx="237">
                  <c:v>124.56284944131743</c:v>
                </c:pt>
                <c:pt idx="238">
                  <c:v>124.62453673055852</c:v>
                </c:pt>
                <c:pt idx="239">
                  <c:v>124.68536641499141</c:v>
                </c:pt>
                <c:pt idx="240">
                  <c:v>124.74535041742895</c:v>
                </c:pt>
                <c:pt idx="241">
                  <c:v>124.80450049492768</c:v>
                </c:pt>
                <c:pt idx="242">
                  <c:v>124.86282824109215</c:v>
                </c:pt>
                <c:pt idx="243">
                  <c:v>124.92034508834729</c:v>
                </c:pt>
                <c:pt idx="244">
                  <c:v>124.97706231017935</c:v>
                </c:pt>
                <c:pt idx="245">
                  <c:v>125.03299102334535</c:v>
                </c:pt>
                <c:pt idx="246">
                  <c:v>125.08814219005211</c:v>
                </c:pt>
                <c:pt idx="247">
                  <c:v>125.1425266201049</c:v>
                </c:pt>
                <c:pt idx="248">
                  <c:v>125.19615497302607</c:v>
                </c:pt>
                <c:pt idx="249">
                  <c:v>125.24903776014452</c:v>
                </c:pt>
                <c:pt idx="250">
                  <c:v>125.30118534665579</c:v>
                </c:pt>
                <c:pt idx="251">
                  <c:v>125.35260795365379</c:v>
                </c:pt>
                <c:pt idx="252">
                  <c:v>125.4033156601341</c:v>
                </c:pt>
                <c:pt idx="253">
                  <c:v>125.45331840496954</c:v>
                </c:pt>
                <c:pt idx="254">
                  <c:v>125.50262598885817</c:v>
                </c:pt>
                <c:pt idx="255">
                  <c:v>125.55124807624429</c:v>
                </c:pt>
                <c:pt idx="256">
                  <c:v>125.59919419721268</c:v>
                </c:pt>
                <c:pt idx="257">
                  <c:v>125.64647374935653</c:v>
                </c:pt>
                <c:pt idx="258">
                  <c:v>125.69309599961944</c:v>
                </c:pt>
                <c:pt idx="259">
                  <c:v>125.7390700861117</c:v>
                </c:pt>
                <c:pt idx="260">
                  <c:v>125.78440501990144</c:v>
                </c:pt>
                <c:pt idx="261">
                  <c:v>125.82910968678081</c:v>
                </c:pt>
                <c:pt idx="262">
                  <c:v>125.87319284900768</c:v>
                </c:pt>
                <c:pt idx="263">
                  <c:v>125.91666314702292</c:v>
                </c:pt>
                <c:pt idx="264">
                  <c:v>125.9595291011441</c:v>
                </c:pt>
                <c:pt idx="265">
                  <c:v>126.00179911323551</c:v>
                </c:pt>
                <c:pt idx="266">
                  <c:v>126.0434814683548</c:v>
                </c:pt>
                <c:pt idx="267">
                  <c:v>126.08458433637702</c:v>
                </c:pt>
                <c:pt idx="268">
                  <c:v>126.12511577359591</c:v>
                </c:pt>
                <c:pt idx="269">
                  <c:v>126.16508372430289</c:v>
                </c:pt>
                <c:pt idx="270">
                  <c:v>126.20449602234426</c:v>
                </c:pt>
                <c:pt idx="271">
                  <c:v>126.24336039265661</c:v>
                </c:pt>
                <c:pt idx="272">
                  <c:v>126.28168445278095</c:v>
                </c:pt>
                <c:pt idx="273">
                  <c:v>126.31947571435572</c:v>
                </c:pt>
                <c:pt idx="274">
                  <c:v>126.35674158458923</c:v>
                </c:pt>
                <c:pt idx="275">
                  <c:v>126.39348936771128</c:v>
                </c:pt>
                <c:pt idx="276">
                  <c:v>126.42972626640507</c:v>
                </c:pt>
                <c:pt idx="277">
                  <c:v>126.4654593832187</c:v>
                </c:pt>
                <c:pt idx="278">
                  <c:v>126.50069572195747</c:v>
                </c:pt>
                <c:pt idx="279">
                  <c:v>126.5354421890566</c:v>
                </c:pt>
                <c:pt idx="280">
                  <c:v>126.56970559493486</c:v>
                </c:pt>
                <c:pt idx="281">
                  <c:v>126.60349265532949</c:v>
                </c:pt>
                <c:pt idx="282">
                  <c:v>126.6368099926125</c:v>
                </c:pt>
                <c:pt idx="283">
                  <c:v>126.66966413708865</c:v>
                </c:pt>
                <c:pt idx="284">
                  <c:v>126.70206152827545</c:v>
                </c:pt>
                <c:pt idx="285">
                  <c:v>126.73400851616526</c:v>
                </c:pt>
                <c:pt idx="286">
                  <c:v>126.76551136247002</c:v>
                </c:pt>
                <c:pt idx="287">
                  <c:v>126.79657624184841</c:v>
                </c:pt>
                <c:pt idx="288">
                  <c:v>126.82720924311627</c:v>
                </c:pt>
                <c:pt idx="289">
                  <c:v>126.85741637043992</c:v>
                </c:pt>
                <c:pt idx="290">
                  <c:v>126.88720354451299</c:v>
                </c:pt>
                <c:pt idx="291">
                  <c:v>126.91657660371698</c:v>
                </c:pt>
                <c:pt idx="292">
                  <c:v>126.94554130526552</c:v>
                </c:pt>
                <c:pt idx="293">
                  <c:v>126.97410332633284</c:v>
                </c:pt>
                <c:pt idx="294">
                  <c:v>127.00226826516652</c:v>
                </c:pt>
                <c:pt idx="295">
                  <c:v>127.03004164218473</c:v>
                </c:pt>
                <c:pt idx="296">
                  <c:v>127.05742890105824</c:v>
                </c:pt>
                <c:pt idx="297">
                  <c:v>127.08443540977754</c:v>
                </c:pt>
                <c:pt idx="298">
                  <c:v>127.11106646170474</c:v>
                </c:pt>
                <c:pt idx="299">
                  <c:v>127.13732727661129</c:v>
                </c:pt>
                <c:pt idx="300">
                  <c:v>127.16322300170097</c:v>
                </c:pt>
                <c:pt idx="301">
                  <c:v>127.18875871261881</c:v>
                </c:pt>
                <c:pt idx="302">
                  <c:v>127.2139394144459</c:v>
                </c:pt>
                <c:pt idx="303">
                  <c:v>127.23877004268041</c:v>
                </c:pt>
                <c:pt idx="304">
                  <c:v>127.26325546420497</c:v>
                </c:pt>
                <c:pt idx="305">
                  <c:v>127.28740047824057</c:v>
                </c:pt>
                <c:pt idx="306">
                  <c:v>127.31120981728728</c:v>
                </c:pt>
                <c:pt idx="307">
                  <c:v>127.33468814805177</c:v>
                </c:pt>
                <c:pt idx="308">
                  <c:v>127.35784007236201</c:v>
                </c:pt>
                <c:pt idx="309">
                  <c:v>127.3806701280693</c:v>
                </c:pt>
                <c:pt idx="310">
                  <c:v>127.40318278993763</c:v>
                </c:pt>
                <c:pt idx="311">
                  <c:v>127.42538247052083</c:v>
                </c:pt>
                <c:pt idx="312">
                  <c:v>127.44727352102733</c:v>
                </c:pt>
                <c:pt idx="313">
                  <c:v>127.46886023217314</c:v>
                </c:pt>
                <c:pt idx="314">
                  <c:v>127.49014683502271</c:v>
                </c:pt>
                <c:pt idx="315">
                  <c:v>127.5111375018184</c:v>
                </c:pt>
                <c:pt idx="316">
                  <c:v>127.53183634679804</c:v>
                </c:pt>
                <c:pt idx="317">
                  <c:v>127.55224742700157</c:v>
                </c:pt>
                <c:pt idx="318">
                  <c:v>127.57237474306601</c:v>
                </c:pt>
                <c:pt idx="319">
                  <c:v>127.59222224000975</c:v>
                </c:pt>
                <c:pt idx="320">
                  <c:v>127.61179380800574</c:v>
                </c:pt>
                <c:pt idx="321">
                  <c:v>127.63109328314397</c:v>
                </c:pt>
                <c:pt idx="322">
                  <c:v>127.65012444818332</c:v>
                </c:pt>
                <c:pt idx="323">
                  <c:v>127.66889103329311</c:v>
                </c:pt>
                <c:pt idx="324">
                  <c:v>127.68739671678405</c:v>
                </c:pt>
                <c:pt idx="325">
                  <c:v>127.70564512582939</c:v>
                </c:pt>
                <c:pt idx="326">
                  <c:v>127.7236398371757</c:v>
                </c:pt>
                <c:pt idx="327">
                  <c:v>127.741384377844</c:v>
                </c:pt>
                <c:pt idx="328">
                  <c:v>127.75888222582111</c:v>
                </c:pt>
                <c:pt idx="329">
                  <c:v>127.77613681074119</c:v>
                </c:pt>
                <c:pt idx="330">
                  <c:v>127.79315151455818</c:v>
                </c:pt>
                <c:pt idx="331">
                  <c:v>127.80992967220845</c:v>
                </c:pt>
                <c:pt idx="332">
                  <c:v>127.82647457226467</c:v>
                </c:pt>
                <c:pt idx="333">
                  <c:v>127.84278945758017</c:v>
                </c:pt>
                <c:pt idx="334">
                  <c:v>127.85887752592471</c:v>
                </c:pt>
                <c:pt idx="335">
                  <c:v>127.87474193061119</c:v>
                </c:pt>
                <c:pt idx="336">
                  <c:v>127.89038578111374</c:v>
                </c:pt>
                <c:pt idx="337">
                  <c:v>127.9058121436771</c:v>
                </c:pt>
                <c:pt idx="338">
                  <c:v>127.92102404191773</c:v>
                </c:pt>
                <c:pt idx="339">
                  <c:v>127.93602445741641</c:v>
                </c:pt>
                <c:pt idx="340">
                  <c:v>127.95081633030257</c:v>
                </c:pt>
                <c:pt idx="341">
                  <c:v>127.96540255983068</c:v>
                </c:pt>
              </c:numCache>
            </c:numRef>
          </c:xVal>
          <c:yVal>
            <c:numRef>
              <c:f>Equations!$C$12:$C$353</c:f>
              <c:numCache>
                <c:formatCode>0.000</c:formatCode>
                <c:ptCount val="342"/>
                <c:pt idx="0" formatCode="General">
                  <c:v>1.36</c:v>
                </c:pt>
                <c:pt idx="1">
                  <c:v>1.3317377918144651</c:v>
                </c:pt>
                <c:pt idx="2">
                  <c:v>1.304062901578579</c:v>
                </c:pt>
                <c:pt idx="3">
                  <c:v>1.2769631242172212</c:v>
                </c:pt>
                <c:pt idx="4">
                  <c:v>1.2504265082893695</c:v>
                </c:pt>
                <c:pt idx="5">
                  <c:v>1.2244413507173211</c:v>
                </c:pt>
                <c:pt idx="6">
                  <c:v>1.1989961916254457</c:v>
                </c:pt>
                <c:pt idx="7">
                  <c:v>1.1740798092861942</c:v>
                </c:pt>
                <c:pt idx="8">
                  <c:v>1.1496812151711355</c:v>
                </c:pt>
                <c:pt idx="9">
                  <c:v>1.1257896491048374</c:v>
                </c:pt>
                <c:pt idx="10">
                  <c:v>1.1023945745194541</c:v>
                </c:pt>
                <c:pt idx="11">
                  <c:v>1.0794856738079297</c:v>
                </c:pt>
                <c:pt idx="12">
                  <c:v>1.0570528437737663</c:v>
                </c:pt>
                <c:pt idx="13">
                  <c:v>1.0350861911753502</c:v>
                </c:pt>
                <c:pt idx="14">
                  <c:v>1.0135760283628721</c:v>
                </c:pt>
                <c:pt idx="15">
                  <c:v>0.99251286900591673</c:v>
                </c:pt>
                <c:pt idx="16">
                  <c:v>0.9718874239098374</c:v>
                </c:pt>
                <c:pt idx="17">
                  <c:v>0.95169059691907043</c:v>
                </c:pt>
                <c:pt idx="18">
                  <c:v>0.93191348090558301</c:v>
                </c:pt>
                <c:pt idx="19">
                  <c:v>0.91254735384068586</c:v>
                </c:pt>
                <c:pt idx="20">
                  <c:v>0.89358367494847668</c:v>
                </c:pt>
                <c:pt idx="21">
                  <c:v>0.87501408093921984</c:v>
                </c:pt>
                <c:pt idx="22">
                  <c:v>0.85683038232100017</c:v>
                </c:pt>
                <c:pt idx="23">
                  <c:v>0.83902455978802393</c:v>
                </c:pt>
                <c:pt idx="24">
                  <c:v>0.82158876068397546</c:v>
                </c:pt>
                <c:pt idx="25">
                  <c:v>0.80451529553886802</c:v>
                </c:pt>
                <c:pt idx="26">
                  <c:v>0.78779663467786309</c:v>
                </c:pt>
                <c:pt idx="27">
                  <c:v>0.77142540490056188</c:v>
                </c:pt>
                <c:pt idx="28">
                  <c:v>0.75539438622930433</c:v>
                </c:pt>
                <c:pt idx="29">
                  <c:v>0.73969650872504178</c:v>
                </c:pt>
                <c:pt idx="30">
                  <c:v>0.72432484936937958</c:v>
                </c:pt>
                <c:pt idx="31">
                  <c:v>0.70927262901141364</c:v>
                </c:pt>
                <c:pt idx="32">
                  <c:v>0.69453320937801488</c:v>
                </c:pt>
                <c:pt idx="33">
                  <c:v>0.6801000901462434</c:v>
                </c:pt>
                <c:pt idx="34">
                  <c:v>0.66596690607660058</c:v>
                </c:pt>
                <c:pt idx="35">
                  <c:v>0.65212742420585534</c:v>
                </c:pt>
                <c:pt idx="36">
                  <c:v>0.63857554109820636</c:v>
                </c:pt>
                <c:pt idx="37">
                  <c:v>0.62530528015356801</c:v>
                </c:pt>
                <c:pt idx="38">
                  <c:v>0.6123107889717927</c:v>
                </c:pt>
                <c:pt idx="39">
                  <c:v>0.59958633677166773</c:v>
                </c:pt>
                <c:pt idx="40">
                  <c:v>0.5871263118635478</c:v>
                </c:pt>
                <c:pt idx="41">
                  <c:v>0.57492521917450889</c:v>
                </c:pt>
                <c:pt idx="42">
                  <c:v>0.56297767782493224</c:v>
                </c:pt>
                <c:pt idx="43">
                  <c:v>0.55127841875544892</c:v>
                </c:pt>
                <c:pt idx="44">
                  <c:v>0.53982228240319963</c:v>
                </c:pt>
                <c:pt idx="45">
                  <c:v>0.52860421642638356</c:v>
                </c:pt>
                <c:pt idx="46">
                  <c:v>0.51761927347609382</c:v>
                </c:pt>
                <c:pt idx="47">
                  <c:v>0.50686260901445657</c:v>
                </c:pt>
                <c:pt idx="48">
                  <c:v>0.49632947917811104</c:v>
                </c:pt>
                <c:pt idx="49">
                  <c:v>0.48601523868608909</c:v>
                </c:pt>
                <c:pt idx="50">
                  <c:v>0.47591533879117098</c:v>
                </c:pt>
                <c:pt idx="51">
                  <c:v>0.46602532527381407</c:v>
                </c:pt>
                <c:pt idx="52">
                  <c:v>0.45634083647776985</c:v>
                </c:pt>
                <c:pt idx="53">
                  <c:v>0.44685760138652292</c:v>
                </c:pt>
                <c:pt idx="54">
                  <c:v>0.43757143773970331</c:v>
                </c:pt>
                <c:pt idx="55">
                  <c:v>0.42847825018864205</c:v>
                </c:pt>
                <c:pt idx="56">
                  <c:v>0.41957402849025593</c:v>
                </c:pt>
                <c:pt idx="57">
                  <c:v>0.41085484573846537</c:v>
                </c:pt>
                <c:pt idx="58">
                  <c:v>0.40231685663236516</c:v>
                </c:pt>
                <c:pt idx="59">
                  <c:v>0.39395629578038438</c:v>
                </c:pt>
                <c:pt idx="60">
                  <c:v>0.38576947603968781</c:v>
                </c:pt>
                <c:pt idx="61">
                  <c:v>0.37775278689008607</c:v>
                </c:pt>
                <c:pt idx="62">
                  <c:v>0.36990269284173782</c:v>
                </c:pt>
                <c:pt idx="63">
                  <c:v>0.36221573187594142</c:v>
                </c:pt>
                <c:pt idx="64">
                  <c:v>0.3546885139183284</c:v>
                </c:pt>
                <c:pt idx="65">
                  <c:v>0.34731771934378591</c:v>
                </c:pt>
                <c:pt idx="66">
                  <c:v>0.34010009751244824</c:v>
                </c:pt>
                <c:pt idx="67">
                  <c:v>0.33303246533611186</c:v>
                </c:pt>
                <c:pt idx="68">
                  <c:v>0.32611170587444194</c:v>
                </c:pt>
                <c:pt idx="69">
                  <c:v>0.31933476696035124</c:v>
                </c:pt>
                <c:pt idx="70">
                  <c:v>0.31269865985394485</c:v>
                </c:pt>
                <c:pt idx="71">
                  <c:v>0.30620045792443756</c:v>
                </c:pt>
                <c:pt idx="72">
                  <c:v>0.29983729535946213</c:v>
                </c:pt>
                <c:pt idx="73">
                  <c:v>0.29360636590119976</c:v>
                </c:pt>
                <c:pt idx="74">
                  <c:v>0.28750492160877472</c:v>
                </c:pt>
                <c:pt idx="75">
                  <c:v>0.28153027164636807</c:v>
                </c:pt>
                <c:pt idx="76">
                  <c:v>0.27567978109651525</c:v>
                </c:pt>
                <c:pt idx="77">
                  <c:v>0.26995086979806499</c:v>
                </c:pt>
                <c:pt idx="78">
                  <c:v>0.26434101120828624</c:v>
                </c:pt>
                <c:pt idx="79">
                  <c:v>0.25884773128862198</c:v>
                </c:pt>
                <c:pt idx="80">
                  <c:v>0.25346860741359817</c:v>
                </c:pt>
                <c:pt idx="81">
                  <c:v>0.24820126730240646</c:v>
                </c:pt>
                <c:pt idx="82">
                  <c:v>0.24304338797269015</c:v>
                </c:pt>
                <c:pt idx="83">
                  <c:v>0.23799269471607112</c:v>
                </c:pt>
                <c:pt idx="84">
                  <c:v>0.23304696009496667</c:v>
                </c:pt>
                <c:pt idx="85">
                  <c:v>0.22820400296025345</c:v>
                </c:pt>
                <c:pt idx="86">
                  <c:v>0.22346168748934528</c:v>
                </c:pt>
                <c:pt idx="87">
                  <c:v>0.21881792224426086</c:v>
                </c:pt>
                <c:pt idx="88">
                  <c:v>0.21427065924926567</c:v>
                </c:pt>
                <c:pt idx="89">
                  <c:v>0.20981789308768145</c:v>
                </c:pt>
                <c:pt idx="90">
                  <c:v>0.20545766001746502</c:v>
                </c:pt>
                <c:pt idx="91">
                  <c:v>0.20118803710516617</c:v>
                </c:pt>
                <c:pt idx="92">
                  <c:v>0.19700714137788286</c:v>
                </c:pt>
                <c:pt idx="93">
                  <c:v>0.19291312899283961</c:v>
                </c:pt>
                <c:pt idx="94">
                  <c:v>0.18890419442422302</c:v>
                </c:pt>
                <c:pt idx="95">
                  <c:v>0.18497856966691556</c:v>
                </c:pt>
                <c:pt idx="96">
                  <c:v>0.18113452345677672</c:v>
                </c:pt>
                <c:pt idx="97">
                  <c:v>0.1773703605071274</c:v>
                </c:pt>
                <c:pt idx="98">
                  <c:v>0.17368442076110108</c:v>
                </c:pt>
                <c:pt idx="99">
                  <c:v>0.17007507865953175</c:v>
                </c:pt>
                <c:pt idx="100">
                  <c:v>0.16654074242405609</c:v>
                </c:pt>
                <c:pt idx="101">
                  <c:v>0.1630798533551133</c:v>
                </c:pt>
                <c:pt idx="102">
                  <c:v>0.15969088514453336</c:v>
                </c:pt>
                <c:pt idx="103">
                  <c:v>0.15637234320241047</c:v>
                </c:pt>
                <c:pt idx="104">
                  <c:v>0.15312276399796457</c:v>
                </c:pt>
                <c:pt idx="105">
                  <c:v>0.14994071441410059</c:v>
                </c:pt>
                <c:pt idx="106">
                  <c:v>0.14682479111538063</c:v>
                </c:pt>
                <c:pt idx="107">
                  <c:v>0.14377361992913024</c:v>
                </c:pt>
                <c:pt idx="108">
                  <c:v>0.14078585523940595</c:v>
                </c:pt>
                <c:pt idx="109">
                  <c:v>0.13786017939355694</c:v>
                </c:pt>
                <c:pt idx="110">
                  <c:v>0.13499530212111879</c:v>
                </c:pt>
                <c:pt idx="111">
                  <c:v>0.13218995996478333</c:v>
                </c:pt>
                <c:pt idx="112">
                  <c:v>0.12944291572319347</c:v>
                </c:pt>
                <c:pt idx="113">
                  <c:v>0.12675295790531735</c:v>
                </c:pt>
                <c:pt idx="114">
                  <c:v>0.12411890019616116</c:v>
                </c:pt>
                <c:pt idx="115">
                  <c:v>0.12153958093358504</c:v>
                </c:pt>
                <c:pt idx="116">
                  <c:v>0.11901386259599119</c:v>
                </c:pt>
                <c:pt idx="117">
                  <c:v>0.11654063130065843</c:v>
                </c:pt>
                <c:pt idx="118">
                  <c:v>0.11411879631250191</c:v>
                </c:pt>
                <c:pt idx="119">
                  <c:v>0.1117472895630412</c:v>
                </c:pt>
                <c:pt idx="120">
                  <c:v>0.10942506517936479</c:v>
                </c:pt>
                <c:pt idx="121">
                  <c:v>0.10715109902288322</c:v>
                </c:pt>
                <c:pt idx="122">
                  <c:v>0.10492438823766735</c:v>
                </c:pt>
                <c:pt idx="123">
                  <c:v>0.10274395080817261</c:v>
                </c:pt>
                <c:pt idx="124">
                  <c:v>0.10060882512615428</c:v>
                </c:pt>
                <c:pt idx="125">
                  <c:v>9.8518069566582628E-2</c:v>
                </c:pt>
                <c:pt idx="126">
                  <c:v>9.6470762072371041E-2</c:v>
                </c:pt>
                <c:pt idx="127">
                  <c:v>9.446599974773387E-2</c:v>
                </c:pt>
                <c:pt idx="128">
                  <c:v>9.2502898459994792E-2</c:v>
                </c:pt>
                <c:pt idx="129">
                  <c:v>9.0580592449669969E-2</c:v>
                </c:pt>
                <c:pt idx="130">
                  <c:v>8.8698233948654046E-2</c:v>
                </c:pt>
                <c:pt idx="131">
                  <c:v>8.6854992806340708E-2</c:v>
                </c:pt>
                <c:pt idx="132">
                  <c:v>8.505005612351281E-2</c:v>
                </c:pt>
                <c:pt idx="133">
                  <c:v>8.3282627893840652E-2</c:v>
                </c:pt>
                <c:pt idx="134">
                  <c:v>8.1551928652830244E-2</c:v>
                </c:pt>
                <c:pt idx="135">
                  <c:v>7.9857195134066888E-2</c:v>
                </c:pt>
                <c:pt idx="136">
                  <c:v>7.8197679932602265E-2</c:v>
                </c:pt>
                <c:pt idx="137">
                  <c:v>7.6572651175336806E-2</c:v>
                </c:pt>
                <c:pt idx="138">
                  <c:v>7.4981392198251728E-2</c:v>
                </c:pt>
                <c:pt idx="139">
                  <c:v>7.3423201230348623E-2</c:v>
                </c:pt>
                <c:pt idx="140">
                  <c:v>7.1897391084157061E-2</c:v>
                </c:pt>
                <c:pt idx="141">
                  <c:v>7.0403288852673773E-2</c:v>
                </c:pt>
                <c:pt idx="142">
                  <c:v>6.8940235612599793E-2</c:v>
                </c:pt>
                <c:pt idx="143">
                  <c:v>6.7507586133744552E-2</c:v>
                </c:pt>
                <c:pt idx="144">
                  <c:v>6.6104708594468958E-2</c:v>
                </c:pt>
                <c:pt idx="145">
                  <c:v>6.473098430304175E-2</c:v>
                </c:pt>
                <c:pt idx="146">
                  <c:v>6.3385807424786486E-2</c:v>
                </c:pt>
                <c:pt idx="147">
                  <c:v>6.2068584714898595E-2</c:v>
                </c:pt>
                <c:pt idx="148">
                  <c:v>6.0778735256814792E-2</c:v>
                </c:pt>
                <c:pt idx="149">
                  <c:v>5.9515690206019496E-2</c:v>
                </c:pt>
                <c:pt idx="150">
                  <c:v>5.8278892539175141E-2</c:v>
                </c:pt>
                <c:pt idx="151">
                  <c:v>5.7067796808465888E-2</c:v>
                </c:pt>
                <c:pt idx="152">
                  <c:v>5.588186890104628E-2</c:v>
                </c:pt>
                <c:pt idx="153">
                  <c:v>5.4720585803488826E-2</c:v>
                </c:pt>
                <c:pt idx="154">
                  <c:v>5.35834353711266E-2</c:v>
                </c:pt>
                <c:pt idx="155">
                  <c:v>5.2469916102189151E-2</c:v>
                </c:pt>
                <c:pt idx="156">
                  <c:v>5.1379536916632079E-2</c:v>
                </c:pt>
                <c:pt idx="157">
                  <c:v>5.0311816939562791E-2</c:v>
                </c:pt>
                <c:pt idx="158">
                  <c:v>4.9266285289166878E-2</c:v>
                </c:pt>
                <c:pt idx="159">
                  <c:v>4.8242480869041593E-2</c:v>
                </c:pt>
                <c:pt idx="160">
                  <c:v>4.7239952164844876E-2</c:v>
                </c:pt>
                <c:pt idx="161">
                  <c:v>4.6258257045170205E-2</c:v>
                </c:pt>
                <c:pt idx="162">
                  <c:v>4.5296962566559483E-2</c:v>
                </c:pt>
                <c:pt idx="163">
                  <c:v>4.4355644782567955E-2</c:v>
                </c:pt>
                <c:pt idx="164">
                  <c:v>4.3433888556796946E-2</c:v>
                </c:pt>
                <c:pt idx="165">
                  <c:v>4.2531287379811995E-2</c:v>
                </c:pt>
                <c:pt idx="166">
                  <c:v>4.1647443189865616E-2</c:v>
                </c:pt>
                <c:pt idx="167">
                  <c:v>4.0781966197345587E-2</c:v>
                </c:pt>
                <c:pt idx="168">
                  <c:v>3.993447471287144E-2</c:v>
                </c:pt>
                <c:pt idx="169">
                  <c:v>3.9104594978963229E-2</c:v>
                </c:pt>
                <c:pt idx="170">
                  <c:v>3.8291961005208451E-2</c:v>
                </c:pt>
                <c:pt idx="171">
                  <c:v>3.7496214406854335E-2</c:v>
                </c:pt>
                <c:pt idx="172">
                  <c:v>3.6717004246754344E-2</c:v>
                </c:pt>
                <c:pt idx="173">
                  <c:v>3.5953986880599233E-2</c:v>
                </c:pt>
                <c:pt idx="174">
                  <c:v>3.5206825805364307E-2</c:v>
                </c:pt>
                <c:pt idx="175">
                  <c:v>3.447519151090616E-2</c:v>
                </c:pt>
                <c:pt idx="176">
                  <c:v>3.3758761334643346E-2</c:v>
                </c:pt>
                <c:pt idx="177">
                  <c:v>3.3057219319256953E-2</c:v>
                </c:pt>
                <c:pt idx="178">
                  <c:v>3.2370256073348321E-2</c:v>
                </c:pt>
                <c:pt idx="179">
                  <c:v>3.1697568634992394E-2</c:v>
                </c:pt>
                <c:pt idx="180">
                  <c:v>3.1038860338126622E-2</c:v>
                </c:pt>
                <c:pt idx="181">
                  <c:v>3.0393840681716411E-2</c:v>
                </c:pt>
                <c:pt idx="182">
                  <c:v>2.9762225201639455E-2</c:v>
                </c:pt>
                <c:pt idx="183">
                  <c:v>2.9143735345232454E-2</c:v>
                </c:pt>
                <c:pt idx="184">
                  <c:v>2.8538098348444878E-2</c:v>
                </c:pt>
                <c:pt idx="185">
                  <c:v>2.7945047115545591E-2</c:v>
                </c:pt>
                <c:pt idx="186">
                  <c:v>2.7364320101329311E-2</c:v>
                </c:pt>
                <c:pt idx="187">
                  <c:v>2.6795661195770929E-2</c:v>
                </c:pt>
                <c:pt idx="188">
                  <c:v>2.6238819611076849E-2</c:v>
                </c:pt>
                <c:pt idx="189">
                  <c:v>2.5693549771083495E-2</c:v>
                </c:pt>
                <c:pt idx="190">
                  <c:v>2.5159611202954249E-2</c:v>
                </c:pt>
                <c:pt idx="191">
                  <c:v>2.463676843112703E-2</c:v>
                </c:pt>
                <c:pt idx="192">
                  <c:v>2.4124790873465755E-2</c:v>
                </c:pt>
                <c:pt idx="193">
                  <c:v>2.3623452739569877E-2</c:v>
                </c:pt>
                <c:pt idx="194">
                  <c:v>2.3132532931197172E-2</c:v>
                </c:pt>
                <c:pt idx="195">
                  <c:v>2.2651814944755815E-2</c:v>
                </c:pt>
                <c:pt idx="196">
                  <c:v>2.2181086775822794E-2</c:v>
                </c:pt>
                <c:pt idx="197">
                  <c:v>2.1720140825646522E-2</c:v>
                </c:pt>
                <c:pt idx="198">
                  <c:v>2.1268773809592429E-2</c:v>
                </c:pt>
                <c:pt idx="199">
                  <c:v>2.0826786667491135E-2</c:v>
                </c:pt>
                <c:pt idx="200">
                  <c:v>2.039398447584969E-2</c:v>
                </c:pt>
                <c:pt idx="201">
                  <c:v>1.9970176361887162E-2</c:v>
                </c:pt>
                <c:pt idx="202">
                  <c:v>1.9555175419356641E-2</c:v>
                </c:pt>
                <c:pt idx="203">
                  <c:v>1.9148798626116553E-2</c:v>
                </c:pt>
                <c:pt idx="204">
                  <c:v>1.8750866763414937E-2</c:v>
                </c:pt>
                <c:pt idx="205">
                  <c:v>1.8361204336851063E-2</c:v>
                </c:pt>
                <c:pt idx="206">
                  <c:v>1.7979639498979565E-2</c:v>
                </c:pt>
                <c:pt idx="207">
                  <c:v>1.7606003973522921E-2</c:v>
                </c:pt>
                <c:pt idx="208">
                  <c:v>1.7240132981158902E-2</c:v>
                </c:pt>
                <c:pt idx="209">
                  <c:v>1.6881865166850207E-2</c:v>
                </c:pt>
                <c:pt idx="210">
                  <c:v>1.6531042528684283E-2</c:v>
                </c:pt>
                <c:pt idx="211">
                  <c:v>1.6187510348191922E-2</c:v>
                </c:pt>
                <c:pt idx="212">
                  <c:v>1.5851117122113904E-2</c:v>
                </c:pt>
                <c:pt idx="213">
                  <c:v>1.5521714495585604E-2</c:v>
                </c:pt>
                <c:pt idx="214">
                  <c:v>1.5199157196710103E-2</c:v>
                </c:pt>
                <c:pt idx="215">
                  <c:v>1.4883302972490913E-2</c:v>
                </c:pt>
                <c:pt idx="216">
                  <c:v>1.4574012526096108E-2</c:v>
                </c:pt>
                <c:pt idx="217">
                  <c:v>1.4271149455426162E-2</c:v>
                </c:pt>
                <c:pt idx="218">
                  <c:v>1.397458019295841E-2</c:v>
                </c:pt>
                <c:pt idx="219">
                  <c:v>1.3684173946841609E-2</c:v>
                </c:pt>
                <c:pt idx="220">
                  <c:v>1.3399802643214612E-2</c:v>
                </c:pt>
                <c:pt idx="221">
                  <c:v>1.3121340869723717E-2</c:v>
                </c:pt>
                <c:pt idx="222">
                  <c:v>1.2848665820213788E-2</c:v>
                </c:pt>
                <c:pt idx="223">
                  <c:v>1.2581657240568749E-2</c:v>
                </c:pt>
                <c:pt idx="224">
                  <c:v>1.232019737567757E-2</c:v>
                </c:pt>
                <c:pt idx="225">
                  <c:v>1.2064170917502361E-2</c:v>
                </c:pt>
                <c:pt idx="226">
                  <c:v>1.1813464954225647E-2</c:v>
                </c:pt>
                <c:pt idx="227">
                  <c:v>1.1567968920454435E-2</c:v>
                </c:pt>
                <c:pt idx="228">
                  <c:v>1.1327574548459078E-2</c:v>
                </c:pt>
                <c:pt idx="229">
                  <c:v>1.1092175820425459E-2</c:v>
                </c:pt>
                <c:pt idx="230">
                  <c:v>1.0861668921699411E-2</c:v>
                </c:pt>
                <c:pt idx="231">
                  <c:v>1.0635952195002773E-2</c:v>
                </c:pt>
                <c:pt idx="232">
                  <c:v>1.0414926095600885E-2</c:v>
                </c:pt>
                <c:pt idx="233">
                  <c:v>1.019849314740174E-2</c:v>
                </c:pt>
                <c:pt idx="234">
                  <c:v>9.9865578999674583E-3</c:v>
                </c:pt>
                <c:pt idx="235">
                  <c:v>9.7790268864190889E-3</c:v>
                </c:pt>
                <c:pt idx="236">
                  <c:v>9.575808582216204E-3</c:v>
                </c:pt>
                <c:pt idx="237">
                  <c:v>9.3768133647930945E-3</c:v>
                </c:pt>
                <c:pt idx="238">
                  <c:v>9.1819534740337615E-3</c:v>
                </c:pt>
                <c:pt idx="239">
                  <c:v>8.9911429735682908E-3</c:v>
                </c:pt>
                <c:pt idx="240">
                  <c:v>8.8042977128735111E-3</c:v>
                </c:pt>
                <c:pt idx="241">
                  <c:v>8.6213352901612587E-3</c:v>
                </c:pt>
                <c:pt idx="242">
                  <c:v>8.4421750160378478E-3</c:v>
                </c:pt>
                <c:pt idx="243">
                  <c:v>8.2667378779187409E-3</c:v>
                </c:pt>
                <c:pt idx="244">
                  <c:v>8.094946505182719E-3</c:v>
                </c:pt>
                <c:pt idx="245">
                  <c:v>7.9267251350501854E-3</c:v>
                </c:pt>
                <c:pt idx="246">
                  <c:v>7.7619995791705504E-3</c:v>
                </c:pt>
                <c:pt idx="247">
                  <c:v>7.6006971909039654E-3</c:v>
                </c:pt>
                <c:pt idx="248">
                  <c:v>7.4427468332829792E-3</c:v>
                </c:pt>
                <c:pt idx="249">
                  <c:v>7.2880788476399816E-3</c:v>
                </c:pt>
                <c:pt idx="250">
                  <c:v>7.1366250228866012E-3</c:v>
                </c:pt>
                <c:pt idx="251">
                  <c:v>6.9883185654315118E-3</c:v>
                </c:pt>
                <c:pt idx="252">
                  <c:v>6.8430940697233747E-3</c:v>
                </c:pt>
                <c:pt idx="253">
                  <c:v>6.7008874894059307E-3</c:v>
                </c:pt>
                <c:pt idx="254">
                  <c:v>6.5616361090725193E-3</c:v>
                </c:pt>
                <c:pt idx="255">
                  <c:v>6.4252785166075679E-3</c:v>
                </c:pt>
                <c:pt idx="256">
                  <c:v>6.2917545761028539E-3</c:v>
                </c:pt>
                <c:pt idx="257">
                  <c:v>6.1610054013365939E-3</c:v>
                </c:pt>
                <c:pt idx="258">
                  <c:v>6.0329733298036658E-3</c:v>
                </c:pt>
                <c:pt idx="259">
                  <c:v>5.9076018972855091E-3</c:v>
                </c:pt>
                <c:pt idx="260">
                  <c:v>5.7848358129484901E-3</c:v>
                </c:pt>
                <c:pt idx="261">
                  <c:v>5.6646209349597472E-3</c:v>
                </c:pt>
                <c:pt idx="262">
                  <c:v>5.5469042466097665E-3</c:v>
                </c:pt>
                <c:pt idx="263">
                  <c:v>5.4316338329311528E-3</c:v>
                </c:pt>
                <c:pt idx="264">
                  <c:v>5.3187588578032874E-3</c:v>
                </c:pt>
                <c:pt idx="265">
                  <c:v>5.2082295415327752E-3</c:v>
                </c:pt>
                <c:pt idx="266">
                  <c:v>5.0999971388997938E-3</c:v>
                </c:pt>
                <c:pt idx="267">
                  <c:v>4.9940139176606613E-3</c:v>
                </c:pt>
                <c:pt idx="268">
                  <c:v>4.8902331374971421E-3</c:v>
                </c:pt>
                <c:pt idx="269">
                  <c:v>4.78860902940321E-3</c:v>
                </c:pt>
                <c:pt idx="270">
                  <c:v>4.6890967755001747E-3</c:v>
                </c:pt>
                <c:pt idx="271">
                  <c:v>4.5916524892712718E-3</c:v>
                </c:pt>
                <c:pt idx="272">
                  <c:v>4.4962331962069956E-3</c:v>
                </c:pt>
                <c:pt idx="273">
                  <c:v>4.402796814852645E-3</c:v>
                </c:pt>
                <c:pt idx="274">
                  <c:v>4.3113021382497211E-3</c:v>
                </c:pt>
                <c:pt idx="275">
                  <c:v>4.2217088157629878E-3</c:v>
                </c:pt>
                <c:pt idx="276">
                  <c:v>4.1339773352851916E-3</c:v>
                </c:pt>
                <c:pt idx="277">
                  <c:v>4.0480690058115783E-3</c:v>
                </c:pt>
                <c:pt idx="278">
                  <c:v>3.9639459403765344E-3</c:v>
                </c:pt>
                <c:pt idx="279">
                  <c:v>3.881571039344822E-3</c:v>
                </c:pt>
                <c:pt idx="280">
                  <c:v>3.8009079740500369E-3</c:v>
                </c:pt>
                <c:pt idx="281">
                  <c:v>3.7219211707730784E-3</c:v>
                </c:pt>
                <c:pt idx="282">
                  <c:v>3.6445757950535635E-3</c:v>
                </c:pt>
                <c:pt idx="283">
                  <c:v>3.5688377363272644E-3</c:v>
                </c:pt>
                <c:pt idx="284">
                  <c:v>3.4946735928827969E-3</c:v>
                </c:pt>
                <c:pt idx="285">
                  <c:v>3.4220506571309246E-3</c:v>
                </c:pt>
                <c:pt idx="286">
                  <c:v>3.3509369011799819E-3</c:v>
                </c:pt>
                <c:pt idx="287">
                  <c:v>3.2813009627110546E-3</c:v>
                </c:pt>
                <c:pt idx="288">
                  <c:v>3.2131121311466887E-3</c:v>
                </c:pt>
                <c:pt idx="289">
                  <c:v>3.1463403341070294E-3</c:v>
                </c:pt>
                <c:pt idx="290">
                  <c:v>3.0809561241474121E-3</c:v>
                </c:pt>
                <c:pt idx="291">
                  <c:v>3.0169306657715634E-3</c:v>
                </c:pt>
                <c:pt idx="292">
                  <c:v>2.9542357227146801E-3</c:v>
                </c:pt>
                <c:pt idx="293">
                  <c:v>2.8928436454907776E-3</c:v>
                </c:pt>
                <c:pt idx="294">
                  <c:v>2.8327273591988193E-3</c:v>
                </c:pt>
                <c:pt idx="295">
                  <c:v>2.7738603515822468E-3</c:v>
                </c:pt>
                <c:pt idx="296">
                  <c:v>2.7162166613366443E-3</c:v>
                </c:pt>
                <c:pt idx="297">
                  <c:v>2.6597708666603825E-3</c:v>
                </c:pt>
                <c:pt idx="298">
                  <c:v>2.6044980740431932E-3</c:v>
                </c:pt>
                <c:pt idx="299">
                  <c:v>2.5503739072877266E-3</c:v>
                </c:pt>
                <c:pt idx="300">
                  <c:v>2.4973744967592541E-3</c:v>
                </c:pt>
                <c:pt idx="301">
                  <c:v>2.4454764688587715E-3</c:v>
                </c:pt>
                <c:pt idx="302">
                  <c:v>2.3946569357148639E-3</c:v>
                </c:pt>
                <c:pt idx="303">
                  <c:v>2.3448934850897832E-3</c:v>
                </c:pt>
                <c:pt idx="304">
                  <c:v>2.2961641704952883E-3</c:v>
                </c:pt>
                <c:pt idx="305">
                  <c:v>2.2484475015138879E-3</c:v>
                </c:pt>
                <c:pt idx="306">
                  <c:v>2.2017224343212172E-3</c:v>
                </c:pt>
                <c:pt idx="307">
                  <c:v>2.1559683624053716E-3</c:v>
                </c:pt>
                <c:pt idx="308">
                  <c:v>2.1111651074791011E-3</c:v>
                </c:pt>
                <c:pt idx="309">
                  <c:v>2.0672929105808565E-3</c:v>
                </c:pt>
                <c:pt idx="310">
                  <c:v>2.0243324233607703E-3</c:v>
                </c:pt>
                <c:pt idx="311">
                  <c:v>1.982264699547718E-3</c:v>
                </c:pt>
                <c:pt idx="312">
                  <c:v>1.9410711865937068E-3</c:v>
                </c:pt>
                <c:pt idx="313">
                  <c:v>1.9007337174919013E-3</c:v>
                </c:pt>
                <c:pt idx="314">
                  <c:v>1.8612345027646789E-3</c:v>
                </c:pt>
                <c:pt idx="315">
                  <c:v>1.8225561226181814E-3</c:v>
                </c:pt>
                <c:pt idx="316">
                  <c:v>1.7846815192599042E-3</c:v>
                </c:pt>
                <c:pt idx="317">
                  <c:v>1.7475939893759329E-3</c:v>
                </c:pt>
                <c:pt idx="318">
                  <c:v>1.7112771767645119E-3</c:v>
                </c:pt>
                <c:pt idx="319">
                  <c:v>1.675715065122693E-3</c:v>
                </c:pt>
                <c:pt idx="320">
                  <c:v>1.6408919709828876E-3</c:v>
                </c:pt>
                <c:pt idx="321">
                  <c:v>1.6067925367962024E-3</c:v>
                </c:pt>
                <c:pt idx="322">
                  <c:v>1.5734017241595122E-3</c:v>
                </c:pt>
                <c:pt idx="323">
                  <c:v>1.5407048071832796E-3</c:v>
                </c:pt>
                <c:pt idx="324">
                  <c:v>1.5086873659971994E-3</c:v>
                </c:pt>
                <c:pt idx="325">
                  <c:v>1.4773352803908026E-3</c:v>
                </c:pt>
                <c:pt idx="326">
                  <c:v>1.4466347235862135E-3</c:v>
                </c:pt>
                <c:pt idx="327">
                  <c:v>1.416572156140318E-3</c:v>
                </c:pt>
                <c:pt idx="328">
                  <c:v>1.3871343199736486E-3</c:v>
                </c:pt>
                <c:pt idx="329">
                  <c:v>1.3583082325233573E-3</c:v>
                </c:pt>
                <c:pt idx="330">
                  <c:v>1.3300811810176942E-3</c:v>
                </c:pt>
                <c:pt idx="331">
                  <c:v>1.3024407168694702E-3</c:v>
                </c:pt>
                <c:pt idx="332">
                  <c:v>1.2753746501860269E-3</c:v>
                </c:pt>
                <c:pt idx="333">
                  <c:v>1.2488710443932976E-3</c:v>
                </c:pt>
                <c:pt idx="334">
                  <c:v>1.2229182109715841E-3</c:v>
                </c:pt>
                <c:pt idx="335">
                  <c:v>1.1975047043007302E-3</c:v>
                </c:pt>
                <c:pt idx="336">
                  <c:v>1.1726193166124177E-3</c:v>
                </c:pt>
                <c:pt idx="337">
                  <c:v>1.1482510730473586E-3</c:v>
                </c:pt>
                <c:pt idx="338">
                  <c:v>1.124389226815205E-3</c:v>
                </c:pt>
                <c:pt idx="339">
                  <c:v>1.10102325445504E-3</c:v>
                </c:pt>
                <c:pt idx="340">
                  <c:v>1.0781428511943607E-3</c:v>
                </c:pt>
                <c:pt idx="341">
                  <c:v>1.0557379264045064E-3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Graphs!$A$18</c:f>
              <c:strCache>
                <c:ptCount val="1"/>
                <c:pt idx="0">
                  <c:v>Lopt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Graphs!$A$19:$A$20</c:f>
              <c:numCache>
                <c:formatCode>General</c:formatCode>
                <c:ptCount val="2"/>
                <c:pt idx="0">
                  <c:v>86</c:v>
                </c:pt>
                <c:pt idx="1">
                  <c:v>86</c:v>
                </c:pt>
              </c:numCache>
            </c:numRef>
          </c:xVal>
          <c:yVal>
            <c:numRef>
              <c:f>Graphs!$B$19:$B$20</c:f>
              <c:numCache>
                <c:formatCode>General</c:formatCode>
                <c:ptCount val="2"/>
                <c:pt idx="0">
                  <c:v>0</c:v>
                </c:pt>
                <c:pt idx="1">
                  <c:v>0.94</c:v>
                </c:pt>
              </c:numCache>
            </c:numRef>
          </c:yVal>
          <c:smooth val="0"/>
        </c:ser>
        <c:ser>
          <c:idx val="4"/>
          <c:order val="2"/>
          <c:tx>
            <c:v>N_F_35</c:v>
          </c:tx>
          <c:spPr>
            <a:ln w="15875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Equations!$B$17:$B$353</c:f>
              <c:numCache>
                <c:formatCode>0.0</c:formatCode>
                <c:ptCount val="337"/>
                <c:pt idx="0">
                  <c:v>14.7930213514187</c:v>
                </c:pt>
                <c:pt idx="1">
                  <c:v>16.380778816952873</c:v>
                </c:pt>
                <c:pt idx="2">
                  <c:v>17.946462554601151</c:v>
                </c:pt>
                <c:pt idx="3">
                  <c:v>19.490379443388413</c:v>
                </c:pt>
                <c:pt idx="4">
                  <c:v>21.012832095967489</c:v>
                </c:pt>
                <c:pt idx="5">
                  <c:v>22.514118917932205</c:v>
                </c:pt>
                <c:pt idx="6">
                  <c:v>23.994534166305804</c:v>
                </c:pt>
                <c:pt idx="7">
                  <c:v>25.45436800721631</c:v>
                </c:pt>
                <c:pt idx="8">
                  <c:v>26.893906572769964</c:v>
                </c:pt>
                <c:pt idx="9">
                  <c:v>28.313432017134126</c:v>
                </c:pt>
                <c:pt idx="10">
                  <c:v>29.713222571840259</c:v>
                </c:pt>
                <c:pt idx="11">
                  <c:v>31.09355260031834</c:v>
                </c:pt>
                <c:pt idx="12">
                  <c:v>32.45469265167285</c:v>
                </c:pt>
                <c:pt idx="13">
                  <c:v>33.79690951371137</c:v>
                </c:pt>
                <c:pt idx="14">
                  <c:v>35.120466265235748</c:v>
                </c:pt>
                <c:pt idx="15">
                  <c:v>36.425622327606476</c:v>
                </c:pt>
                <c:pt idx="16">
                  <c:v>37.712633515590035</c:v>
                </c:pt>
                <c:pt idx="17">
                  <c:v>38.981752087499444</c:v>
                </c:pt>
                <c:pt idx="18">
                  <c:v>40.233226794637709</c:v>
                </c:pt>
                <c:pt idx="19">
                  <c:v>41.46730293005384</c:v>
                </c:pt>
                <c:pt idx="20">
                  <c:v>42.684222376621079</c:v>
                </c:pt>
                <c:pt idx="21">
                  <c:v>43.884223654446757</c:v>
                </c:pt>
                <c:pt idx="22">
                  <c:v>45.067541967622951</c:v>
                </c:pt>
                <c:pt idx="23">
                  <c:v>46.234409250327289</c:v>
                </c:pt>
                <c:pt idx="24">
                  <c:v>47.385054212282689</c:v>
                </c:pt>
                <c:pt idx="25">
                  <c:v>48.519702383585368</c:v>
                </c:pt>
                <c:pt idx="26">
                  <c:v>49.63857615890926</c:v>
                </c:pt>
                <c:pt idx="27">
                  <c:v>50.741894841096283</c:v>
                </c:pt>
                <c:pt idx="28">
                  <c:v>51.82987468414025</c:v>
                </c:pt>
                <c:pt idx="29">
                  <c:v>52.902728935573386</c:v>
                </c:pt>
                <c:pt idx="30">
                  <c:v>53.960667878263578</c:v>
                </c:pt>
                <c:pt idx="31">
                  <c:v>55.003898871630433</c:v>
                </c:pt>
                <c:pt idx="32">
                  <c:v>56.032626392288385</c:v>
                </c:pt>
                <c:pt idx="33">
                  <c:v>57.047052074124807</c:v>
                </c:pt>
                <c:pt idx="34">
                  <c:v>58.047374747820889</c:v>
                </c:pt>
                <c:pt idx="35">
                  <c:v>59.033790479823061</c:v>
                </c:pt>
                <c:pt idx="36">
                  <c:v>60.006492610772654</c:v>
                </c:pt>
                <c:pt idx="37">
                  <c:v>60.965671793401299</c:v>
                </c:pt>
                <c:pt idx="38">
                  <c:v>61.91151602989946</c:v>
                </c:pt>
                <c:pt idx="39">
                  <c:v>62.84421070876548</c:v>
                </c:pt>
                <c:pt idx="40">
                  <c:v>63.76393864114231</c:v>
                </c:pt>
                <c:pt idx="41">
                  <c:v>64.670880096649057</c:v>
                </c:pt>
                <c:pt idx="42">
                  <c:v>65.56521283871443</c:v>
                </c:pt>
                <c:pt idx="43">
                  <c:v>66.447112159418992</c:v>
                </c:pt>
                <c:pt idx="44">
                  <c:v>67.316750913852815</c:v>
                </c:pt>
                <c:pt idx="45">
                  <c:v>68.174299553995851</c:v>
                </c:pt>
                <c:pt idx="46">
                  <c:v>69.019926162126836</c:v>
                </c:pt>
                <c:pt idx="47">
                  <c:v>69.853796483768136</c:v>
                </c:pt>
                <c:pt idx="48">
                  <c:v>70.676073960172317</c:v>
                </c:pt>
                <c:pt idx="49">
                  <c:v>71.486919760357125</c:v>
                </c:pt>
                <c:pt idx="50">
                  <c:v>72.286492812695229</c:v>
                </c:pt>
                <c:pt idx="51">
                  <c:v>73.07494983606459</c:v>
                </c:pt>
                <c:pt idx="52">
                  <c:v>73.852445370565931</c:v>
                </c:pt>
                <c:pt idx="53">
                  <c:v>74.619131807813048</c:v>
                </c:pt>
                <c:pt idx="54">
                  <c:v>75.375159420802063</c:v>
                </c:pt>
                <c:pt idx="55">
                  <c:v>76.120676393365443</c:v>
                </c:pt>
                <c:pt idx="56">
                  <c:v>76.855828849216479</c:v>
                </c:pt>
                <c:pt idx="57">
                  <c:v>77.580760880589992</c:v>
                </c:pt>
                <c:pt idx="58">
                  <c:v>78.295614576484908</c:v>
                </c:pt>
                <c:pt idx="59">
                  <c:v>79.000530050514129</c:v>
                </c:pt>
                <c:pt idx="60">
                  <c:v>79.695645468367204</c:v>
                </c:pt>
                <c:pt idx="61">
                  <c:v>80.3810970748914</c:v>
                </c:pt>
                <c:pt idx="62">
                  <c:v>81.057019220795937</c:v>
                </c:pt>
                <c:pt idx="63">
                  <c:v>81.723544388985275</c:v>
                </c:pt>
                <c:pt idx="64">
                  <c:v>82.38080322052619</c:v>
                </c:pt>
                <c:pt idx="65">
                  <c:v>83.028924540253726</c:v>
                </c:pt>
                <c:pt idx="66">
                  <c:v>83.6680353820215</c:v>
                </c:pt>
                <c:pt idx="67">
                  <c:v>84.298261013600452</c:v>
                </c:pt>
                <c:pt idx="68">
                  <c:v>84.919724961231978</c:v>
                </c:pt>
                <c:pt idx="69">
                  <c:v>85.532549033839302</c:v>
                </c:pt>
                <c:pt idx="70">
                  <c:v>86.136853346902569</c:v>
                </c:pt>
                <c:pt idx="71">
                  <c:v>86.732756346001722</c:v>
                </c:pt>
                <c:pt idx="72">
                  <c:v>87.320374830032264</c:v>
                </c:pt>
                <c:pt idx="73">
                  <c:v>87.89982397409824</c:v>
                </c:pt>
                <c:pt idx="74">
                  <c:v>88.471217352086924</c:v>
                </c:pt>
                <c:pt idx="75">
                  <c:v>89.03466695892962</c:v>
                </c:pt>
                <c:pt idx="76">
                  <c:v>89.590283232553091</c:v>
                </c:pt>
                <c:pt idx="77">
                  <c:v>90.138175075525652</c:v>
                </c:pt>
                <c:pt idx="78">
                  <c:v>90.678449876402581</c:v>
                </c:pt>
                <c:pt idx="79">
                  <c:v>91.211213530774415</c:v>
                </c:pt>
                <c:pt idx="80">
                  <c:v>91.736570462022982</c:v>
                </c:pt>
                <c:pt idx="81">
                  <c:v>92.254623641788669</c:v>
                </c:pt>
                <c:pt idx="82">
                  <c:v>92.765474610153191</c:v>
                </c:pt>
                <c:pt idx="83">
                  <c:v>93.269223495541723</c:v>
                </c:pt>
                <c:pt idx="84">
                  <c:v>93.765969034348544</c:v>
                </c:pt>
                <c:pt idx="85">
                  <c:v>94.255808590289462</c:v>
                </c:pt>
                <c:pt idx="86">
                  <c:v>94.738838173485604</c:v>
                </c:pt>
                <c:pt idx="87">
                  <c:v>95.21515245928164</c:v>
                </c:pt>
                <c:pt idx="88">
                  <c:v>95.684844806802445</c:v>
                </c:pt>
                <c:pt idx="89">
                  <c:v>96.14800727725175</c:v>
                </c:pt>
                <c:pt idx="90">
                  <c:v>96.604730651956544</c:v>
                </c:pt>
                <c:pt idx="91">
                  <c:v>97.055104450160385</c:v>
                </c:pt>
                <c:pt idx="92">
                  <c:v>97.499216946569533</c:v>
                </c:pt>
                <c:pt idx="93">
                  <c:v>97.937155188655041</c:v>
                </c:pt>
                <c:pt idx="94">
                  <c:v>98.369005013714357</c:v>
                </c:pt>
                <c:pt idx="95">
                  <c:v>98.794851065695681</c:v>
                </c:pt>
                <c:pt idx="96">
                  <c:v>99.214776811788511</c:v>
                </c:pt>
                <c:pt idx="97">
                  <c:v>99.628864558783391</c:v>
                </c:pt>
                <c:pt idx="98">
                  <c:v>100.03719546920439</c:v>
                </c:pt>
                <c:pt idx="99">
                  <c:v>100.43984957721716</c:v>
                </c:pt>
                <c:pt idx="100">
                  <c:v>100.8369058043159</c:v>
                </c:pt>
                <c:pt idx="101">
                  <c:v>101.22844197479225</c:v>
                </c:pt>
                <c:pt idx="102">
                  <c:v>101.61453483098906</c:v>
                </c:pt>
                <c:pt idx="103">
                  <c:v>101.99526004834217</c:v>
                </c:pt>
                <c:pt idx="104">
                  <c:v>102.37069225021303</c:v>
                </c:pt>
                <c:pt idx="105">
                  <c:v>102.74090502251507</c:v>
                </c:pt>
                <c:pt idx="106">
                  <c:v>103.10597092813684</c:v>
                </c:pt>
                <c:pt idx="107">
                  <c:v>103.4659615211646</c:v>
                </c:pt>
                <c:pt idx="108">
                  <c:v>103.82094736090698</c:v>
                </c:pt>
                <c:pt idx="109">
                  <c:v>104.17099802572504</c:v>
                </c:pt>
                <c:pt idx="110">
                  <c:v>104.51618212666972</c:v>
                </c:pt>
                <c:pt idx="111">
                  <c:v>104.85656732092984</c:v>
                </c:pt>
                <c:pt idx="112">
                  <c:v>105.19222032509319</c:v>
                </c:pt>
                <c:pt idx="113">
                  <c:v>105.5232069282231</c:v>
                </c:pt>
                <c:pt idx="114">
                  <c:v>105.84959200475345</c:v>
                </c:pt>
                <c:pt idx="115">
                  <c:v>106.17143952720404</c:v>
                </c:pt>
                <c:pt idx="116">
                  <c:v>106.48881257871966</c:v>
                </c:pt>
                <c:pt idx="117">
                  <c:v>106.80177336543443</c:v>
                </c:pt>
                <c:pt idx="118">
                  <c:v>107.11038322866445</c:v>
                </c:pt>
                <c:pt idx="119">
                  <c:v>107.41470265693086</c:v>
                </c:pt>
                <c:pt idx="120">
                  <c:v>107.71479129781584</c:v>
                </c:pt>
                <c:pt idx="121">
                  <c:v>108.01070796965369</c:v>
                </c:pt>
                <c:pt idx="122">
                  <c:v>108.30251067305944</c:v>
                </c:pt>
                <c:pt idx="123">
                  <c:v>108.59025660229712</c:v>
                </c:pt>
                <c:pt idx="124">
                  <c:v>108.87400215649002</c:v>
                </c:pt>
                <c:pt idx="125">
                  <c:v>109.15380295067517</c:v>
                </c:pt>
                <c:pt idx="126">
                  <c:v>109.42971382670392</c:v>
                </c:pt>
                <c:pt idx="127">
                  <c:v>109.7017888639913</c:v>
                </c:pt>
                <c:pt idx="128">
                  <c:v>109.9700813901156</c:v>
                </c:pt>
                <c:pt idx="129">
                  <c:v>110.23464399127086</c:v>
                </c:pt>
                <c:pt idx="130">
                  <c:v>110.49552852257386</c:v>
                </c:pt>
                <c:pt idx="131">
                  <c:v>110.7527861182279</c:v>
                </c:pt>
                <c:pt idx="132">
                  <c:v>111.00646720154533</c:v>
                </c:pt>
                <c:pt idx="133">
                  <c:v>111.2566214948306</c:v>
                </c:pt>
                <c:pt idx="134">
                  <c:v>111.503298029126</c:v>
                </c:pt>
                <c:pt idx="135">
                  <c:v>111.74654515382197</c:v>
                </c:pt>
                <c:pt idx="136">
                  <c:v>111.98641054613367</c:v>
                </c:pt>
                <c:pt idx="137">
                  <c:v>112.22294122044589</c:v>
                </c:pt>
                <c:pt idx="138">
                  <c:v>112.45618353752801</c:v>
                </c:pt>
                <c:pt idx="139">
                  <c:v>112.68618321362084</c:v>
                </c:pt>
                <c:pt idx="140">
                  <c:v>112.91298532939726</c:v>
                </c:pt>
                <c:pt idx="141">
                  <c:v>113.13663433879802</c:v>
                </c:pt>
                <c:pt idx="142">
                  <c:v>113.35717407774492</c:v>
                </c:pt>
                <c:pt idx="143">
                  <c:v>113.57464777273282</c:v>
                </c:pt>
                <c:pt idx="144">
                  <c:v>113.78909804930217</c:v>
                </c:pt>
                <c:pt idx="145">
                  <c:v>114.00056694039368</c:v>
                </c:pt>
                <c:pt idx="146">
                  <c:v>114.20909589458702</c:v>
                </c:pt>
                <c:pt idx="147">
                  <c:v>114.41472578422479</c:v>
                </c:pt>
                <c:pt idx="148">
                  <c:v>114.61749691342362</c:v>
                </c:pt>
                <c:pt idx="149">
                  <c:v>114.817449025974</c:v>
                </c:pt>
                <c:pt idx="150">
                  <c:v>115.01462131313009</c:v>
                </c:pt>
                <c:pt idx="151">
                  <c:v>115.20905242129142</c:v>
                </c:pt>
                <c:pt idx="152">
                  <c:v>115.4007804595776</c:v>
                </c:pt>
                <c:pt idx="153">
                  <c:v>115.58984300729794</c:v>
                </c:pt>
                <c:pt idx="154">
                  <c:v>115.77627712131707</c:v>
                </c:pt>
                <c:pt idx="155">
                  <c:v>115.96011934331814</c:v>
                </c:pt>
                <c:pt idx="156">
                  <c:v>116.14140570696522</c:v>
                </c:pt>
                <c:pt idx="157">
                  <c:v>116.32017174496595</c:v>
                </c:pt>
                <c:pt idx="158">
                  <c:v>116.49645249603607</c:v>
                </c:pt>
                <c:pt idx="159">
                  <c:v>116.67028251176713</c:v>
                </c:pt>
                <c:pt idx="160">
                  <c:v>116.84169586339871</c:v>
                </c:pt>
                <c:pt idx="161">
                  <c:v>117.01072614849647</c:v>
                </c:pt>
                <c:pt idx="162">
                  <c:v>117.17740649753743</c:v>
                </c:pt>
                <c:pt idx="163">
                  <c:v>117.34176958040361</c:v>
                </c:pt>
                <c:pt idx="164">
                  <c:v>117.50384761278541</c:v>
                </c:pt>
                <c:pt idx="165">
                  <c:v>117.66367236249604</c:v>
                </c:pt>
                <c:pt idx="166">
                  <c:v>117.82127515569815</c:v>
                </c:pt>
                <c:pt idx="167">
                  <c:v>117.9766868830437</c:v>
                </c:pt>
                <c:pt idx="168">
                  <c:v>118.1299380057288</c:v>
                </c:pt>
                <c:pt idx="169">
                  <c:v>118.28105856146409</c:v>
                </c:pt>
                <c:pt idx="170">
                  <c:v>118.43007817036231</c:v>
                </c:pt>
                <c:pt idx="171">
                  <c:v>118.57702604074387</c:v>
                </c:pt>
                <c:pt idx="172">
                  <c:v>118.72193097486178</c:v>
                </c:pt>
                <c:pt idx="173">
                  <c:v>118.86482137454702</c:v>
                </c:pt>
                <c:pt idx="174">
                  <c:v>119.00572524677537</c:v>
                </c:pt>
                <c:pt idx="175">
                  <c:v>119.14467020915686</c:v>
                </c:pt>
                <c:pt idx="176">
                  <c:v>119.28168349534896</c:v>
                </c:pt>
                <c:pt idx="177">
                  <c:v>119.41679196039438</c:v>
                </c:pt>
                <c:pt idx="178">
                  <c:v>119.55002208598478</c:v>
                </c:pt>
                <c:pt idx="179">
                  <c:v>119.68139998565131</c:v>
                </c:pt>
                <c:pt idx="180">
                  <c:v>119.81095140988289</c:v>
                </c:pt>
                <c:pt idx="181">
                  <c:v>119.93870175117341</c:v>
                </c:pt>
                <c:pt idx="182">
                  <c:v>120.06467604899873</c:v>
                </c:pt>
                <c:pt idx="183">
                  <c:v>120.18889899472451</c:v>
                </c:pt>
                <c:pt idx="184">
                  <c:v>120.31139493644581</c:v>
                </c:pt>
                <c:pt idx="185">
                  <c:v>120.43218788375935</c:v>
                </c:pt>
                <c:pt idx="186">
                  <c:v>120.55130151246951</c:v>
                </c:pt>
                <c:pt idx="187">
                  <c:v>120.66875916922882</c:v>
                </c:pt>
                <c:pt idx="188">
                  <c:v>120.78458387611406</c:v>
                </c:pt>
                <c:pt idx="189">
                  <c:v>120.89879833513857</c:v>
                </c:pt>
                <c:pt idx="190">
                  <c:v>121.01142493270191</c:v>
                </c:pt>
                <c:pt idx="191">
                  <c:v>121.12248574397783</c:v>
                </c:pt>
                <c:pt idx="192">
                  <c:v>121.23200253724087</c:v>
                </c:pt>
                <c:pt idx="193">
                  <c:v>121.33999677813308</c:v>
                </c:pt>
                <c:pt idx="194">
                  <c:v>121.44648963387142</c:v>
                </c:pt>
                <c:pt idx="195">
                  <c:v>121.55150197739653</c:v>
                </c:pt>
                <c:pt idx="196">
                  <c:v>121.65505439146393</c:v>
                </c:pt>
                <c:pt idx="197">
                  <c:v>121.75716717267829</c:v>
                </c:pt>
                <c:pt idx="198">
                  <c:v>121.85786033547164</c:v>
                </c:pt>
                <c:pt idx="199">
                  <c:v>121.9571536160262</c:v>
                </c:pt>
                <c:pt idx="200">
                  <c:v>122.05506647614287</c:v>
                </c:pt>
                <c:pt idx="201">
                  <c:v>122.15161810705565</c:v>
                </c:pt>
                <c:pt idx="202">
                  <c:v>122.24682743319332</c:v>
                </c:pt>
                <c:pt idx="203">
                  <c:v>122.34071311588862</c:v>
                </c:pt>
                <c:pt idx="204">
                  <c:v>122.43329355703588</c:v>
                </c:pt>
                <c:pt idx="205">
                  <c:v>122.52458690269796</c:v>
                </c:pt>
                <c:pt idx="206">
                  <c:v>122.6146110466629</c:v>
                </c:pt>
                <c:pt idx="207">
                  <c:v>122.70338363395108</c:v>
                </c:pt>
                <c:pt idx="208">
                  <c:v>122.79092206427381</c:v>
                </c:pt>
                <c:pt idx="209">
                  <c:v>122.87724349544369</c:v>
                </c:pt>
                <c:pt idx="210">
                  <c:v>122.96236484673756</c:v>
                </c:pt>
                <c:pt idx="211">
                  <c:v>123.04630280221278</c:v>
                </c:pt>
                <c:pt idx="212">
                  <c:v>123.12907381397734</c:v>
                </c:pt>
                <c:pt idx="213">
                  <c:v>123.21069410541453</c:v>
                </c:pt>
                <c:pt idx="214">
                  <c:v>123.29117967436275</c:v>
                </c:pt>
                <c:pt idx="215">
                  <c:v>123.37054629625121</c:v>
                </c:pt>
                <c:pt idx="216">
                  <c:v>123.44880952719184</c:v>
                </c:pt>
                <c:pt idx="217">
                  <c:v>123.52598470702848</c:v>
                </c:pt>
                <c:pt idx="218">
                  <c:v>123.60208696234344</c:v>
                </c:pt>
                <c:pt idx="219">
                  <c:v>123.67713120942238</c:v>
                </c:pt>
                <c:pt idx="220">
                  <c:v>123.75113215717798</c:v>
                </c:pt>
                <c:pt idx="221">
                  <c:v>123.82410431003291</c:v>
                </c:pt>
                <c:pt idx="222">
                  <c:v>123.8960619707627</c:v>
                </c:pt>
                <c:pt idx="223">
                  <c:v>123.96701924329928</c:v>
                </c:pt>
                <c:pt idx="224">
                  <c:v>124.03699003549518</c:v>
                </c:pt>
                <c:pt idx="225">
                  <c:v>124.10598806184969</c:v>
                </c:pt>
                <c:pt idx="226">
                  <c:v>124.17402684619684</c:v>
                </c:pt>
                <c:pt idx="227">
                  <c:v>124.24111972435621</c:v>
                </c:pt>
                <c:pt idx="228">
                  <c:v>124.3072798467467</c:v>
                </c:pt>
                <c:pt idx="229">
                  <c:v>124.37252018096407</c:v>
                </c:pt>
                <c:pt idx="230">
                  <c:v>124.43685351432272</c:v>
                </c:pt>
                <c:pt idx="231">
                  <c:v>124.50029245636192</c:v>
                </c:pt>
                <c:pt idx="232">
                  <c:v>124.56284944131743</c:v>
                </c:pt>
                <c:pt idx="233">
                  <c:v>124.62453673055852</c:v>
                </c:pt>
                <c:pt idx="234">
                  <c:v>124.68536641499141</c:v>
                </c:pt>
                <c:pt idx="235">
                  <c:v>124.74535041742895</c:v>
                </c:pt>
                <c:pt idx="236">
                  <c:v>124.80450049492768</c:v>
                </c:pt>
                <c:pt idx="237">
                  <c:v>124.86282824109215</c:v>
                </c:pt>
                <c:pt idx="238">
                  <c:v>124.92034508834729</c:v>
                </c:pt>
                <c:pt idx="239">
                  <c:v>124.97706231017935</c:v>
                </c:pt>
                <c:pt idx="240">
                  <c:v>125.03299102334535</c:v>
                </c:pt>
                <c:pt idx="241">
                  <c:v>125.08814219005211</c:v>
                </c:pt>
                <c:pt idx="242">
                  <c:v>125.1425266201049</c:v>
                </c:pt>
                <c:pt idx="243">
                  <c:v>125.19615497302607</c:v>
                </c:pt>
                <c:pt idx="244">
                  <c:v>125.24903776014452</c:v>
                </c:pt>
                <c:pt idx="245">
                  <c:v>125.30118534665579</c:v>
                </c:pt>
                <c:pt idx="246">
                  <c:v>125.35260795365379</c:v>
                </c:pt>
                <c:pt idx="247">
                  <c:v>125.4033156601341</c:v>
                </c:pt>
                <c:pt idx="248">
                  <c:v>125.45331840496954</c:v>
                </c:pt>
                <c:pt idx="249">
                  <c:v>125.50262598885817</c:v>
                </c:pt>
                <c:pt idx="250">
                  <c:v>125.55124807624429</c:v>
                </c:pt>
                <c:pt idx="251">
                  <c:v>125.59919419721268</c:v>
                </c:pt>
                <c:pt idx="252">
                  <c:v>125.64647374935653</c:v>
                </c:pt>
                <c:pt idx="253">
                  <c:v>125.69309599961944</c:v>
                </c:pt>
                <c:pt idx="254">
                  <c:v>125.7390700861117</c:v>
                </c:pt>
                <c:pt idx="255">
                  <c:v>125.78440501990144</c:v>
                </c:pt>
                <c:pt idx="256">
                  <c:v>125.82910968678081</c:v>
                </c:pt>
                <c:pt idx="257">
                  <c:v>125.87319284900768</c:v>
                </c:pt>
                <c:pt idx="258">
                  <c:v>125.91666314702292</c:v>
                </c:pt>
                <c:pt idx="259">
                  <c:v>125.9595291011441</c:v>
                </c:pt>
                <c:pt idx="260">
                  <c:v>126.00179911323551</c:v>
                </c:pt>
                <c:pt idx="261">
                  <c:v>126.0434814683548</c:v>
                </c:pt>
                <c:pt idx="262">
                  <c:v>126.08458433637702</c:v>
                </c:pt>
                <c:pt idx="263">
                  <c:v>126.12511577359591</c:v>
                </c:pt>
                <c:pt idx="264">
                  <c:v>126.16508372430289</c:v>
                </c:pt>
                <c:pt idx="265">
                  <c:v>126.20449602234426</c:v>
                </c:pt>
                <c:pt idx="266">
                  <c:v>126.24336039265661</c:v>
                </c:pt>
                <c:pt idx="267">
                  <c:v>126.28168445278095</c:v>
                </c:pt>
                <c:pt idx="268">
                  <c:v>126.31947571435572</c:v>
                </c:pt>
                <c:pt idx="269">
                  <c:v>126.35674158458923</c:v>
                </c:pt>
                <c:pt idx="270">
                  <c:v>126.39348936771128</c:v>
                </c:pt>
                <c:pt idx="271">
                  <c:v>126.42972626640507</c:v>
                </c:pt>
                <c:pt idx="272">
                  <c:v>126.4654593832187</c:v>
                </c:pt>
                <c:pt idx="273">
                  <c:v>126.50069572195747</c:v>
                </c:pt>
                <c:pt idx="274">
                  <c:v>126.5354421890566</c:v>
                </c:pt>
                <c:pt idx="275">
                  <c:v>126.56970559493486</c:v>
                </c:pt>
                <c:pt idx="276">
                  <c:v>126.60349265532949</c:v>
                </c:pt>
                <c:pt idx="277">
                  <c:v>126.6368099926125</c:v>
                </c:pt>
                <c:pt idx="278">
                  <c:v>126.66966413708865</c:v>
                </c:pt>
                <c:pt idx="279">
                  <c:v>126.70206152827545</c:v>
                </c:pt>
                <c:pt idx="280">
                  <c:v>126.73400851616526</c:v>
                </c:pt>
                <c:pt idx="281">
                  <c:v>126.76551136247002</c:v>
                </c:pt>
                <c:pt idx="282">
                  <c:v>126.79657624184841</c:v>
                </c:pt>
                <c:pt idx="283">
                  <c:v>126.82720924311627</c:v>
                </c:pt>
                <c:pt idx="284">
                  <c:v>126.85741637043992</c:v>
                </c:pt>
                <c:pt idx="285">
                  <c:v>126.88720354451299</c:v>
                </c:pt>
                <c:pt idx="286">
                  <c:v>126.91657660371698</c:v>
                </c:pt>
                <c:pt idx="287">
                  <c:v>126.94554130526552</c:v>
                </c:pt>
                <c:pt idx="288">
                  <c:v>126.97410332633284</c:v>
                </c:pt>
                <c:pt idx="289">
                  <c:v>127.00226826516652</c:v>
                </c:pt>
                <c:pt idx="290">
                  <c:v>127.03004164218473</c:v>
                </c:pt>
                <c:pt idx="291">
                  <c:v>127.05742890105824</c:v>
                </c:pt>
                <c:pt idx="292">
                  <c:v>127.08443540977754</c:v>
                </c:pt>
                <c:pt idx="293">
                  <c:v>127.11106646170474</c:v>
                </c:pt>
                <c:pt idx="294">
                  <c:v>127.13732727661129</c:v>
                </c:pt>
                <c:pt idx="295">
                  <c:v>127.16322300170097</c:v>
                </c:pt>
                <c:pt idx="296">
                  <c:v>127.18875871261881</c:v>
                </c:pt>
                <c:pt idx="297">
                  <c:v>127.2139394144459</c:v>
                </c:pt>
                <c:pt idx="298">
                  <c:v>127.23877004268041</c:v>
                </c:pt>
                <c:pt idx="299">
                  <c:v>127.26325546420497</c:v>
                </c:pt>
                <c:pt idx="300">
                  <c:v>127.28740047824057</c:v>
                </c:pt>
                <c:pt idx="301">
                  <c:v>127.31120981728728</c:v>
                </c:pt>
                <c:pt idx="302">
                  <c:v>127.33468814805177</c:v>
                </c:pt>
                <c:pt idx="303">
                  <c:v>127.35784007236201</c:v>
                </c:pt>
                <c:pt idx="304">
                  <c:v>127.3806701280693</c:v>
                </c:pt>
                <c:pt idx="305">
                  <c:v>127.40318278993763</c:v>
                </c:pt>
                <c:pt idx="306">
                  <c:v>127.42538247052083</c:v>
                </c:pt>
                <c:pt idx="307">
                  <c:v>127.44727352102733</c:v>
                </c:pt>
                <c:pt idx="308">
                  <c:v>127.46886023217314</c:v>
                </c:pt>
                <c:pt idx="309">
                  <c:v>127.49014683502271</c:v>
                </c:pt>
                <c:pt idx="310">
                  <c:v>127.5111375018184</c:v>
                </c:pt>
                <c:pt idx="311">
                  <c:v>127.53183634679804</c:v>
                </c:pt>
                <c:pt idx="312">
                  <c:v>127.55224742700157</c:v>
                </c:pt>
                <c:pt idx="313">
                  <c:v>127.57237474306601</c:v>
                </c:pt>
                <c:pt idx="314">
                  <c:v>127.59222224000975</c:v>
                </c:pt>
                <c:pt idx="315">
                  <c:v>127.61179380800574</c:v>
                </c:pt>
                <c:pt idx="316">
                  <c:v>127.63109328314397</c:v>
                </c:pt>
                <c:pt idx="317">
                  <c:v>127.65012444818332</c:v>
                </c:pt>
                <c:pt idx="318">
                  <c:v>127.66889103329311</c:v>
                </c:pt>
                <c:pt idx="319">
                  <c:v>127.68739671678405</c:v>
                </c:pt>
                <c:pt idx="320">
                  <c:v>127.70564512582939</c:v>
                </c:pt>
                <c:pt idx="321">
                  <c:v>127.7236398371757</c:v>
                </c:pt>
                <c:pt idx="322">
                  <c:v>127.741384377844</c:v>
                </c:pt>
                <c:pt idx="323">
                  <c:v>127.75888222582111</c:v>
                </c:pt>
                <c:pt idx="324">
                  <c:v>127.77613681074119</c:v>
                </c:pt>
                <c:pt idx="325">
                  <c:v>127.79315151455818</c:v>
                </c:pt>
                <c:pt idx="326">
                  <c:v>127.80992967220845</c:v>
                </c:pt>
                <c:pt idx="327">
                  <c:v>127.82647457226467</c:v>
                </c:pt>
                <c:pt idx="328">
                  <c:v>127.84278945758017</c:v>
                </c:pt>
                <c:pt idx="329">
                  <c:v>127.85887752592471</c:v>
                </c:pt>
                <c:pt idx="330">
                  <c:v>127.87474193061119</c:v>
                </c:pt>
                <c:pt idx="331">
                  <c:v>127.89038578111374</c:v>
                </c:pt>
                <c:pt idx="332">
                  <c:v>127.9058121436771</c:v>
                </c:pt>
                <c:pt idx="333">
                  <c:v>127.92102404191773</c:v>
                </c:pt>
                <c:pt idx="334">
                  <c:v>127.93602445741641</c:v>
                </c:pt>
                <c:pt idx="335">
                  <c:v>127.95081633030257</c:v>
                </c:pt>
                <c:pt idx="336">
                  <c:v>127.96540255983068</c:v>
                </c:pt>
              </c:numCache>
            </c:numRef>
          </c:xVal>
          <c:yVal>
            <c:numRef>
              <c:f>Equations!$F$17:$F$353</c:f>
              <c:numCache>
                <c:formatCode>0.000</c:formatCode>
                <c:ptCount val="337"/>
                <c:pt idx="0">
                  <c:v>1.2244413507173211</c:v>
                </c:pt>
                <c:pt idx="1">
                  <c:v>1.1989961916254457</c:v>
                </c:pt>
                <c:pt idx="2">
                  <c:v>1.1740798092861942</c:v>
                </c:pt>
                <c:pt idx="3">
                  <c:v>1.1496812151711355</c:v>
                </c:pt>
                <c:pt idx="4">
                  <c:v>1.1257896491048374</c:v>
                </c:pt>
                <c:pt idx="5">
                  <c:v>1.1023945745194541</c:v>
                </c:pt>
                <c:pt idx="6">
                  <c:v>1.0794856738079297</c:v>
                </c:pt>
                <c:pt idx="7">
                  <c:v>1.0570528437737663</c:v>
                </c:pt>
                <c:pt idx="8">
                  <c:v>1.0350861911753502</c:v>
                </c:pt>
                <c:pt idx="9">
                  <c:v>1.0135760283628721</c:v>
                </c:pt>
                <c:pt idx="10">
                  <c:v>0.99251286900591673</c:v>
                </c:pt>
                <c:pt idx="11">
                  <c:v>0.9718874239098374</c:v>
                </c:pt>
                <c:pt idx="12">
                  <c:v>0.95169059691907043</c:v>
                </c:pt>
                <c:pt idx="13">
                  <c:v>0.93191348090558301</c:v>
                </c:pt>
                <c:pt idx="14">
                  <c:v>0.89358367494847657</c:v>
                </c:pt>
                <c:pt idx="15">
                  <c:v>0.85683038232100006</c:v>
                </c:pt>
                <c:pt idx="16">
                  <c:v>0.82158876068397535</c:v>
                </c:pt>
                <c:pt idx="17">
                  <c:v>0.78779663467786298</c:v>
                </c:pt>
                <c:pt idx="18">
                  <c:v>0.75539438622930422</c:v>
                </c:pt>
                <c:pt idx="19">
                  <c:v>0.72432484936937958</c:v>
                </c:pt>
                <c:pt idx="20">
                  <c:v>0.69453320937801499</c:v>
                </c:pt>
                <c:pt idx="21">
                  <c:v>0.6659669060766007</c:v>
                </c:pt>
                <c:pt idx="22">
                  <c:v>0.63857554109820647</c:v>
                </c:pt>
                <c:pt idx="23">
                  <c:v>0.61231078897179281</c:v>
                </c:pt>
                <c:pt idx="24">
                  <c:v>0.5871263118635478</c:v>
                </c:pt>
                <c:pt idx="25">
                  <c:v>0.56297767782493224</c:v>
                </c:pt>
                <c:pt idx="26">
                  <c:v>0.53982228240319963</c:v>
                </c:pt>
                <c:pt idx="27">
                  <c:v>0.51761927347609382</c:v>
                </c:pt>
                <c:pt idx="28">
                  <c:v>0.49632947917811093</c:v>
                </c:pt>
                <c:pt idx="29">
                  <c:v>0.47591533879117076</c:v>
                </c:pt>
                <c:pt idx="30">
                  <c:v>0.45634083647776952</c:v>
                </c:pt>
                <c:pt idx="31">
                  <c:v>0.43757143773970292</c:v>
                </c:pt>
                <c:pt idx="32">
                  <c:v>0.41957402849025549</c:v>
                </c:pt>
                <c:pt idx="33">
                  <c:v>0.40231685663236466</c:v>
                </c:pt>
                <c:pt idx="34">
                  <c:v>0.3857694760396872</c:v>
                </c:pt>
                <c:pt idx="35">
                  <c:v>0.36990269284173716</c:v>
                </c:pt>
                <c:pt idx="36">
                  <c:v>0.35468851391832762</c:v>
                </c:pt>
                <c:pt idx="37">
                  <c:v>0.34010009751244741</c:v>
                </c:pt>
                <c:pt idx="38">
                  <c:v>0.32611170587444105</c:v>
                </c:pt>
                <c:pt idx="39">
                  <c:v>0.31269865985394391</c:v>
                </c:pt>
                <c:pt idx="40">
                  <c:v>0.29983729535946119</c:v>
                </c:pt>
                <c:pt idx="41">
                  <c:v>0.28750492160877383</c:v>
                </c:pt>
                <c:pt idx="42">
                  <c:v>0.27567978109651436</c:v>
                </c:pt>
                <c:pt idx="43">
                  <c:v>0.26434101120828535</c:v>
                </c:pt>
                <c:pt idx="44">
                  <c:v>0.25346860741359728</c:v>
                </c:pt>
                <c:pt idx="45">
                  <c:v>0.24304338797268929</c:v>
                </c:pt>
                <c:pt idx="46">
                  <c:v>0.23304696009496587</c:v>
                </c:pt>
                <c:pt idx="47">
                  <c:v>0.22346168748934453</c:v>
                </c:pt>
                <c:pt idx="48">
                  <c:v>0.21427065924926494</c:v>
                </c:pt>
                <c:pt idx="49">
                  <c:v>0.20545766001746432</c:v>
                </c:pt>
                <c:pt idx="50">
                  <c:v>0.19700714137788219</c:v>
                </c:pt>
                <c:pt idx="51">
                  <c:v>0.18890419442422238</c:v>
                </c:pt>
                <c:pt idx="52">
                  <c:v>0.18113452345677611</c:v>
                </c:pt>
                <c:pt idx="53">
                  <c:v>0.17368442076110049</c:v>
                </c:pt>
                <c:pt idx="54">
                  <c:v>0.16654074242405553</c:v>
                </c:pt>
                <c:pt idx="55">
                  <c:v>0.15969088514453283</c:v>
                </c:pt>
                <c:pt idx="56">
                  <c:v>0.15312276399796407</c:v>
                </c:pt>
                <c:pt idx="57">
                  <c:v>0.14682479111538016</c:v>
                </c:pt>
                <c:pt idx="58">
                  <c:v>0.14078585523940548</c:v>
                </c:pt>
                <c:pt idx="59">
                  <c:v>0.13499530212111835</c:v>
                </c:pt>
                <c:pt idx="60">
                  <c:v>0.12944291572319302</c:v>
                </c:pt>
                <c:pt idx="61">
                  <c:v>0.12411890019616073</c:v>
                </c:pt>
                <c:pt idx="62">
                  <c:v>0.11901386259599077</c:v>
                </c:pt>
                <c:pt idx="63">
                  <c:v>0.11411879631250152</c:v>
                </c:pt>
                <c:pt idx="64">
                  <c:v>0.10942506517936441</c:v>
                </c:pt>
                <c:pt idx="65">
                  <c:v>0.10492438823766699</c:v>
                </c:pt>
                <c:pt idx="66">
                  <c:v>0.10060882512615395</c:v>
                </c:pt>
                <c:pt idx="67">
                  <c:v>9.6470762072370722E-2</c:v>
                </c:pt>
                <c:pt idx="68">
                  <c:v>9.2502898459994501E-2</c:v>
                </c:pt>
                <c:pt idx="69">
                  <c:v>8.8698233948653768E-2</c:v>
                </c:pt>
                <c:pt idx="70">
                  <c:v>8.505005612351256E-2</c:v>
                </c:pt>
                <c:pt idx="71">
                  <c:v>8.1551928652829994E-2</c:v>
                </c:pt>
                <c:pt idx="72">
                  <c:v>7.8197679932602029E-2</c:v>
                </c:pt>
                <c:pt idx="73">
                  <c:v>7.4981392198251506E-2</c:v>
                </c:pt>
                <c:pt idx="74">
                  <c:v>7.1897391084156839E-2</c:v>
                </c:pt>
                <c:pt idx="75">
                  <c:v>6.8940235612599585E-2</c:v>
                </c:pt>
                <c:pt idx="76">
                  <c:v>6.6104708594468764E-2</c:v>
                </c:pt>
                <c:pt idx="77">
                  <c:v>6.3385807424786306E-2</c:v>
                </c:pt>
                <c:pt idx="78">
                  <c:v>6.0778735256814619E-2</c:v>
                </c:pt>
                <c:pt idx="79">
                  <c:v>5.8278892539174974E-2</c:v>
                </c:pt>
                <c:pt idx="80">
                  <c:v>5.5881868901046128E-2</c:v>
                </c:pt>
                <c:pt idx="81">
                  <c:v>5.3583435371126462E-2</c:v>
                </c:pt>
                <c:pt idx="82">
                  <c:v>5.1379536916631947E-2</c:v>
                </c:pt>
                <c:pt idx="83">
                  <c:v>4.9266285289166753E-2</c:v>
                </c:pt>
                <c:pt idx="84">
                  <c:v>4.7239952164844758E-2</c:v>
                </c:pt>
                <c:pt idx="85">
                  <c:v>4.5296962566559365E-2</c:v>
                </c:pt>
                <c:pt idx="86">
                  <c:v>4.3433888556796835E-2</c:v>
                </c:pt>
                <c:pt idx="87">
                  <c:v>4.1647443189865539E-2</c:v>
                </c:pt>
                <c:pt idx="88">
                  <c:v>3.9934474712871391E-2</c:v>
                </c:pt>
                <c:pt idx="89">
                  <c:v>3.829196100520843E-2</c:v>
                </c:pt>
                <c:pt idx="90">
                  <c:v>3.6717004246754351E-2</c:v>
                </c:pt>
                <c:pt idx="91">
                  <c:v>3.5206825805364335E-2</c:v>
                </c:pt>
                <c:pt idx="92">
                  <c:v>3.3758761334643395E-2</c:v>
                </c:pt>
                <c:pt idx="93">
                  <c:v>3.2370256073348397E-2</c:v>
                </c:pt>
                <c:pt idx="94">
                  <c:v>3.1038860338126719E-2</c:v>
                </c:pt>
                <c:pt idx="95">
                  <c:v>2.9762225201639566E-2</c:v>
                </c:pt>
                <c:pt idx="96">
                  <c:v>2.8538098348445007E-2</c:v>
                </c:pt>
                <c:pt idx="97">
                  <c:v>2.7364320101329453E-2</c:v>
                </c:pt>
                <c:pt idx="98">
                  <c:v>2.6238819611077005E-2</c:v>
                </c:pt>
                <c:pt idx="99">
                  <c:v>2.5159611202954416E-2</c:v>
                </c:pt>
                <c:pt idx="100">
                  <c:v>2.4124790873465928E-2</c:v>
                </c:pt>
                <c:pt idx="101">
                  <c:v>2.3132532931197356E-2</c:v>
                </c:pt>
                <c:pt idx="102">
                  <c:v>2.2181086775822985E-2</c:v>
                </c:pt>
                <c:pt idx="103">
                  <c:v>2.1268773809592627E-2</c:v>
                </c:pt>
                <c:pt idx="104">
                  <c:v>2.0393984475849891E-2</c:v>
                </c:pt>
                <c:pt idx="105">
                  <c:v>1.9555175419356845E-2</c:v>
                </c:pt>
                <c:pt idx="106">
                  <c:v>1.8750866763415145E-2</c:v>
                </c:pt>
                <c:pt idx="107">
                  <c:v>1.7979639498979776E-2</c:v>
                </c:pt>
                <c:pt idx="108">
                  <c:v>1.7240132981159118E-2</c:v>
                </c:pt>
                <c:pt idx="109">
                  <c:v>1.6531042528684502E-2</c:v>
                </c:pt>
                <c:pt idx="110">
                  <c:v>1.5851117122114122E-2</c:v>
                </c:pt>
                <c:pt idx="111">
                  <c:v>1.5199157196710325E-2</c:v>
                </c:pt>
                <c:pt idx="112">
                  <c:v>1.457401252609633E-2</c:v>
                </c:pt>
                <c:pt idx="113">
                  <c:v>1.3974580192958632E-2</c:v>
                </c:pt>
                <c:pt idx="114">
                  <c:v>1.3399802643214834E-2</c:v>
                </c:pt>
                <c:pt idx="115">
                  <c:v>1.284866582021401E-2</c:v>
                </c:pt>
                <c:pt idx="116">
                  <c:v>1.2320197375677792E-2</c:v>
                </c:pt>
                <c:pt idx="117">
                  <c:v>1.1813464954225868E-2</c:v>
                </c:pt>
                <c:pt idx="118">
                  <c:v>1.1327574548459295E-2</c:v>
                </c:pt>
                <c:pt idx="119">
                  <c:v>1.0861668921699628E-2</c:v>
                </c:pt>
                <c:pt idx="120">
                  <c:v>1.04149260956011E-2</c:v>
                </c:pt>
                <c:pt idx="121">
                  <c:v>9.9865578999676716E-3</c:v>
                </c:pt>
                <c:pt idx="122">
                  <c:v>9.5758085822164156E-3</c:v>
                </c:pt>
                <c:pt idx="123">
                  <c:v>9.1819534740339697E-3</c:v>
                </c:pt>
                <c:pt idx="124">
                  <c:v>8.8042977128737158E-3</c:v>
                </c:pt>
                <c:pt idx="125">
                  <c:v>8.442175016038049E-3</c:v>
                </c:pt>
                <c:pt idx="126">
                  <c:v>8.0949465051829168E-3</c:v>
                </c:pt>
                <c:pt idx="127">
                  <c:v>7.7619995791707455E-3</c:v>
                </c:pt>
                <c:pt idx="128">
                  <c:v>7.4427468332831717E-3</c:v>
                </c:pt>
                <c:pt idx="129">
                  <c:v>7.1366250228867903E-3</c:v>
                </c:pt>
                <c:pt idx="130">
                  <c:v>6.8430940697235603E-3</c:v>
                </c:pt>
                <c:pt idx="131">
                  <c:v>6.5616361090727014E-3</c:v>
                </c:pt>
                <c:pt idx="132">
                  <c:v>6.2917545761030334E-3</c:v>
                </c:pt>
                <c:pt idx="133">
                  <c:v>6.0329733298038427E-3</c:v>
                </c:pt>
                <c:pt idx="134">
                  <c:v>5.7848358129486636E-3</c:v>
                </c:pt>
                <c:pt idx="135">
                  <c:v>5.5469042466099365E-3</c:v>
                </c:pt>
                <c:pt idx="136">
                  <c:v>5.318758857803454E-3</c:v>
                </c:pt>
                <c:pt idx="137">
                  <c:v>5.0999971388999577E-3</c:v>
                </c:pt>
                <c:pt idx="138">
                  <c:v>4.8902331374973025E-3</c:v>
                </c:pt>
                <c:pt idx="139">
                  <c:v>4.6890967755003317E-3</c:v>
                </c:pt>
                <c:pt idx="140">
                  <c:v>4.4962331962071491E-3</c:v>
                </c:pt>
                <c:pt idx="141">
                  <c:v>4.3113021382498711E-3</c:v>
                </c:pt>
                <c:pt idx="142">
                  <c:v>4.1339773352853382E-3</c:v>
                </c:pt>
                <c:pt idx="143">
                  <c:v>3.9639459403766775E-3</c:v>
                </c:pt>
                <c:pt idx="144">
                  <c:v>3.8009079740501765E-3</c:v>
                </c:pt>
                <c:pt idx="145">
                  <c:v>3.6445757950537001E-3</c:v>
                </c:pt>
                <c:pt idx="146">
                  <c:v>3.4946735928829305E-3</c:v>
                </c:pt>
                <c:pt idx="147">
                  <c:v>3.3509369011801124E-3</c:v>
                </c:pt>
                <c:pt idx="148">
                  <c:v>3.2131121311468162E-3</c:v>
                </c:pt>
                <c:pt idx="149">
                  <c:v>3.0809561241475366E-3</c:v>
                </c:pt>
                <c:pt idx="150">
                  <c:v>2.9542357227148016E-3</c:v>
                </c:pt>
                <c:pt idx="151">
                  <c:v>2.8327273591989377E-3</c:v>
                </c:pt>
                <c:pt idx="152">
                  <c:v>2.7162166613367597E-3</c:v>
                </c:pt>
                <c:pt idx="153">
                  <c:v>2.604498074043306E-3</c:v>
                </c:pt>
                <c:pt idx="154">
                  <c:v>2.4973744967593638E-3</c:v>
                </c:pt>
                <c:pt idx="155">
                  <c:v>2.3946569357149706E-3</c:v>
                </c:pt>
                <c:pt idx="156">
                  <c:v>2.2961641704953924E-3</c:v>
                </c:pt>
                <c:pt idx="157">
                  <c:v>2.2017224343213182E-3</c:v>
                </c:pt>
                <c:pt idx="158">
                  <c:v>2.1111651074791995E-3</c:v>
                </c:pt>
                <c:pt idx="159">
                  <c:v>2.0243324233608661E-3</c:v>
                </c:pt>
                <c:pt idx="160">
                  <c:v>1.9410711865937983E-3</c:v>
                </c:pt>
                <c:pt idx="161">
                  <c:v>1.8612345027647665E-3</c:v>
                </c:pt>
                <c:pt idx="162">
                  <c:v>1.7846815192599879E-3</c:v>
                </c:pt>
                <c:pt idx="163">
                  <c:v>1.7112771767645919E-3</c:v>
                </c:pt>
                <c:pt idx="164">
                  <c:v>1.640891970982964E-3</c:v>
                </c:pt>
                <c:pt idx="165">
                  <c:v>1.5734017241595853E-3</c:v>
                </c:pt>
                <c:pt idx="166">
                  <c:v>1.5086873659972695E-3</c:v>
                </c:pt>
                <c:pt idx="167">
                  <c:v>1.4466347235862805E-3</c:v>
                </c:pt>
                <c:pt idx="168">
                  <c:v>1.3871343199737128E-3</c:v>
                </c:pt>
                <c:pt idx="169">
                  <c:v>1.3300811810177558E-3</c:v>
                </c:pt>
                <c:pt idx="170">
                  <c:v>1.2753746501860859E-3</c:v>
                </c:pt>
                <c:pt idx="171">
                  <c:v>1.2229182109716407E-3</c:v>
                </c:pt>
                <c:pt idx="172">
                  <c:v>1.1726193166124717E-3</c:v>
                </c:pt>
                <c:pt idx="173">
                  <c:v>1.1243892268152568E-3</c:v>
                </c:pt>
                <c:pt idx="174">
                  <c:v>1.0781428511944101E-3</c:v>
                </c:pt>
                <c:pt idx="175">
                  <c:v>1.0337985991505762E-3</c:v>
                </c:pt>
                <c:pt idx="176">
                  <c:v>9.9127823592365426E-4</c:v>
                </c:pt>
                <c:pt idx="177">
                  <c:v>9.5050674456639329E-4</c:v>
                </c:pt>
                <c:pt idx="178">
                  <c:v>9.1141219359504354E-4</c:v>
                </c:pt>
                <c:pt idx="179">
                  <c:v>8.739256100835657E-4</c:v>
                </c:pt>
                <c:pt idx="180">
                  <c:v>8.3798085797750284E-4</c:v>
                </c:pt>
                <c:pt idx="181">
                  <c:v>8.0351452141282998E-4</c:v>
                </c:pt>
                <c:pt idx="182">
                  <c:v>7.7046579283392472E-4</c:v>
                </c:pt>
                <c:pt idx="183">
                  <c:v>7.3877636571327023E-4</c:v>
                </c:pt>
                <c:pt idx="184">
                  <c:v>7.083903316836206E-4</c:v>
                </c:pt>
                <c:pt idx="185">
                  <c:v>6.7925408190114246E-4</c:v>
                </c:pt>
                <c:pt idx="186">
                  <c:v>6.5131621246551251E-4</c:v>
                </c:pt>
                <c:pt idx="187">
                  <c:v>6.2452743373010732E-4</c:v>
                </c:pt>
                <c:pt idx="188">
                  <c:v>5.988404833422845E-4</c:v>
                </c:pt>
                <c:pt idx="189">
                  <c:v>5.7421004286033661E-4</c:v>
                </c:pt>
                <c:pt idx="190">
                  <c:v>5.5059265780000753E-4</c:v>
                </c:pt>
                <c:pt idx="191">
                  <c:v>5.2794666096951399E-4</c:v>
                </c:pt>
                <c:pt idx="192">
                  <c:v>5.0623209895781342E-4</c:v>
                </c:pt>
                <c:pt idx="193">
                  <c:v>4.8541066164642653E-4</c:v>
                </c:pt>
                <c:pt idx="194">
                  <c:v>4.6544561462045326E-4</c:v>
                </c:pt>
                <c:pt idx="195">
                  <c:v>4.4630173435953897E-4</c:v>
                </c:pt>
                <c:pt idx="196">
                  <c:v>4.2794524609445015E-4</c:v>
                </c:pt>
                <c:pt idx="197">
                  <c:v>4.1034376421962305E-4</c:v>
                </c:pt>
                <c:pt idx="198">
                  <c:v>3.9346623515655702E-4</c:v>
                </c:pt>
                <c:pt idx="199">
                  <c:v>3.7728288256724921E-4</c:v>
                </c:pt>
                <c:pt idx="200">
                  <c:v>3.6176515482101246E-4</c:v>
                </c:pt>
                <c:pt idx="201">
                  <c:v>3.4688567462199489E-4</c:v>
                </c:pt>
                <c:pt idx="202">
                  <c:v>3.3261819070853031E-4</c:v>
                </c:pt>
                <c:pt idx="203">
                  <c:v>3.1893753153910509E-4</c:v>
                </c:pt>
                <c:pt idx="204">
                  <c:v>3.0581956088323139E-4</c:v>
                </c:pt>
                <c:pt idx="205">
                  <c:v>2.9324113523887746E-4</c:v>
                </c:pt>
                <c:pt idx="206">
                  <c:v>2.8118006300132851E-4</c:v>
                </c:pt>
                <c:pt idx="207">
                  <c:v>2.6961506531144106E-4</c:v>
                </c:pt>
                <c:pt idx="208">
                  <c:v>2.585257385142174E-4</c:v>
                </c:pt>
                <c:pt idx="209">
                  <c:v>2.4789251816146701E-4</c:v>
                </c:pt>
                <c:pt idx="210">
                  <c:v>2.3769664449504636E-4</c:v>
                </c:pt>
                <c:pt idx="211">
                  <c:v>2.2792012934978083E-4</c:v>
                </c:pt>
                <c:pt idx="212">
                  <c:v>2.1854572441767651E-4</c:v>
                </c:pt>
                <c:pt idx="213">
                  <c:v>2.0955689081743201E-4</c:v>
                </c:pt>
                <c:pt idx="214">
                  <c:v>2.0093776991556302E-4</c:v>
                </c:pt>
                <c:pt idx="215">
                  <c:v>1.9267315534766017E-4</c:v>
                </c:pt>
                <c:pt idx="216">
                  <c:v>1.8474846619041902E-4</c:v>
                </c:pt>
                <c:pt idx="217">
                  <c:v>1.7714972123711005E-4</c:v>
                </c:pt>
                <c:pt idx="218">
                  <c:v>1.6986351433110442E-4</c:v>
                </c:pt>
                <c:pt idx="219">
                  <c:v>1.6287699071393708E-4</c:v>
                </c:pt>
                <c:pt idx="220">
                  <c:v>1.5617782434617936E-4</c:v>
                </c:pt>
                <c:pt idx="221">
                  <c:v>1.4975419616110894E-4</c:v>
                </c:pt>
                <c:pt idx="222">
                  <c:v>1.4359477321281125E-4</c:v>
                </c:pt>
                <c:pt idx="223">
                  <c:v>1.3768868868192392E-4</c:v>
                </c:pt>
                <c:pt idx="224">
                  <c:v>1.3202552270374945E-4</c:v>
                </c:pt>
                <c:pt idx="225">
                  <c:v>1.2659528398491172E-4</c:v>
                </c:pt>
                <c:pt idx="226">
                  <c:v>1.2138839217612359E-4</c:v>
                </c:pt>
                <c:pt idx="227">
                  <c:v>1.1639566096996626E-4</c:v>
                </c:pt>
                <c:pt idx="228">
                  <c:v>1.1160828189386079E-4</c:v>
                </c:pt>
                <c:pt idx="229">
                  <c:v>1.0701780876963822E-4</c:v>
                </c:pt>
                <c:pt idx="230">
                  <c:v>1.0261614281229105E-4</c:v>
                </c:pt>
                <c:pt idx="231">
                  <c:v>9.8395518341616193E-5</c:v>
                </c:pt>
                <c:pt idx="232">
                  <c:v>9.4348489081541337E-5</c:v>
                </c:pt>
                <c:pt idx="233">
                  <c:v>9.0467915022962944E-5</c:v>
                </c:pt>
                <c:pt idx="234">
                  <c:v>8.67469498269186E-5</c:v>
                </c:pt>
                <c:pt idx="235">
                  <c:v>8.3179028745869709E-5</c:v>
                </c:pt>
                <c:pt idx="236">
                  <c:v>7.9757857041784427E-5</c:v>
                </c:pt>
                <c:pt idx="237">
                  <c:v>7.647739888058738E-5</c:v>
                </c:pt>
                <c:pt idx="238">
                  <c:v>7.3331866683383148E-5</c:v>
                </c:pt>
                <c:pt idx="239">
                  <c:v>7.031571091566624E-5</c:v>
                </c:pt>
                <c:pt idx="240">
                  <c:v>6.7423610296503107E-5</c:v>
                </c:pt>
                <c:pt idx="241">
                  <c:v>6.4650462410412599E-5</c:v>
                </c:pt>
                <c:pt idx="242">
                  <c:v>6.1991374705381953E-5</c:v>
                </c:pt>
                <c:pt idx="243">
                  <c:v>5.9441655861136223E-5</c:v>
                </c:pt>
                <c:pt idx="244">
                  <c:v>5.6996807512432797E-5</c:v>
                </c:pt>
                <c:pt idx="245">
                  <c:v>5.465251631277854E-5</c:v>
                </c:pt>
                <c:pt idx="246">
                  <c:v>5.2404646324568059E-5</c:v>
                </c:pt>
                <c:pt idx="247">
                  <c:v>5.0249231722217199E-5</c:v>
                </c:pt>
                <c:pt idx="248">
                  <c:v>4.8182469795418307E-5</c:v>
                </c:pt>
                <c:pt idx="249">
                  <c:v>4.6200714240173087E-5</c:v>
                </c:pt>
                <c:pt idx="250">
                  <c:v>4.4300468725766804E-5</c:v>
                </c:pt>
                <c:pt idx="251">
                  <c:v>4.2478380726334203E-5</c:v>
                </c:pt>
                <c:pt idx="252">
                  <c:v>4.073123560613451E-5</c:v>
                </c:pt>
                <c:pt idx="253">
                  <c:v>3.9055950948100346E-5</c:v>
                </c:pt>
                <c:pt idx="254">
                  <c:v>3.7449571115654674E-5</c:v>
                </c:pt>
                <c:pt idx="255">
                  <c:v>3.5909262038201431E-5</c:v>
                </c:pt>
                <c:pt idx="256">
                  <c:v>3.4432306211090032E-5</c:v>
                </c:pt>
                <c:pt idx="257">
                  <c:v>3.3016097901232474E-5</c:v>
                </c:pt>
                <c:pt idx="258">
                  <c:v>3.1658138549914428E-5</c:v>
                </c:pt>
                <c:pt idx="259">
                  <c:v>3.0356032364689744E-5</c:v>
                </c:pt>
                <c:pt idx="260">
                  <c:v>2.9107482092581277E-5</c:v>
                </c:pt>
                <c:pt idx="261">
                  <c:v>2.7910284967130915E-5</c:v>
                </c:pt>
                <c:pt idx="262">
                  <c:v>2.6762328822148318E-5</c:v>
                </c:pt>
                <c:pt idx="263">
                  <c:v>2.5661588365302022E-5</c:v>
                </c:pt>
                <c:pt idx="264">
                  <c:v>2.4606121604978557E-5</c:v>
                </c:pt>
                <c:pt idx="265">
                  <c:v>2.3594066424105645E-5</c:v>
                </c:pt>
                <c:pt idx="266">
                  <c:v>2.2623637294894791E-5</c:v>
                </c:pt>
                <c:pt idx="267">
                  <c:v>2.1693122128707233E-5</c:v>
                </c:pt>
                <c:pt idx="268">
                  <c:v>2.08008792554856E-5</c:v>
                </c:pt>
                <c:pt idx="269">
                  <c:v>1.9945334527422212E-5</c:v>
                </c:pt>
                <c:pt idx="270">
                  <c:v>1.9124978541754125E-5</c:v>
                </c:pt>
                <c:pt idx="271">
                  <c:v>1.8338363977785242E-5</c:v>
                </c:pt>
                <c:pt idx="272">
                  <c:v>1.7584103043437277E-5</c:v>
                </c:pt>
                <c:pt idx="273">
                  <c:v>1.686086502682465E-5</c:v>
                </c:pt>
                <c:pt idx="274">
                  <c:v>1.616737394853362E-5</c:v>
                </c:pt>
                <c:pt idx="275">
                  <c:v>1.5502406310463727E-5</c:v>
                </c:pt>
                <c:pt idx="276">
                  <c:v>1.4864788937259845E-5</c:v>
                </c:pt>
                <c:pt idx="277">
                  <c:v>1.4253396906526634E-5</c:v>
                </c:pt>
                <c:pt idx="278">
                  <c:v>1.3667151564173716E-5</c:v>
                </c:pt>
                <c:pt idx="279">
                  <c:v>1.3105018621390131E-5</c:v>
                </c:pt>
                <c:pt idx="280">
                  <c:v>1.256600632989067E-5</c:v>
                </c:pt>
                <c:pt idx="281">
                  <c:v>1.2049163732214711E-5</c:v>
                </c:pt>
                <c:pt idx="282">
                  <c:v>1.1553578983990652E-5</c:v>
                </c:pt>
                <c:pt idx="283">
                  <c:v>1.1078377745205978E-5</c:v>
                </c:pt>
                <c:pt idx="284">
                  <c:v>1.0622721637644746E-5</c:v>
                </c:pt>
                <c:pt idx="285">
                  <c:v>1.0185806765770995E-5</c:v>
                </c:pt>
                <c:pt idx="286">
                  <c:v>9.7668622984485563E-6</c:v>
                </c:pt>
                <c:pt idx="287">
                  <c:v>9.3651491089950327E-6</c:v>
                </c:pt>
                <c:pt idx="288">
                  <c:v>8.9799584711706613E-6</c:v>
                </c:pt>
                <c:pt idx="289">
                  <c:v>8.61061080880143E-6</c:v>
                </c:pt>
                <c:pt idx="290">
                  <c:v>8.2564544968304859E-6</c:v>
                </c:pt>
                <c:pt idx="291">
                  <c:v>7.9168647116825459E-6</c:v>
                </c:pt>
                <c:pt idx="292">
                  <c:v>7.5912423289130842E-6</c:v>
                </c:pt>
                <c:pt idx="293">
                  <c:v>7.2790128661974408E-6</c:v>
                </c:pt>
                <c:pt idx="294">
                  <c:v>6.9796254697950277E-6</c:v>
                </c:pt>
                <c:pt idx="295">
                  <c:v>6.6925519427004781E-6</c:v>
                </c:pt>
                <c:pt idx="296">
                  <c:v>6.4172858127671587E-6</c:v>
                </c:pt>
                <c:pt idx="297">
                  <c:v>6.1533414391589602E-6</c:v>
                </c:pt>
                <c:pt idx="298">
                  <c:v>5.9002531555539245E-6</c:v>
                </c:pt>
                <c:pt idx="299">
                  <c:v>5.6575744485880978E-6</c:v>
                </c:pt>
                <c:pt idx="300">
                  <c:v>5.4248771700901611E-6</c:v>
                </c:pt>
                <c:pt idx="301">
                  <c:v>5.2017507817170303E-6</c:v>
                </c:pt>
                <c:pt idx="302">
                  <c:v>4.9878016306577559E-6</c:v>
                </c:pt>
                <c:pt idx="303">
                  <c:v>4.78265225512788E-6</c:v>
                </c:pt>
                <c:pt idx="304">
                  <c:v>4.5859407184289655E-6</c:v>
                </c:pt>
                <c:pt idx="305">
                  <c:v>4.3973199703984016E-6</c:v>
                </c:pt>
                <c:pt idx="306">
                  <c:v>4.2164572351229165E-6</c:v>
                </c:pt>
                <c:pt idx="307">
                  <c:v>4.0430334238355733E-6</c:v>
                </c:pt>
                <c:pt idx="308">
                  <c:v>3.8767425719604346E-6</c:v>
                </c:pt>
                <c:pt idx="309">
                  <c:v>3.7172912993117088E-6</c:v>
                </c:pt>
                <c:pt idx="310">
                  <c:v>3.564398292495022E-6</c:v>
                </c:pt>
                <c:pt idx="311">
                  <c:v>3.4177938085976382E-6</c:v>
                </c:pt>
                <c:pt idx="312">
                  <c:v>3.2772191992920117E-6</c:v>
                </c:pt>
                <c:pt idx="313">
                  <c:v>3.1424264545130629E-6</c:v>
                </c:pt>
                <c:pt idx="314">
                  <c:v>3.0131777649041094E-6</c:v>
                </c:pt>
                <c:pt idx="315">
                  <c:v>2.8892451022594912E-6</c:v>
                </c:pt>
                <c:pt idx="316">
                  <c:v>2.7704098172236825E-6</c:v>
                </c:pt>
                <c:pt idx="317">
                  <c:v>2.6564622535371278E-6</c:v>
                </c:pt>
                <c:pt idx="318">
                  <c:v>2.5472013781482321E-6</c:v>
                </c:pt>
                <c:pt idx="319">
                  <c:v>2.4424344265389241E-6</c:v>
                </c:pt>
                <c:pt idx="320">
                  <c:v>2.341976562638059E-6</c:v>
                </c:pt>
                <c:pt idx="321">
                  <c:v>2.245650552722656E-6</c:v>
                </c:pt>
                <c:pt idx="322">
                  <c:v>2.1532864527316503E-6</c:v>
                </c:pt>
                <c:pt idx="323">
                  <c:v>2.0647213084405E-6</c:v>
                </c:pt>
                <c:pt idx="324">
                  <c:v>1.979798867967674E-6</c:v>
                </c:pt>
                <c:pt idx="325">
                  <c:v>1.8983693061058157E-6</c:v>
                </c:pt>
                <c:pt idx="326">
                  <c:v>1.8202889599912221E-6</c:v>
                </c:pt>
                <c:pt idx="327">
                  <c:v>1.7454200756452982E-6</c:v>
                </c:pt>
                <c:pt idx="328">
                  <c:v>1.6736305649408154E-6</c:v>
                </c:pt>
                <c:pt idx="329">
                  <c:v>1.604793772564202E-6</c:v>
                </c:pt>
                <c:pt idx="330">
                  <c:v>1.538788252562725E-6</c:v>
                </c:pt>
                <c:pt idx="331">
                  <c:v>1.4754975540823362E-6</c:v>
                </c:pt>
                <c:pt idx="332">
                  <c:v>1.4148100159181666E-6</c:v>
                </c:pt>
                <c:pt idx="333">
                  <c:v>1.3566185695152048E-6</c:v>
                </c:pt>
                <c:pt idx="334">
                  <c:v>1.3008205500716015E-6</c:v>
                </c:pt>
                <c:pt idx="335">
                  <c:v>1.2473175154113345E-6</c:v>
                </c:pt>
                <c:pt idx="336">
                  <c:v>1.1960150723066822E-6</c:v>
                </c:pt>
              </c:numCache>
            </c:numRef>
          </c:yVal>
          <c:smooth val="0"/>
        </c:ser>
        <c:ser>
          <c:idx val="5"/>
          <c:order val="3"/>
          <c:tx>
            <c:v>N_Lcopt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Equations!$B$51:$B$353</c:f>
              <c:numCache>
                <c:formatCode>0.0</c:formatCode>
                <c:ptCount val="303"/>
                <c:pt idx="0">
                  <c:v>58.047374747820889</c:v>
                </c:pt>
                <c:pt idx="1">
                  <c:v>59.033790479823061</c:v>
                </c:pt>
                <c:pt idx="2">
                  <c:v>60.006492610772654</c:v>
                </c:pt>
                <c:pt idx="3">
                  <c:v>60.965671793401299</c:v>
                </c:pt>
                <c:pt idx="4">
                  <c:v>61.91151602989946</c:v>
                </c:pt>
                <c:pt idx="5">
                  <c:v>62.84421070876548</c:v>
                </c:pt>
                <c:pt idx="6">
                  <c:v>63.76393864114231</c:v>
                </c:pt>
                <c:pt idx="7">
                  <c:v>64.670880096649057</c:v>
                </c:pt>
                <c:pt idx="8">
                  <c:v>65.56521283871443</c:v>
                </c:pt>
                <c:pt idx="9">
                  <c:v>66.447112159418992</c:v>
                </c:pt>
                <c:pt idx="10">
                  <c:v>67.316750913852815</c:v>
                </c:pt>
                <c:pt idx="11">
                  <c:v>68.174299553995851</c:v>
                </c:pt>
                <c:pt idx="12">
                  <c:v>69.019926162126836</c:v>
                </c:pt>
                <c:pt idx="13">
                  <c:v>69.853796483768136</c:v>
                </c:pt>
                <c:pt idx="14">
                  <c:v>70.676073960172317</c:v>
                </c:pt>
                <c:pt idx="15">
                  <c:v>71.486919760357125</c:v>
                </c:pt>
                <c:pt idx="16">
                  <c:v>72.286492812695229</c:v>
                </c:pt>
                <c:pt idx="17">
                  <c:v>73.07494983606459</c:v>
                </c:pt>
                <c:pt idx="18">
                  <c:v>73.852445370565931</c:v>
                </c:pt>
                <c:pt idx="19">
                  <c:v>74.619131807813048</c:v>
                </c:pt>
                <c:pt idx="20">
                  <c:v>75.375159420802063</c:v>
                </c:pt>
                <c:pt idx="21">
                  <c:v>76.120676393365443</c:v>
                </c:pt>
                <c:pt idx="22">
                  <c:v>76.855828849216479</c:v>
                </c:pt>
                <c:pt idx="23">
                  <c:v>77.580760880589992</c:v>
                </c:pt>
                <c:pt idx="24">
                  <c:v>78.295614576484908</c:v>
                </c:pt>
                <c:pt idx="25">
                  <c:v>79.000530050514129</c:v>
                </c:pt>
                <c:pt idx="26">
                  <c:v>79.695645468367204</c:v>
                </c:pt>
                <c:pt idx="27">
                  <c:v>80.3810970748914</c:v>
                </c:pt>
                <c:pt idx="28">
                  <c:v>81.057019220795937</c:v>
                </c:pt>
                <c:pt idx="29">
                  <c:v>81.723544388985275</c:v>
                </c:pt>
                <c:pt idx="30">
                  <c:v>82.38080322052619</c:v>
                </c:pt>
                <c:pt idx="31">
                  <c:v>83.028924540253726</c:v>
                </c:pt>
                <c:pt idx="32">
                  <c:v>83.6680353820215</c:v>
                </c:pt>
                <c:pt idx="33">
                  <c:v>84.298261013600452</c:v>
                </c:pt>
                <c:pt idx="34">
                  <c:v>84.919724961231978</c:v>
                </c:pt>
                <c:pt idx="35">
                  <c:v>85.532549033839302</c:v>
                </c:pt>
                <c:pt idx="36">
                  <c:v>86.136853346902569</c:v>
                </c:pt>
                <c:pt idx="37">
                  <c:v>86.732756346001722</c:v>
                </c:pt>
                <c:pt idx="38">
                  <c:v>87.320374830032264</c:v>
                </c:pt>
                <c:pt idx="39">
                  <c:v>87.89982397409824</c:v>
                </c:pt>
                <c:pt idx="40">
                  <c:v>88.471217352086924</c:v>
                </c:pt>
                <c:pt idx="41">
                  <c:v>89.03466695892962</c:v>
                </c:pt>
                <c:pt idx="42">
                  <c:v>89.590283232553091</c:v>
                </c:pt>
                <c:pt idx="43">
                  <c:v>90.138175075525652</c:v>
                </c:pt>
                <c:pt idx="44">
                  <c:v>90.678449876402581</c:v>
                </c:pt>
                <c:pt idx="45">
                  <c:v>91.211213530774415</c:v>
                </c:pt>
                <c:pt idx="46">
                  <c:v>91.736570462022982</c:v>
                </c:pt>
                <c:pt idx="47">
                  <c:v>92.254623641788669</c:v>
                </c:pt>
                <c:pt idx="48">
                  <c:v>92.765474610153191</c:v>
                </c:pt>
                <c:pt idx="49">
                  <c:v>93.269223495541723</c:v>
                </c:pt>
                <c:pt idx="50">
                  <c:v>93.765969034348544</c:v>
                </c:pt>
                <c:pt idx="51">
                  <c:v>94.255808590289462</c:v>
                </c:pt>
                <c:pt idx="52">
                  <c:v>94.738838173485604</c:v>
                </c:pt>
                <c:pt idx="53">
                  <c:v>95.21515245928164</c:v>
                </c:pt>
                <c:pt idx="54">
                  <c:v>95.684844806802445</c:v>
                </c:pt>
                <c:pt idx="55">
                  <c:v>96.14800727725175</c:v>
                </c:pt>
                <c:pt idx="56">
                  <c:v>96.604730651956544</c:v>
                </c:pt>
                <c:pt idx="57">
                  <c:v>97.055104450160385</c:v>
                </c:pt>
                <c:pt idx="58">
                  <c:v>97.499216946569533</c:v>
                </c:pt>
                <c:pt idx="59">
                  <c:v>97.937155188655041</c:v>
                </c:pt>
                <c:pt idx="60">
                  <c:v>98.369005013714357</c:v>
                </c:pt>
                <c:pt idx="61">
                  <c:v>98.794851065695681</c:v>
                </c:pt>
                <c:pt idx="62">
                  <c:v>99.214776811788511</c:v>
                </c:pt>
                <c:pt idx="63">
                  <c:v>99.628864558783391</c:v>
                </c:pt>
                <c:pt idx="64">
                  <c:v>100.03719546920439</c:v>
                </c:pt>
                <c:pt idx="65">
                  <c:v>100.43984957721716</c:v>
                </c:pt>
                <c:pt idx="66">
                  <c:v>100.8369058043159</c:v>
                </c:pt>
                <c:pt idx="67">
                  <c:v>101.22844197479225</c:v>
                </c:pt>
                <c:pt idx="68">
                  <c:v>101.61453483098906</c:v>
                </c:pt>
                <c:pt idx="69">
                  <c:v>101.99526004834217</c:v>
                </c:pt>
                <c:pt idx="70">
                  <c:v>102.37069225021303</c:v>
                </c:pt>
                <c:pt idx="71">
                  <c:v>102.74090502251507</c:v>
                </c:pt>
                <c:pt idx="72">
                  <c:v>103.10597092813684</c:v>
                </c:pt>
                <c:pt idx="73">
                  <c:v>103.4659615211646</c:v>
                </c:pt>
                <c:pt idx="74">
                  <c:v>103.82094736090698</c:v>
                </c:pt>
                <c:pt idx="75">
                  <c:v>104.17099802572504</c:v>
                </c:pt>
                <c:pt idx="76">
                  <c:v>104.51618212666972</c:v>
                </c:pt>
                <c:pt idx="77">
                  <c:v>104.85656732092984</c:v>
                </c:pt>
                <c:pt idx="78">
                  <c:v>105.19222032509319</c:v>
                </c:pt>
                <c:pt idx="79">
                  <c:v>105.5232069282231</c:v>
                </c:pt>
                <c:pt idx="80">
                  <c:v>105.84959200475345</c:v>
                </c:pt>
                <c:pt idx="81">
                  <c:v>106.17143952720404</c:v>
                </c:pt>
                <c:pt idx="82">
                  <c:v>106.48881257871966</c:v>
                </c:pt>
                <c:pt idx="83">
                  <c:v>106.80177336543443</c:v>
                </c:pt>
                <c:pt idx="84">
                  <c:v>107.11038322866445</c:v>
                </c:pt>
                <c:pt idx="85">
                  <c:v>107.41470265693086</c:v>
                </c:pt>
                <c:pt idx="86">
                  <c:v>107.71479129781584</c:v>
                </c:pt>
                <c:pt idx="87">
                  <c:v>108.01070796965369</c:v>
                </c:pt>
                <c:pt idx="88">
                  <c:v>108.30251067305944</c:v>
                </c:pt>
                <c:pt idx="89">
                  <c:v>108.59025660229712</c:v>
                </c:pt>
                <c:pt idx="90">
                  <c:v>108.87400215649002</c:v>
                </c:pt>
                <c:pt idx="91">
                  <c:v>109.15380295067517</c:v>
                </c:pt>
                <c:pt idx="92">
                  <c:v>109.42971382670392</c:v>
                </c:pt>
                <c:pt idx="93">
                  <c:v>109.7017888639913</c:v>
                </c:pt>
                <c:pt idx="94">
                  <c:v>109.9700813901156</c:v>
                </c:pt>
                <c:pt idx="95">
                  <c:v>110.23464399127086</c:v>
                </c:pt>
                <c:pt idx="96">
                  <c:v>110.49552852257386</c:v>
                </c:pt>
                <c:pt idx="97">
                  <c:v>110.7527861182279</c:v>
                </c:pt>
                <c:pt idx="98">
                  <c:v>111.00646720154533</c:v>
                </c:pt>
                <c:pt idx="99">
                  <c:v>111.2566214948306</c:v>
                </c:pt>
                <c:pt idx="100">
                  <c:v>111.503298029126</c:v>
                </c:pt>
                <c:pt idx="101">
                  <c:v>111.74654515382197</c:v>
                </c:pt>
                <c:pt idx="102">
                  <c:v>111.98641054613367</c:v>
                </c:pt>
                <c:pt idx="103">
                  <c:v>112.22294122044589</c:v>
                </c:pt>
                <c:pt idx="104">
                  <c:v>112.45618353752801</c:v>
                </c:pt>
                <c:pt idx="105">
                  <c:v>112.68618321362084</c:v>
                </c:pt>
                <c:pt idx="106">
                  <c:v>112.91298532939726</c:v>
                </c:pt>
                <c:pt idx="107">
                  <c:v>113.13663433879802</c:v>
                </c:pt>
                <c:pt idx="108">
                  <c:v>113.35717407774492</c:v>
                </c:pt>
                <c:pt idx="109">
                  <c:v>113.57464777273282</c:v>
                </c:pt>
                <c:pt idx="110">
                  <c:v>113.78909804930217</c:v>
                </c:pt>
                <c:pt idx="111">
                  <c:v>114.00056694039368</c:v>
                </c:pt>
                <c:pt idx="112">
                  <c:v>114.20909589458702</c:v>
                </c:pt>
                <c:pt idx="113">
                  <c:v>114.41472578422479</c:v>
                </c:pt>
                <c:pt idx="114">
                  <c:v>114.61749691342362</c:v>
                </c:pt>
                <c:pt idx="115">
                  <c:v>114.817449025974</c:v>
                </c:pt>
                <c:pt idx="116">
                  <c:v>115.01462131313009</c:v>
                </c:pt>
                <c:pt idx="117">
                  <c:v>115.20905242129142</c:v>
                </c:pt>
                <c:pt idx="118">
                  <c:v>115.4007804595776</c:v>
                </c:pt>
                <c:pt idx="119">
                  <c:v>115.58984300729794</c:v>
                </c:pt>
                <c:pt idx="120">
                  <c:v>115.77627712131707</c:v>
                </c:pt>
                <c:pt idx="121">
                  <c:v>115.96011934331814</c:v>
                </c:pt>
                <c:pt idx="122">
                  <c:v>116.14140570696522</c:v>
                </c:pt>
                <c:pt idx="123">
                  <c:v>116.32017174496595</c:v>
                </c:pt>
                <c:pt idx="124">
                  <c:v>116.49645249603607</c:v>
                </c:pt>
                <c:pt idx="125">
                  <c:v>116.67028251176713</c:v>
                </c:pt>
                <c:pt idx="126">
                  <c:v>116.84169586339871</c:v>
                </c:pt>
                <c:pt idx="127">
                  <c:v>117.01072614849647</c:v>
                </c:pt>
                <c:pt idx="128">
                  <c:v>117.17740649753743</c:v>
                </c:pt>
                <c:pt idx="129">
                  <c:v>117.34176958040361</c:v>
                </c:pt>
                <c:pt idx="130">
                  <c:v>117.50384761278541</c:v>
                </c:pt>
                <c:pt idx="131">
                  <c:v>117.66367236249604</c:v>
                </c:pt>
                <c:pt idx="132">
                  <c:v>117.82127515569815</c:v>
                </c:pt>
                <c:pt idx="133">
                  <c:v>117.9766868830437</c:v>
                </c:pt>
                <c:pt idx="134">
                  <c:v>118.1299380057288</c:v>
                </c:pt>
                <c:pt idx="135">
                  <c:v>118.28105856146409</c:v>
                </c:pt>
                <c:pt idx="136">
                  <c:v>118.43007817036231</c:v>
                </c:pt>
                <c:pt idx="137">
                  <c:v>118.57702604074387</c:v>
                </c:pt>
                <c:pt idx="138">
                  <c:v>118.72193097486178</c:v>
                </c:pt>
                <c:pt idx="139">
                  <c:v>118.86482137454702</c:v>
                </c:pt>
                <c:pt idx="140">
                  <c:v>119.00572524677537</c:v>
                </c:pt>
                <c:pt idx="141">
                  <c:v>119.14467020915686</c:v>
                </c:pt>
                <c:pt idx="142">
                  <c:v>119.28168349534896</c:v>
                </c:pt>
                <c:pt idx="143">
                  <c:v>119.41679196039438</c:v>
                </c:pt>
                <c:pt idx="144">
                  <c:v>119.55002208598478</c:v>
                </c:pt>
                <c:pt idx="145">
                  <c:v>119.68139998565131</c:v>
                </c:pt>
                <c:pt idx="146">
                  <c:v>119.81095140988289</c:v>
                </c:pt>
                <c:pt idx="147">
                  <c:v>119.93870175117341</c:v>
                </c:pt>
                <c:pt idx="148">
                  <c:v>120.06467604899873</c:v>
                </c:pt>
                <c:pt idx="149">
                  <c:v>120.18889899472451</c:v>
                </c:pt>
                <c:pt idx="150">
                  <c:v>120.31139493644581</c:v>
                </c:pt>
                <c:pt idx="151">
                  <c:v>120.43218788375935</c:v>
                </c:pt>
                <c:pt idx="152">
                  <c:v>120.55130151246951</c:v>
                </c:pt>
                <c:pt idx="153">
                  <c:v>120.66875916922882</c:v>
                </c:pt>
                <c:pt idx="154">
                  <c:v>120.78458387611406</c:v>
                </c:pt>
                <c:pt idx="155">
                  <c:v>120.89879833513857</c:v>
                </c:pt>
                <c:pt idx="156">
                  <c:v>121.01142493270191</c:v>
                </c:pt>
                <c:pt idx="157">
                  <c:v>121.12248574397783</c:v>
                </c:pt>
                <c:pt idx="158">
                  <c:v>121.23200253724087</c:v>
                </c:pt>
                <c:pt idx="159">
                  <c:v>121.33999677813308</c:v>
                </c:pt>
                <c:pt idx="160">
                  <c:v>121.44648963387142</c:v>
                </c:pt>
                <c:pt idx="161">
                  <c:v>121.55150197739653</c:v>
                </c:pt>
                <c:pt idx="162">
                  <c:v>121.65505439146393</c:v>
                </c:pt>
                <c:pt idx="163">
                  <c:v>121.75716717267829</c:v>
                </c:pt>
                <c:pt idx="164">
                  <c:v>121.85786033547164</c:v>
                </c:pt>
                <c:pt idx="165">
                  <c:v>121.9571536160262</c:v>
                </c:pt>
                <c:pt idx="166">
                  <c:v>122.05506647614287</c:v>
                </c:pt>
                <c:pt idx="167">
                  <c:v>122.15161810705565</c:v>
                </c:pt>
                <c:pt idx="168">
                  <c:v>122.24682743319332</c:v>
                </c:pt>
                <c:pt idx="169">
                  <c:v>122.34071311588862</c:v>
                </c:pt>
                <c:pt idx="170">
                  <c:v>122.43329355703588</c:v>
                </c:pt>
                <c:pt idx="171">
                  <c:v>122.52458690269796</c:v>
                </c:pt>
                <c:pt idx="172">
                  <c:v>122.6146110466629</c:v>
                </c:pt>
                <c:pt idx="173">
                  <c:v>122.70338363395108</c:v>
                </c:pt>
                <c:pt idx="174">
                  <c:v>122.79092206427381</c:v>
                </c:pt>
                <c:pt idx="175">
                  <c:v>122.87724349544369</c:v>
                </c:pt>
                <c:pt idx="176">
                  <c:v>122.96236484673756</c:v>
                </c:pt>
                <c:pt idx="177">
                  <c:v>123.04630280221278</c:v>
                </c:pt>
                <c:pt idx="178">
                  <c:v>123.12907381397734</c:v>
                </c:pt>
                <c:pt idx="179">
                  <c:v>123.21069410541453</c:v>
                </c:pt>
                <c:pt idx="180">
                  <c:v>123.29117967436275</c:v>
                </c:pt>
                <c:pt idx="181">
                  <c:v>123.37054629625121</c:v>
                </c:pt>
                <c:pt idx="182">
                  <c:v>123.44880952719184</c:v>
                </c:pt>
                <c:pt idx="183">
                  <c:v>123.52598470702848</c:v>
                </c:pt>
                <c:pt idx="184">
                  <c:v>123.60208696234344</c:v>
                </c:pt>
                <c:pt idx="185">
                  <c:v>123.67713120942238</c:v>
                </c:pt>
                <c:pt idx="186">
                  <c:v>123.75113215717798</c:v>
                </c:pt>
                <c:pt idx="187">
                  <c:v>123.82410431003291</c:v>
                </c:pt>
                <c:pt idx="188">
                  <c:v>123.8960619707627</c:v>
                </c:pt>
                <c:pt idx="189">
                  <c:v>123.96701924329928</c:v>
                </c:pt>
                <c:pt idx="190">
                  <c:v>124.03699003549518</c:v>
                </c:pt>
                <c:pt idx="191">
                  <c:v>124.10598806184969</c:v>
                </c:pt>
                <c:pt idx="192">
                  <c:v>124.17402684619684</c:v>
                </c:pt>
                <c:pt idx="193">
                  <c:v>124.24111972435621</c:v>
                </c:pt>
                <c:pt idx="194">
                  <c:v>124.3072798467467</c:v>
                </c:pt>
                <c:pt idx="195">
                  <c:v>124.37252018096407</c:v>
                </c:pt>
                <c:pt idx="196">
                  <c:v>124.43685351432272</c:v>
                </c:pt>
                <c:pt idx="197">
                  <c:v>124.50029245636192</c:v>
                </c:pt>
                <c:pt idx="198">
                  <c:v>124.56284944131743</c:v>
                </c:pt>
                <c:pt idx="199">
                  <c:v>124.62453673055852</c:v>
                </c:pt>
                <c:pt idx="200">
                  <c:v>124.68536641499141</c:v>
                </c:pt>
                <c:pt idx="201">
                  <c:v>124.74535041742895</c:v>
                </c:pt>
                <c:pt idx="202">
                  <c:v>124.80450049492768</c:v>
                </c:pt>
                <c:pt idx="203">
                  <c:v>124.86282824109215</c:v>
                </c:pt>
                <c:pt idx="204">
                  <c:v>124.92034508834729</c:v>
                </c:pt>
                <c:pt idx="205">
                  <c:v>124.97706231017935</c:v>
                </c:pt>
                <c:pt idx="206">
                  <c:v>125.03299102334535</c:v>
                </c:pt>
                <c:pt idx="207">
                  <c:v>125.08814219005211</c:v>
                </c:pt>
                <c:pt idx="208">
                  <c:v>125.1425266201049</c:v>
                </c:pt>
                <c:pt idx="209">
                  <c:v>125.19615497302607</c:v>
                </c:pt>
                <c:pt idx="210">
                  <c:v>125.24903776014452</c:v>
                </c:pt>
                <c:pt idx="211">
                  <c:v>125.30118534665579</c:v>
                </c:pt>
                <c:pt idx="212">
                  <c:v>125.35260795365379</c:v>
                </c:pt>
                <c:pt idx="213">
                  <c:v>125.4033156601341</c:v>
                </c:pt>
                <c:pt idx="214">
                  <c:v>125.45331840496954</c:v>
                </c:pt>
                <c:pt idx="215">
                  <c:v>125.50262598885817</c:v>
                </c:pt>
                <c:pt idx="216">
                  <c:v>125.55124807624429</c:v>
                </c:pt>
                <c:pt idx="217">
                  <c:v>125.59919419721268</c:v>
                </c:pt>
                <c:pt idx="218">
                  <c:v>125.64647374935653</c:v>
                </c:pt>
                <c:pt idx="219">
                  <c:v>125.69309599961944</c:v>
                </c:pt>
                <c:pt idx="220">
                  <c:v>125.7390700861117</c:v>
                </c:pt>
                <c:pt idx="221">
                  <c:v>125.78440501990144</c:v>
                </c:pt>
                <c:pt idx="222">
                  <c:v>125.82910968678081</c:v>
                </c:pt>
                <c:pt idx="223">
                  <c:v>125.87319284900768</c:v>
                </c:pt>
                <c:pt idx="224">
                  <c:v>125.91666314702292</c:v>
                </c:pt>
                <c:pt idx="225">
                  <c:v>125.9595291011441</c:v>
                </c:pt>
                <c:pt idx="226">
                  <c:v>126.00179911323551</c:v>
                </c:pt>
                <c:pt idx="227">
                  <c:v>126.0434814683548</c:v>
                </c:pt>
                <c:pt idx="228">
                  <c:v>126.08458433637702</c:v>
                </c:pt>
                <c:pt idx="229">
                  <c:v>126.12511577359591</c:v>
                </c:pt>
                <c:pt idx="230">
                  <c:v>126.16508372430289</c:v>
                </c:pt>
                <c:pt idx="231">
                  <c:v>126.20449602234426</c:v>
                </c:pt>
                <c:pt idx="232">
                  <c:v>126.24336039265661</c:v>
                </c:pt>
                <c:pt idx="233">
                  <c:v>126.28168445278095</c:v>
                </c:pt>
                <c:pt idx="234">
                  <c:v>126.31947571435572</c:v>
                </c:pt>
                <c:pt idx="235">
                  <c:v>126.35674158458923</c:v>
                </c:pt>
                <c:pt idx="236">
                  <c:v>126.39348936771128</c:v>
                </c:pt>
                <c:pt idx="237">
                  <c:v>126.42972626640507</c:v>
                </c:pt>
                <c:pt idx="238">
                  <c:v>126.4654593832187</c:v>
                </c:pt>
                <c:pt idx="239">
                  <c:v>126.50069572195747</c:v>
                </c:pt>
                <c:pt idx="240">
                  <c:v>126.5354421890566</c:v>
                </c:pt>
                <c:pt idx="241">
                  <c:v>126.56970559493486</c:v>
                </c:pt>
                <c:pt idx="242">
                  <c:v>126.60349265532949</c:v>
                </c:pt>
                <c:pt idx="243">
                  <c:v>126.6368099926125</c:v>
                </c:pt>
                <c:pt idx="244">
                  <c:v>126.66966413708865</c:v>
                </c:pt>
                <c:pt idx="245">
                  <c:v>126.70206152827545</c:v>
                </c:pt>
                <c:pt idx="246">
                  <c:v>126.73400851616526</c:v>
                </c:pt>
                <c:pt idx="247">
                  <c:v>126.76551136247002</c:v>
                </c:pt>
                <c:pt idx="248">
                  <c:v>126.79657624184841</c:v>
                </c:pt>
                <c:pt idx="249">
                  <c:v>126.82720924311627</c:v>
                </c:pt>
                <c:pt idx="250">
                  <c:v>126.85741637043992</c:v>
                </c:pt>
                <c:pt idx="251">
                  <c:v>126.88720354451299</c:v>
                </c:pt>
                <c:pt idx="252">
                  <c:v>126.91657660371698</c:v>
                </c:pt>
                <c:pt idx="253">
                  <c:v>126.94554130526552</c:v>
                </c:pt>
                <c:pt idx="254">
                  <c:v>126.97410332633284</c:v>
                </c:pt>
                <c:pt idx="255">
                  <c:v>127.00226826516652</c:v>
                </c:pt>
                <c:pt idx="256">
                  <c:v>127.03004164218473</c:v>
                </c:pt>
                <c:pt idx="257">
                  <c:v>127.05742890105824</c:v>
                </c:pt>
                <c:pt idx="258">
                  <c:v>127.08443540977754</c:v>
                </c:pt>
                <c:pt idx="259">
                  <c:v>127.11106646170474</c:v>
                </c:pt>
                <c:pt idx="260">
                  <c:v>127.13732727661129</c:v>
                </c:pt>
                <c:pt idx="261">
                  <c:v>127.16322300170097</c:v>
                </c:pt>
                <c:pt idx="262">
                  <c:v>127.18875871261881</c:v>
                </c:pt>
                <c:pt idx="263">
                  <c:v>127.2139394144459</c:v>
                </c:pt>
                <c:pt idx="264">
                  <c:v>127.23877004268041</c:v>
                </c:pt>
                <c:pt idx="265">
                  <c:v>127.26325546420497</c:v>
                </c:pt>
                <c:pt idx="266">
                  <c:v>127.28740047824057</c:v>
                </c:pt>
                <c:pt idx="267">
                  <c:v>127.31120981728728</c:v>
                </c:pt>
                <c:pt idx="268">
                  <c:v>127.33468814805177</c:v>
                </c:pt>
                <c:pt idx="269">
                  <c:v>127.35784007236201</c:v>
                </c:pt>
                <c:pt idx="270">
                  <c:v>127.3806701280693</c:v>
                </c:pt>
                <c:pt idx="271">
                  <c:v>127.40318278993763</c:v>
                </c:pt>
                <c:pt idx="272">
                  <c:v>127.42538247052083</c:v>
                </c:pt>
                <c:pt idx="273">
                  <c:v>127.44727352102733</c:v>
                </c:pt>
                <c:pt idx="274">
                  <c:v>127.46886023217314</c:v>
                </c:pt>
                <c:pt idx="275">
                  <c:v>127.49014683502271</c:v>
                </c:pt>
                <c:pt idx="276">
                  <c:v>127.5111375018184</c:v>
                </c:pt>
                <c:pt idx="277">
                  <c:v>127.53183634679804</c:v>
                </c:pt>
                <c:pt idx="278">
                  <c:v>127.55224742700157</c:v>
                </c:pt>
                <c:pt idx="279">
                  <c:v>127.57237474306601</c:v>
                </c:pt>
                <c:pt idx="280">
                  <c:v>127.59222224000975</c:v>
                </c:pt>
                <c:pt idx="281">
                  <c:v>127.61179380800574</c:v>
                </c:pt>
                <c:pt idx="282">
                  <c:v>127.63109328314397</c:v>
                </c:pt>
                <c:pt idx="283">
                  <c:v>127.65012444818332</c:v>
                </c:pt>
                <c:pt idx="284">
                  <c:v>127.66889103329311</c:v>
                </c:pt>
                <c:pt idx="285">
                  <c:v>127.68739671678405</c:v>
                </c:pt>
                <c:pt idx="286">
                  <c:v>127.70564512582939</c:v>
                </c:pt>
                <c:pt idx="287">
                  <c:v>127.7236398371757</c:v>
                </c:pt>
                <c:pt idx="288">
                  <c:v>127.741384377844</c:v>
                </c:pt>
                <c:pt idx="289">
                  <c:v>127.75888222582111</c:v>
                </c:pt>
                <c:pt idx="290">
                  <c:v>127.77613681074119</c:v>
                </c:pt>
                <c:pt idx="291">
                  <c:v>127.79315151455818</c:v>
                </c:pt>
                <c:pt idx="292">
                  <c:v>127.80992967220845</c:v>
                </c:pt>
                <c:pt idx="293">
                  <c:v>127.82647457226467</c:v>
                </c:pt>
                <c:pt idx="294">
                  <c:v>127.84278945758017</c:v>
                </c:pt>
                <c:pt idx="295">
                  <c:v>127.85887752592471</c:v>
                </c:pt>
                <c:pt idx="296">
                  <c:v>127.87474193061119</c:v>
                </c:pt>
                <c:pt idx="297">
                  <c:v>127.89038578111374</c:v>
                </c:pt>
                <c:pt idx="298">
                  <c:v>127.9058121436771</c:v>
                </c:pt>
                <c:pt idx="299">
                  <c:v>127.92102404191773</c:v>
                </c:pt>
                <c:pt idx="300">
                  <c:v>127.93602445741641</c:v>
                </c:pt>
                <c:pt idx="301">
                  <c:v>127.95081633030257</c:v>
                </c:pt>
                <c:pt idx="302">
                  <c:v>127.96540255983068</c:v>
                </c:pt>
              </c:numCache>
            </c:numRef>
          </c:xVal>
          <c:yVal>
            <c:numRef>
              <c:f>Equations!$H$51:$H$353</c:f>
              <c:numCache>
                <c:formatCode>0.000</c:formatCode>
                <c:ptCount val="303"/>
                <c:pt idx="0">
                  <c:v>0.59958633677166773</c:v>
                </c:pt>
                <c:pt idx="1">
                  <c:v>0.5871263118635478</c:v>
                </c:pt>
                <c:pt idx="2">
                  <c:v>0.57492521917450889</c:v>
                </c:pt>
                <c:pt idx="3">
                  <c:v>0.56297767782493224</c:v>
                </c:pt>
                <c:pt idx="4">
                  <c:v>0.55127841875544892</c:v>
                </c:pt>
                <c:pt idx="5">
                  <c:v>0.53982228240319963</c:v>
                </c:pt>
                <c:pt idx="6">
                  <c:v>0.52860421642638356</c:v>
                </c:pt>
                <c:pt idx="7">
                  <c:v>0.51761927347609382</c:v>
                </c:pt>
                <c:pt idx="8">
                  <c:v>0.50686260901445657</c:v>
                </c:pt>
                <c:pt idx="9">
                  <c:v>0.49632947917811104</c:v>
                </c:pt>
                <c:pt idx="10">
                  <c:v>0.48601523868608909</c:v>
                </c:pt>
                <c:pt idx="11">
                  <c:v>0.47591533879117098</c:v>
                </c:pt>
                <c:pt idx="12">
                  <c:v>0.46602532527381407</c:v>
                </c:pt>
                <c:pt idx="13">
                  <c:v>0.45634083647776985</c:v>
                </c:pt>
                <c:pt idx="14">
                  <c:v>0.44685760138652292</c:v>
                </c:pt>
                <c:pt idx="15">
                  <c:v>0.42847825018864205</c:v>
                </c:pt>
                <c:pt idx="16">
                  <c:v>0.41085484573846542</c:v>
                </c:pt>
                <c:pt idx="17">
                  <c:v>0.39395629578038438</c:v>
                </c:pt>
                <c:pt idx="18">
                  <c:v>0.37775278689008607</c:v>
                </c:pt>
                <c:pt idx="19">
                  <c:v>0.36221573187594142</c:v>
                </c:pt>
                <c:pt idx="20">
                  <c:v>0.34731771934378591</c:v>
                </c:pt>
                <c:pt idx="21">
                  <c:v>0.33303246533611186</c:v>
                </c:pt>
                <c:pt idx="22">
                  <c:v>0.31933476696035118</c:v>
                </c:pt>
                <c:pt idx="23">
                  <c:v>0.30620045792443751</c:v>
                </c:pt>
                <c:pt idx="24">
                  <c:v>0.29360636590119976</c:v>
                </c:pt>
                <c:pt idx="25">
                  <c:v>0.28153027164636807</c:v>
                </c:pt>
                <c:pt idx="26">
                  <c:v>0.26995086979806499</c:v>
                </c:pt>
                <c:pt idx="27">
                  <c:v>0.25884773128862198</c:v>
                </c:pt>
                <c:pt idx="28">
                  <c:v>0.24820126730240646</c:v>
                </c:pt>
                <c:pt idx="29">
                  <c:v>0.23799269471607112</c:v>
                </c:pt>
                <c:pt idx="30">
                  <c:v>0.22820400296025348</c:v>
                </c:pt>
                <c:pt idx="31">
                  <c:v>0.21881792224426092</c:v>
                </c:pt>
                <c:pt idx="32">
                  <c:v>0.20981789308768148</c:v>
                </c:pt>
                <c:pt idx="33">
                  <c:v>0.2011880371051662</c:v>
                </c:pt>
                <c:pt idx="34">
                  <c:v>0.19291312899283963</c:v>
                </c:pt>
                <c:pt idx="35">
                  <c:v>0.18497856966691559</c:v>
                </c:pt>
                <c:pt idx="36">
                  <c:v>0.17737036050712743</c:v>
                </c:pt>
                <c:pt idx="37">
                  <c:v>0.17007507865953178</c:v>
                </c:pt>
                <c:pt idx="38">
                  <c:v>0.16307985335511332</c:v>
                </c:pt>
                <c:pt idx="39">
                  <c:v>0.1563723432024105</c:v>
                </c:pt>
                <c:pt idx="40">
                  <c:v>0.14994071441410065</c:v>
                </c:pt>
                <c:pt idx="41">
                  <c:v>0.14377361992913029</c:v>
                </c:pt>
                <c:pt idx="42">
                  <c:v>0.13786017939355699</c:v>
                </c:pt>
                <c:pt idx="43">
                  <c:v>0.13218995996478339</c:v>
                </c:pt>
                <c:pt idx="44">
                  <c:v>0.12675295790531738</c:v>
                </c:pt>
                <c:pt idx="45">
                  <c:v>0.12153958093358506</c:v>
                </c:pt>
                <c:pt idx="46">
                  <c:v>0.11654063130065846</c:v>
                </c:pt>
                <c:pt idx="47">
                  <c:v>0.11174728956304122</c:v>
                </c:pt>
                <c:pt idx="48">
                  <c:v>0.10715109902288325</c:v>
                </c:pt>
                <c:pt idx="49">
                  <c:v>0.10274395080817264</c:v>
                </c:pt>
                <c:pt idx="50">
                  <c:v>9.8518069566582669E-2</c:v>
                </c:pt>
                <c:pt idx="51">
                  <c:v>9.4465999747733911E-2</c:v>
                </c:pt>
                <c:pt idx="52">
                  <c:v>9.0580592449670011E-2</c:v>
                </c:pt>
                <c:pt idx="53">
                  <c:v>8.685499280634075E-2</c:v>
                </c:pt>
                <c:pt idx="54">
                  <c:v>8.3282627893840694E-2</c:v>
                </c:pt>
                <c:pt idx="55">
                  <c:v>7.9857195134066916E-2</c:v>
                </c:pt>
                <c:pt idx="56">
                  <c:v>7.6572651175336834E-2</c:v>
                </c:pt>
                <c:pt idx="57">
                  <c:v>7.342320123034865E-2</c:v>
                </c:pt>
                <c:pt idx="58">
                  <c:v>7.0403288852673801E-2</c:v>
                </c:pt>
                <c:pt idx="59">
                  <c:v>6.7507586133744593E-2</c:v>
                </c:pt>
                <c:pt idx="60">
                  <c:v>6.4730984303041791E-2</c:v>
                </c:pt>
                <c:pt idx="61">
                  <c:v>6.2068584714898636E-2</c:v>
                </c:pt>
                <c:pt idx="62">
                  <c:v>5.9515690206019538E-2</c:v>
                </c:pt>
                <c:pt idx="63">
                  <c:v>5.706779680846593E-2</c:v>
                </c:pt>
                <c:pt idx="64">
                  <c:v>5.4720585803488868E-2</c:v>
                </c:pt>
                <c:pt idx="65">
                  <c:v>5.2469916102189193E-2</c:v>
                </c:pt>
                <c:pt idx="66">
                  <c:v>5.0311816939562833E-2</c:v>
                </c:pt>
                <c:pt idx="67">
                  <c:v>4.8242480869041635E-2</c:v>
                </c:pt>
                <c:pt idx="68">
                  <c:v>4.6258257045170247E-2</c:v>
                </c:pt>
                <c:pt idx="69">
                  <c:v>4.4355644782567989E-2</c:v>
                </c:pt>
                <c:pt idx="70">
                  <c:v>4.2531287379812044E-2</c:v>
                </c:pt>
                <c:pt idx="71">
                  <c:v>4.0781966197345663E-2</c:v>
                </c:pt>
                <c:pt idx="72">
                  <c:v>3.9104594978963327E-2</c:v>
                </c:pt>
                <c:pt idx="73">
                  <c:v>3.7496214406854453E-2</c:v>
                </c:pt>
                <c:pt idx="74">
                  <c:v>3.5953986880599371E-2</c:v>
                </c:pt>
                <c:pt idx="75">
                  <c:v>3.4475191510906313E-2</c:v>
                </c:pt>
                <c:pt idx="76">
                  <c:v>3.3057219319257126E-2</c:v>
                </c:pt>
                <c:pt idx="77">
                  <c:v>3.1697568634992582E-2</c:v>
                </c:pt>
                <c:pt idx="78">
                  <c:v>3.0393840681716612E-2</c:v>
                </c:pt>
                <c:pt idx="79">
                  <c:v>2.9143735345232666E-2</c:v>
                </c:pt>
                <c:pt idx="80">
                  <c:v>2.7945047115545813E-2</c:v>
                </c:pt>
                <c:pt idx="81">
                  <c:v>2.6795661195771162E-2</c:v>
                </c:pt>
                <c:pt idx="82">
                  <c:v>2.5693549771083738E-2</c:v>
                </c:pt>
                <c:pt idx="83">
                  <c:v>2.463676843112728E-2</c:v>
                </c:pt>
                <c:pt idx="84">
                  <c:v>2.3623452739570134E-2</c:v>
                </c:pt>
                <c:pt idx="85">
                  <c:v>2.2651814944756078E-2</c:v>
                </c:pt>
                <c:pt idx="86">
                  <c:v>2.1720140825646789E-2</c:v>
                </c:pt>
                <c:pt idx="87">
                  <c:v>2.0826786667491406E-2</c:v>
                </c:pt>
                <c:pt idx="88">
                  <c:v>1.9970176361887436E-2</c:v>
                </c:pt>
                <c:pt idx="89">
                  <c:v>1.9148798626116827E-2</c:v>
                </c:pt>
                <c:pt idx="90">
                  <c:v>1.8361204336851338E-2</c:v>
                </c:pt>
                <c:pt idx="91">
                  <c:v>1.7606003973523198E-2</c:v>
                </c:pt>
                <c:pt idx="92">
                  <c:v>1.6881865166850484E-2</c:v>
                </c:pt>
                <c:pt idx="93">
                  <c:v>1.6187510348192196E-2</c:v>
                </c:pt>
                <c:pt idx="94">
                  <c:v>1.5521714495585877E-2</c:v>
                </c:pt>
                <c:pt idx="95">
                  <c:v>1.4883302972491186E-2</c:v>
                </c:pt>
                <c:pt idx="96">
                  <c:v>1.4271149455426433E-2</c:v>
                </c:pt>
                <c:pt idx="97">
                  <c:v>1.3684173946841878E-2</c:v>
                </c:pt>
                <c:pt idx="98">
                  <c:v>1.3121340869723984E-2</c:v>
                </c:pt>
                <c:pt idx="99">
                  <c:v>1.2581657240569012E-2</c:v>
                </c:pt>
                <c:pt idx="100">
                  <c:v>1.2064170917502623E-2</c:v>
                </c:pt>
                <c:pt idx="101">
                  <c:v>1.1567968920454693E-2</c:v>
                </c:pt>
                <c:pt idx="102">
                  <c:v>1.1092175820425714E-2</c:v>
                </c:pt>
                <c:pt idx="103">
                  <c:v>1.0635952195003026E-2</c:v>
                </c:pt>
                <c:pt idx="104">
                  <c:v>1.0198493147401989E-2</c:v>
                </c:pt>
                <c:pt idx="105">
                  <c:v>9.7790268864193352E-3</c:v>
                </c:pt>
                <c:pt idx="106">
                  <c:v>9.3768133647933374E-3</c:v>
                </c:pt>
                <c:pt idx="107">
                  <c:v>8.9911429735685302E-3</c:v>
                </c:pt>
                <c:pt idx="108">
                  <c:v>8.6213352901614946E-3</c:v>
                </c:pt>
                <c:pt idx="109">
                  <c:v>8.2667378779189716E-3</c:v>
                </c:pt>
                <c:pt idx="110">
                  <c:v>7.9267251350504126E-3</c:v>
                </c:pt>
                <c:pt idx="111">
                  <c:v>7.6006971909041883E-3</c:v>
                </c:pt>
                <c:pt idx="112">
                  <c:v>7.2880788476402001E-3</c:v>
                </c:pt>
                <c:pt idx="113">
                  <c:v>6.9883185654317261E-3</c:v>
                </c:pt>
                <c:pt idx="114">
                  <c:v>6.7008874894061406E-3</c:v>
                </c:pt>
                <c:pt idx="115">
                  <c:v>6.4252785166077743E-3</c:v>
                </c:pt>
                <c:pt idx="116">
                  <c:v>6.1610054013367969E-3</c:v>
                </c:pt>
                <c:pt idx="117">
                  <c:v>5.9076018972857077E-3</c:v>
                </c:pt>
                <c:pt idx="118">
                  <c:v>5.6646209349599406E-3</c:v>
                </c:pt>
                <c:pt idx="119">
                  <c:v>5.4316338329313419E-3</c:v>
                </c:pt>
                <c:pt idx="120">
                  <c:v>5.20822954153296E-3</c:v>
                </c:pt>
                <c:pt idx="121">
                  <c:v>4.9940139176608417E-3</c:v>
                </c:pt>
                <c:pt idx="122">
                  <c:v>4.7886090294033861E-3</c:v>
                </c:pt>
                <c:pt idx="123">
                  <c:v>4.5916524892714436E-3</c:v>
                </c:pt>
                <c:pt idx="124">
                  <c:v>4.4027968148528124E-3</c:v>
                </c:pt>
                <c:pt idx="125">
                  <c:v>4.2217088157631508E-3</c:v>
                </c:pt>
                <c:pt idx="126">
                  <c:v>4.0480690058117335E-3</c:v>
                </c:pt>
                <c:pt idx="127">
                  <c:v>3.8815710393449703E-3</c:v>
                </c:pt>
                <c:pt idx="128">
                  <c:v>3.7219211707732202E-3</c:v>
                </c:pt>
                <c:pt idx="129">
                  <c:v>3.5688377363274001E-3</c:v>
                </c:pt>
                <c:pt idx="130">
                  <c:v>3.4220506571310547E-3</c:v>
                </c:pt>
                <c:pt idx="131">
                  <c:v>3.281300962711179E-3</c:v>
                </c:pt>
                <c:pt idx="132">
                  <c:v>3.1463403341071487E-3</c:v>
                </c:pt>
                <c:pt idx="133">
                  <c:v>3.0169306657716775E-3</c:v>
                </c:pt>
                <c:pt idx="134">
                  <c:v>2.8928436454908864E-3</c:v>
                </c:pt>
                <c:pt idx="135">
                  <c:v>2.7738603515823509E-3</c:v>
                </c:pt>
                <c:pt idx="136">
                  <c:v>2.6597708666604818E-3</c:v>
                </c:pt>
                <c:pt idx="137">
                  <c:v>2.5503739072878216E-3</c:v>
                </c:pt>
                <c:pt idx="138">
                  <c:v>2.4454764688588621E-3</c:v>
                </c:pt>
                <c:pt idx="139">
                  <c:v>2.34489348508987E-3</c:v>
                </c:pt>
                <c:pt idx="140">
                  <c:v>2.2484475015139707E-3</c:v>
                </c:pt>
                <c:pt idx="141">
                  <c:v>2.155968362405451E-3</c:v>
                </c:pt>
                <c:pt idx="142">
                  <c:v>2.0672929105809324E-3</c:v>
                </c:pt>
                <c:pt idx="143">
                  <c:v>1.9822646995477904E-3</c:v>
                </c:pt>
                <c:pt idx="144">
                  <c:v>1.9007337174919707E-3</c:v>
                </c:pt>
                <c:pt idx="145">
                  <c:v>1.8225561226182477E-3</c:v>
                </c:pt>
                <c:pt idx="146">
                  <c:v>1.7475939893759963E-3</c:v>
                </c:pt>
                <c:pt idx="147">
                  <c:v>1.6757150651227535E-3</c:v>
                </c:pt>
                <c:pt idx="148">
                  <c:v>1.6067925367962603E-3</c:v>
                </c:pt>
                <c:pt idx="149">
                  <c:v>1.5407048071833351E-3</c:v>
                </c:pt>
                <c:pt idx="150">
                  <c:v>1.4773352803908557E-3</c:v>
                </c:pt>
                <c:pt idx="151">
                  <c:v>1.4165721561403689E-3</c:v>
                </c:pt>
                <c:pt idx="152">
                  <c:v>1.358308232523406E-3</c:v>
                </c:pt>
                <c:pt idx="153">
                  <c:v>1.3024407168695169E-3</c:v>
                </c:pt>
                <c:pt idx="154">
                  <c:v>1.2488710443933422E-3</c:v>
                </c:pt>
                <c:pt idx="155">
                  <c:v>1.1975047043007729E-3</c:v>
                </c:pt>
                <c:pt idx="156">
                  <c:v>1.1482510730473994E-3</c:v>
                </c:pt>
                <c:pt idx="157">
                  <c:v>1.101023254455079E-3</c:v>
                </c:pt>
                <c:pt idx="158">
                  <c:v>1.0557379264045437E-3</c:v>
                </c:pt>
                <c:pt idx="159">
                  <c:v>1.0123151938335742E-3</c:v>
                </c:pt>
                <c:pt idx="160">
                  <c:v>9.7067844778139084E-4</c:v>
                </c:pt>
                <c:pt idx="161">
                  <c:v>9.3075423023058156E-4</c:v>
                </c:pt>
                <c:pt idx="162">
                  <c:v>8.9247210450810893E-4</c:v>
                </c:pt>
                <c:pt idx="163">
                  <c:v>8.5576453101675342E-4</c:v>
                </c:pt>
                <c:pt idx="164">
                  <c:v>8.2056674807774895E-4</c:v>
                </c:pt>
                <c:pt idx="165">
                  <c:v>7.868166576743879E-4</c:v>
                </c:pt>
                <c:pt idx="166">
                  <c:v>7.5445471589501557E-4</c:v>
                </c:pt>
                <c:pt idx="167">
                  <c:v>7.2342382788212934E-4</c:v>
                </c:pt>
                <c:pt idx="168">
                  <c:v>6.9366924710224378E-4</c:v>
                </c:pt>
                <c:pt idx="169">
                  <c:v>6.6513847875880865E-4</c:v>
                </c:pt>
                <c:pt idx="170">
                  <c:v>6.3778118717777461E-4</c:v>
                </c:pt>
                <c:pt idx="171">
                  <c:v>6.1154910700241102E-4</c:v>
                </c:pt>
                <c:pt idx="172">
                  <c:v>5.8639595804070035E-4</c:v>
                </c:pt>
                <c:pt idx="173">
                  <c:v>5.6227736361507785E-4</c:v>
                </c:pt>
                <c:pt idx="174">
                  <c:v>5.3915077227046444E-4</c:v>
                </c:pt>
                <c:pt idx="175">
                  <c:v>5.1697538270246556E-4</c:v>
                </c:pt>
                <c:pt idx="176">
                  <c:v>4.9571207177328907E-4</c:v>
                </c:pt>
                <c:pt idx="177">
                  <c:v>4.7532332548838509E-4</c:v>
                </c:pt>
                <c:pt idx="178">
                  <c:v>4.5577317281203121E-4</c:v>
                </c:pt>
                <c:pt idx="179">
                  <c:v>4.3702712220509716E-4</c:v>
                </c:pt>
                <c:pt idx="180">
                  <c:v>4.1905210077302567E-4</c:v>
                </c:pt>
                <c:pt idx="181">
                  <c:v>4.0181639591666956E-4</c:v>
                </c:pt>
                <c:pt idx="182">
                  <c:v>3.8528959938304328E-4</c:v>
                </c:pt>
                <c:pt idx="183">
                  <c:v>3.6944255361727896E-4</c:v>
                </c:pt>
                <c:pt idx="184">
                  <c:v>3.5424730032113843E-4</c:v>
                </c:pt>
                <c:pt idx="185">
                  <c:v>3.3967703112732482E-4</c:v>
                </c:pt>
                <c:pt idx="186">
                  <c:v>3.2570604030257073E-4</c:v>
                </c:pt>
                <c:pt idx="187">
                  <c:v>3.123096793960586E-4</c:v>
                </c:pt>
                <c:pt idx="188">
                  <c:v>2.9946431375316152E-4</c:v>
                </c:pt>
                <c:pt idx="189">
                  <c:v>2.8714728081778349E-4</c:v>
                </c:pt>
                <c:pt idx="190">
                  <c:v>2.7533685014973348E-4</c:v>
                </c:pt>
                <c:pt idx="191">
                  <c:v>2.6401218508659383E-4</c:v>
                </c:pt>
                <c:pt idx="192">
                  <c:v>2.5315330598244424E-4</c:v>
                </c:pt>
                <c:pt idx="193">
                  <c:v>2.4274105495858519E-4</c:v>
                </c:pt>
                <c:pt idx="194">
                  <c:v>2.3275706210407185E-4</c:v>
                </c:pt>
                <c:pt idx="195">
                  <c:v>2.2318371306642739E-4</c:v>
                </c:pt>
                <c:pt idx="196">
                  <c:v>2.1400411797535746E-4</c:v>
                </c:pt>
                <c:pt idx="197">
                  <c:v>2.0520208164463897E-4</c:v>
                </c:pt>
                <c:pt idx="198">
                  <c:v>1.9676207499961192E-4</c:v>
                </c:pt>
                <c:pt idx="199">
                  <c:v>1.8866920767986452E-4</c:v>
                </c:pt>
                <c:pt idx="200">
                  <c:v>1.809092017687761E-4</c:v>
                </c:pt>
                <c:pt idx="201">
                  <c:v>1.7346836660356955E-4</c:v>
                </c:pt>
                <c:pt idx="202">
                  <c:v>1.6633357462143193E-4</c:v>
                </c:pt>
                <c:pt idx="203">
                  <c:v>1.5949223819908932E-4</c:v>
                </c:pt>
                <c:pt idx="204">
                  <c:v>1.5293228744497512E-4</c:v>
                </c:pt>
                <c:pt idx="205">
                  <c:v>1.4664214890481133E-4</c:v>
                </c:pt>
                <c:pt idx="206">
                  <c:v>1.4061072514303397E-4</c:v>
                </c:pt>
                <c:pt idx="207">
                  <c:v>1.3482737516403882E-4</c:v>
                </c:pt>
                <c:pt idx="208">
                  <c:v>1.2928189563870588E-4</c:v>
                </c:pt>
                <c:pt idx="209">
                  <c:v>1.2396450290308068E-4</c:v>
                </c:pt>
                <c:pt idx="210">
                  <c:v>1.1886581569745402E-4</c:v>
                </c:pt>
                <c:pt idx="211">
                  <c:v>1.1397683861538706E-4</c:v>
                </c:pt>
                <c:pt idx="212">
                  <c:v>1.0928894623348161E-4</c:v>
                </c:pt>
                <c:pt idx="213">
                  <c:v>1.047938678938965E-4</c:v>
                </c:pt>
                <c:pt idx="214">
                  <c:v>1.0048367311276241E-4</c:v>
                </c:pt>
                <c:pt idx="215">
                  <c:v>9.6350757588751698E-5</c:v>
                </c:pt>
                <c:pt idx="216">
                  <c:v>9.2387829787118935E-5</c:v>
                </c:pt>
                <c:pt idx="217">
                  <c:v>8.8587898075542736E-5</c:v>
                </c:pt>
                <c:pt idx="218">
                  <c:v>8.4944258389073232E-5</c:v>
                </c:pt>
                <c:pt idx="219">
                  <c:v>8.1450482402423035E-5</c:v>
                </c:pt>
                <c:pt idx="220">
                  <c:v>7.8100406188734341E-5</c:v>
                </c:pt>
                <c:pt idx="221">
                  <c:v>7.4888119344813564E-5</c:v>
                </c:pt>
                <c:pt idx="222">
                  <c:v>7.1807954563647377E-5</c:v>
                </c:pt>
                <c:pt idx="223">
                  <c:v>6.8854477635803455E-5</c:v>
                </c:pt>
                <c:pt idx="224">
                  <c:v>6.6022477862075863E-5</c:v>
                </c:pt>
                <c:pt idx="225">
                  <c:v>6.3306958860460358E-5</c:v>
                </c:pt>
                <c:pt idx="226">
                  <c:v>6.0703129751240891E-5</c:v>
                </c:pt>
                <c:pt idx="227">
                  <c:v>5.8206396704635373E-5</c:v>
                </c:pt>
                <c:pt idx="228">
                  <c:v>5.5812354836088674E-5</c:v>
                </c:pt>
                <c:pt idx="229">
                  <c:v>5.351678043491396E-5</c:v>
                </c:pt>
                <c:pt idx="230">
                  <c:v>5.1315623512571752E-5</c:v>
                </c:pt>
                <c:pt idx="231">
                  <c:v>4.9205000657439876E-5</c:v>
                </c:pt>
                <c:pt idx="232">
                  <c:v>4.7181188183468301E-5</c:v>
                </c:pt>
                <c:pt idx="233">
                  <c:v>4.5240615560631324E-5</c:v>
                </c:pt>
                <c:pt idx="234">
                  <c:v>4.337985911558666E-5</c:v>
                </c:pt>
                <c:pt idx="235">
                  <c:v>4.1595635991427847E-5</c:v>
                </c:pt>
                <c:pt idx="236">
                  <c:v>3.9884798355873333E-5</c:v>
                </c:pt>
                <c:pt idx="237">
                  <c:v>3.8244327847674032E-5</c:v>
                </c:pt>
                <c:pt idx="238">
                  <c:v>3.6671330251441335E-5</c:v>
                </c:pt>
                <c:pt idx="239">
                  <c:v>3.5163030391500645E-5</c:v>
                </c:pt>
                <c:pt idx="240">
                  <c:v>3.3716767235761807E-5</c:v>
                </c:pt>
                <c:pt idx="241">
                  <c:v>3.232998920096844E-5</c:v>
                </c:pt>
                <c:pt idx="242">
                  <c:v>3.1000249651043383E-5</c:v>
                </c:pt>
                <c:pt idx="243">
                  <c:v>2.972520258058819E-5</c:v>
                </c:pt>
                <c:pt idx="244">
                  <c:v>2.8502598475921231E-5</c:v>
                </c:pt>
                <c:pt idx="245">
                  <c:v>2.7330280346352206E-5</c:v>
                </c:pt>
                <c:pt idx="246">
                  <c:v>2.6206179918691212E-5</c:v>
                </c:pt>
                <c:pt idx="247">
                  <c:v>2.5128313988278476E-5</c:v>
                </c:pt>
                <c:pt idx="248">
                  <c:v>2.4094780920097061E-5</c:v>
                </c:pt>
                <c:pt idx="249">
                  <c:v>2.3103757293795542E-5</c:v>
                </c:pt>
                <c:pt idx="250">
                  <c:v>2.2153494686701656E-5</c:v>
                </c:pt>
                <c:pt idx="251">
                  <c:v>2.1242316589151305E-5</c:v>
                </c:pt>
                <c:pt idx="252">
                  <c:v>2.0368615446690747E-5</c:v>
                </c:pt>
                <c:pt idx="253">
                  <c:v>1.9530849823933664E-5</c:v>
                </c:pt>
                <c:pt idx="254">
                  <c:v>1.8727541685069411E-5</c:v>
                </c:pt>
                <c:pt idx="255">
                  <c:v>1.7957273786224551E-5</c:v>
                </c:pt>
                <c:pt idx="256">
                  <c:v>1.7218687175077153E-5</c:v>
                </c:pt>
                <c:pt idx="257">
                  <c:v>1.6510478793312471E-5</c:v>
                </c:pt>
                <c:pt idx="258">
                  <c:v>1.5831399177690178E-5</c:v>
                </c:pt>
                <c:pt idx="259">
                  <c:v>1.5180250255667184E-5</c:v>
                </c:pt>
                <c:pt idx="260">
                  <c:v>1.4555883231686987E-5</c:v>
                </c:pt>
                <c:pt idx="261">
                  <c:v>1.39571965604064E-5</c:v>
                </c:pt>
                <c:pt idx="262">
                  <c:v>1.3383134003283913E-5</c:v>
                </c:pt>
                <c:pt idx="263">
                  <c:v>1.2832682765100994E-5</c:v>
                </c:pt>
                <c:pt idx="264">
                  <c:v>1.2304871707128687E-5</c:v>
                </c:pt>
                <c:pt idx="265">
                  <c:v>1.1798769633787049E-5</c:v>
                </c:pt>
                <c:pt idx="266">
                  <c:v>1.1313483649774676E-5</c:v>
                </c:pt>
                <c:pt idx="267">
                  <c:v>1.0848157584769828E-5</c:v>
                </c:pt>
                <c:pt idx="268">
                  <c:v>1.0401970482923972E-5</c:v>
                </c:pt>
                <c:pt idx="269">
                  <c:v>9.9741351544827641E-6</c:v>
                </c:pt>
                <c:pt idx="270">
                  <c:v>9.5638967869791862E-6</c:v>
                </c:pt>
                <c:pt idx="271">
                  <c:v>9.1705316135486164E-6</c:v>
                </c:pt>
                <c:pt idx="272">
                  <c:v>8.7933456360163885E-6</c:v>
                </c:pt>
                <c:pt idx="273">
                  <c:v>8.4316734005050436E-6</c:v>
                </c:pt>
                <c:pt idx="274">
                  <c:v>8.0848768234011215E-6</c:v>
                </c:pt>
                <c:pt idx="275">
                  <c:v>7.7523440656101953E-6</c:v>
                </c:pt>
                <c:pt idx="276">
                  <c:v>7.4334884531140458E-6</c:v>
                </c:pt>
                <c:pt idx="277">
                  <c:v>7.127747441925558E-6</c:v>
                </c:pt>
                <c:pt idx="278">
                  <c:v>6.8345816256152436E-6</c:v>
                </c:pt>
                <c:pt idx="279">
                  <c:v>6.5534737836584194E-6</c:v>
                </c:pt>
                <c:pt idx="280">
                  <c:v>6.2839279689240747E-6</c:v>
                </c:pt>
                <c:pt idx="281">
                  <c:v>6.0254686326955223E-6</c:v>
                </c:pt>
                <c:pt idx="282">
                  <c:v>5.7776397856791402E-6</c:v>
                </c:pt>
                <c:pt idx="283">
                  <c:v>5.5400041935210106E-6</c:v>
                </c:pt>
                <c:pt idx="284">
                  <c:v>5.3121426054121321E-6</c:v>
                </c:pt>
                <c:pt idx="285">
                  <c:v>5.0936530144212744E-6</c:v>
                </c:pt>
                <c:pt idx="286">
                  <c:v>4.8841499482504989E-6</c:v>
                </c:pt>
                <c:pt idx="287">
                  <c:v>4.6832637891620649E-6</c:v>
                </c:pt>
                <c:pt idx="288">
                  <c:v>4.4906401218768892E-6</c:v>
                </c:pt>
                <c:pt idx="289">
                  <c:v>4.3059391082940853E-6</c:v>
                </c:pt>
                <c:pt idx="290">
                  <c:v>4.1288348879284271E-6</c:v>
                </c:pt>
                <c:pt idx="291">
                  <c:v>3.9590150030079469E-6</c:v>
                </c:pt>
                <c:pt idx="292">
                  <c:v>3.796179847217402E-6</c:v>
                </c:pt>
                <c:pt idx="293">
                  <c:v>3.6400421371150361E-6</c:v>
                </c:pt>
                <c:pt idx="294">
                  <c:v>3.4903264052900904E-6</c:v>
                </c:pt>
                <c:pt idx="295">
                  <c:v>3.3467685143668557E-6</c:v>
                </c:pt>
                <c:pt idx="296">
                  <c:v>3.2091151909978452E-6</c:v>
                </c:pt>
                <c:pt idx="297">
                  <c:v>3.0771235790239289E-6</c:v>
                </c:pt>
                <c:pt idx="298">
                  <c:v>2.9505608110130913E-6</c:v>
                </c:pt>
                <c:pt idx="299">
                  <c:v>2.8292035974218933E-6</c:v>
                </c:pt>
                <c:pt idx="300">
                  <c:v>2.7128378326548129E-6</c:v>
                </c:pt>
                <c:pt idx="301">
                  <c:v>2.6012582173264532E-6</c:v>
                </c:pt>
                <c:pt idx="302">
                  <c:v>2.4942678960601868E-6</c:v>
                </c:pt>
              </c:numCache>
            </c:numRef>
          </c:yVal>
          <c:smooth val="0"/>
        </c:ser>
        <c:ser>
          <c:idx val="6"/>
          <c:order val="4"/>
          <c:tx>
            <c:strRef>
              <c:f>Graphs!$A$25</c:f>
              <c:strCache>
                <c:ptCount val="1"/>
                <c:pt idx="0">
                  <c:v>Lm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Graphs!$A$26:$A$27</c:f>
              <c:numCache>
                <c:formatCode>General</c:formatCode>
                <c:ptCount val="2"/>
                <c:pt idx="0">
                  <c:v>61</c:v>
                </c:pt>
                <c:pt idx="1">
                  <c:v>61</c:v>
                </c:pt>
              </c:numCache>
            </c:numRef>
          </c:xVal>
          <c:yVal>
            <c:numRef>
              <c:f>Graphs!$B$26:$B$27</c:f>
              <c:numCache>
                <c:formatCode>General</c:formatCode>
                <c:ptCount val="2"/>
                <c:pt idx="0">
                  <c:v>0</c:v>
                </c:pt>
                <c:pt idx="1">
                  <c:v>0.94</c:v>
                </c:pt>
              </c:numCache>
            </c:numRef>
          </c:yVal>
          <c:smooth val="0"/>
        </c:ser>
        <c:ser>
          <c:idx val="7"/>
          <c:order val="5"/>
          <c:tx>
            <c:strRef>
              <c:f>Equations!$J$11</c:f>
              <c:strCache>
                <c:ptCount val="1"/>
                <c:pt idx="0">
                  <c:v>N_NoLimit</c:v>
                </c:pt>
              </c:strCache>
            </c:strRef>
          </c:tx>
          <c:spPr>
            <a:ln w="15875">
              <a:solidFill>
                <a:schemeClr val="tx1"/>
              </a:solidFill>
              <a:prstDash val="dashDot"/>
            </a:ln>
          </c:spPr>
          <c:marker>
            <c:symbol val="none"/>
          </c:marker>
          <c:xVal>
            <c:numRef>
              <c:f>Equations!$B$12:$B$353</c:f>
              <c:numCache>
                <c:formatCode>0.0</c:formatCode>
                <c:ptCount val="342"/>
                <c:pt idx="0">
                  <c:v>6.5120810430709231</c:v>
                </c:pt>
                <c:pt idx="1">
                  <c:v>8.2149639147037945</c:v>
                </c:pt>
                <c:pt idx="2">
                  <c:v>9.8941725325882501</c:v>
                </c:pt>
                <c:pt idx="3">
                  <c:v>11.550036026989154</c:v>
                </c:pt>
                <c:pt idx="4">
                  <c:v>13.182878952452391</c:v>
                </c:pt>
                <c:pt idx="5">
                  <c:v>14.7930213514187</c:v>
                </c:pt>
                <c:pt idx="6">
                  <c:v>16.380778816952873</c:v>
                </c:pt>
                <c:pt idx="7">
                  <c:v>17.946462554601151</c:v>
                </c:pt>
                <c:pt idx="8">
                  <c:v>19.490379443388413</c:v>
                </c:pt>
                <c:pt idx="9">
                  <c:v>21.012832095967489</c:v>
                </c:pt>
                <c:pt idx="10">
                  <c:v>22.514118917932205</c:v>
                </c:pt>
                <c:pt idx="11">
                  <c:v>23.994534166305804</c:v>
                </c:pt>
                <c:pt idx="12">
                  <c:v>25.45436800721631</c:v>
                </c:pt>
                <c:pt idx="13">
                  <c:v>26.893906572769964</c:v>
                </c:pt>
                <c:pt idx="14">
                  <c:v>28.313432017134126</c:v>
                </c:pt>
                <c:pt idx="15">
                  <c:v>29.713222571840259</c:v>
                </c:pt>
                <c:pt idx="16">
                  <c:v>31.09355260031834</c:v>
                </c:pt>
                <c:pt idx="17">
                  <c:v>32.45469265167285</c:v>
                </c:pt>
                <c:pt idx="18">
                  <c:v>33.79690951371137</c:v>
                </c:pt>
                <c:pt idx="19">
                  <c:v>35.120466265235748</c:v>
                </c:pt>
                <c:pt idx="20">
                  <c:v>36.425622327606476</c:v>
                </c:pt>
                <c:pt idx="21">
                  <c:v>37.712633515590035</c:v>
                </c:pt>
                <c:pt idx="22">
                  <c:v>38.981752087499444</c:v>
                </c:pt>
                <c:pt idx="23">
                  <c:v>40.233226794637709</c:v>
                </c:pt>
                <c:pt idx="24">
                  <c:v>41.46730293005384</c:v>
                </c:pt>
                <c:pt idx="25">
                  <c:v>42.684222376621079</c:v>
                </c:pt>
                <c:pt idx="26">
                  <c:v>43.884223654446757</c:v>
                </c:pt>
                <c:pt idx="27">
                  <c:v>45.067541967622951</c:v>
                </c:pt>
                <c:pt idx="28">
                  <c:v>46.234409250327289</c:v>
                </c:pt>
                <c:pt idx="29">
                  <c:v>47.385054212282689</c:v>
                </c:pt>
                <c:pt idx="30">
                  <c:v>48.519702383585368</c:v>
                </c:pt>
                <c:pt idx="31">
                  <c:v>49.63857615890926</c:v>
                </c:pt>
                <c:pt idx="32">
                  <c:v>50.741894841096283</c:v>
                </c:pt>
                <c:pt idx="33">
                  <c:v>51.82987468414025</c:v>
                </c:pt>
                <c:pt idx="34">
                  <c:v>52.902728935573386</c:v>
                </c:pt>
                <c:pt idx="35">
                  <c:v>53.960667878263578</c:v>
                </c:pt>
                <c:pt idx="36">
                  <c:v>55.003898871630433</c:v>
                </c:pt>
                <c:pt idx="37">
                  <c:v>56.032626392288385</c:v>
                </c:pt>
                <c:pt idx="38">
                  <c:v>57.047052074124807</c:v>
                </c:pt>
                <c:pt idx="39">
                  <c:v>58.047374747820889</c:v>
                </c:pt>
                <c:pt idx="40">
                  <c:v>59.033790479823061</c:v>
                </c:pt>
                <c:pt idx="41">
                  <c:v>60.006492610772654</c:v>
                </c:pt>
                <c:pt idx="42">
                  <c:v>60.965671793401299</c:v>
                </c:pt>
                <c:pt idx="43">
                  <c:v>61.91151602989946</c:v>
                </c:pt>
                <c:pt idx="44">
                  <c:v>62.84421070876548</c:v>
                </c:pt>
                <c:pt idx="45">
                  <c:v>63.76393864114231</c:v>
                </c:pt>
                <c:pt idx="46">
                  <c:v>64.670880096649057</c:v>
                </c:pt>
                <c:pt idx="47">
                  <c:v>65.56521283871443</c:v>
                </c:pt>
                <c:pt idx="48">
                  <c:v>66.447112159418992</c:v>
                </c:pt>
                <c:pt idx="49">
                  <c:v>67.316750913852815</c:v>
                </c:pt>
                <c:pt idx="50">
                  <c:v>68.174299553995851</c:v>
                </c:pt>
                <c:pt idx="51">
                  <c:v>69.019926162126836</c:v>
                </c:pt>
                <c:pt idx="52">
                  <c:v>69.853796483768136</c:v>
                </c:pt>
                <c:pt idx="53">
                  <c:v>70.676073960172317</c:v>
                </c:pt>
                <c:pt idx="54">
                  <c:v>71.486919760357125</c:v>
                </c:pt>
                <c:pt idx="55">
                  <c:v>72.286492812695229</c:v>
                </c:pt>
                <c:pt idx="56">
                  <c:v>73.07494983606459</c:v>
                </c:pt>
                <c:pt idx="57">
                  <c:v>73.852445370565931</c:v>
                </c:pt>
                <c:pt idx="58">
                  <c:v>74.619131807813048</c:v>
                </c:pt>
                <c:pt idx="59">
                  <c:v>75.375159420802063</c:v>
                </c:pt>
                <c:pt idx="60">
                  <c:v>76.120676393365443</c:v>
                </c:pt>
                <c:pt idx="61">
                  <c:v>76.855828849216479</c:v>
                </c:pt>
                <c:pt idx="62">
                  <c:v>77.580760880589992</c:v>
                </c:pt>
                <c:pt idx="63">
                  <c:v>78.295614576484908</c:v>
                </c:pt>
                <c:pt idx="64">
                  <c:v>79.000530050514129</c:v>
                </c:pt>
                <c:pt idx="65">
                  <c:v>79.695645468367204</c:v>
                </c:pt>
                <c:pt idx="66">
                  <c:v>80.3810970748914</c:v>
                </c:pt>
                <c:pt idx="67">
                  <c:v>81.057019220795937</c:v>
                </c:pt>
                <c:pt idx="68">
                  <c:v>81.723544388985275</c:v>
                </c:pt>
                <c:pt idx="69">
                  <c:v>82.38080322052619</c:v>
                </c:pt>
                <c:pt idx="70">
                  <c:v>83.028924540253726</c:v>
                </c:pt>
                <c:pt idx="71">
                  <c:v>83.6680353820215</c:v>
                </c:pt>
                <c:pt idx="72">
                  <c:v>84.298261013600452</c:v>
                </c:pt>
                <c:pt idx="73">
                  <c:v>84.919724961231978</c:v>
                </c:pt>
                <c:pt idx="74">
                  <c:v>85.532549033839302</c:v>
                </c:pt>
                <c:pt idx="75">
                  <c:v>86.136853346902569</c:v>
                </c:pt>
                <c:pt idx="76">
                  <c:v>86.732756346001722</c:v>
                </c:pt>
                <c:pt idx="77">
                  <c:v>87.320374830032264</c:v>
                </c:pt>
                <c:pt idx="78">
                  <c:v>87.89982397409824</c:v>
                </c:pt>
                <c:pt idx="79">
                  <c:v>88.471217352086924</c:v>
                </c:pt>
                <c:pt idx="80">
                  <c:v>89.03466695892962</c:v>
                </c:pt>
                <c:pt idx="81">
                  <c:v>89.590283232553091</c:v>
                </c:pt>
                <c:pt idx="82">
                  <c:v>90.138175075525652</c:v>
                </c:pt>
                <c:pt idx="83">
                  <c:v>90.678449876402581</c:v>
                </c:pt>
                <c:pt idx="84">
                  <c:v>91.211213530774415</c:v>
                </c:pt>
                <c:pt idx="85">
                  <c:v>91.736570462022982</c:v>
                </c:pt>
                <c:pt idx="86">
                  <c:v>92.254623641788669</c:v>
                </c:pt>
                <c:pt idx="87">
                  <c:v>92.765474610153191</c:v>
                </c:pt>
                <c:pt idx="88">
                  <c:v>93.269223495541723</c:v>
                </c:pt>
                <c:pt idx="89">
                  <c:v>93.765969034348544</c:v>
                </c:pt>
                <c:pt idx="90">
                  <c:v>94.255808590289462</c:v>
                </c:pt>
                <c:pt idx="91">
                  <c:v>94.738838173485604</c:v>
                </c:pt>
                <c:pt idx="92">
                  <c:v>95.21515245928164</c:v>
                </c:pt>
                <c:pt idx="93">
                  <c:v>95.684844806802445</c:v>
                </c:pt>
                <c:pt idx="94">
                  <c:v>96.14800727725175</c:v>
                </c:pt>
                <c:pt idx="95">
                  <c:v>96.604730651956544</c:v>
                </c:pt>
                <c:pt idx="96">
                  <c:v>97.055104450160385</c:v>
                </c:pt>
                <c:pt idx="97">
                  <c:v>97.499216946569533</c:v>
                </c:pt>
                <c:pt idx="98">
                  <c:v>97.937155188655041</c:v>
                </c:pt>
                <c:pt idx="99">
                  <c:v>98.369005013714357</c:v>
                </c:pt>
                <c:pt idx="100">
                  <c:v>98.794851065695681</c:v>
                </c:pt>
                <c:pt idx="101">
                  <c:v>99.214776811788511</c:v>
                </c:pt>
                <c:pt idx="102">
                  <c:v>99.628864558783391</c:v>
                </c:pt>
                <c:pt idx="103">
                  <c:v>100.03719546920439</c:v>
                </c:pt>
                <c:pt idx="104">
                  <c:v>100.43984957721716</c:v>
                </c:pt>
                <c:pt idx="105">
                  <c:v>100.8369058043159</c:v>
                </c:pt>
                <c:pt idx="106">
                  <c:v>101.22844197479225</c:v>
                </c:pt>
                <c:pt idx="107">
                  <c:v>101.61453483098906</c:v>
                </c:pt>
                <c:pt idx="108">
                  <c:v>101.99526004834217</c:v>
                </c:pt>
                <c:pt idx="109">
                  <c:v>102.37069225021303</c:v>
                </c:pt>
                <c:pt idx="110">
                  <c:v>102.74090502251507</c:v>
                </c:pt>
                <c:pt idx="111">
                  <c:v>103.10597092813684</c:v>
                </c:pt>
                <c:pt idx="112">
                  <c:v>103.4659615211646</c:v>
                </c:pt>
                <c:pt idx="113">
                  <c:v>103.82094736090698</c:v>
                </c:pt>
                <c:pt idx="114">
                  <c:v>104.17099802572504</c:v>
                </c:pt>
                <c:pt idx="115">
                  <c:v>104.51618212666972</c:v>
                </c:pt>
                <c:pt idx="116">
                  <c:v>104.85656732092984</c:v>
                </c:pt>
                <c:pt idx="117">
                  <c:v>105.19222032509319</c:v>
                </c:pt>
                <c:pt idx="118">
                  <c:v>105.5232069282231</c:v>
                </c:pt>
                <c:pt idx="119">
                  <c:v>105.84959200475345</c:v>
                </c:pt>
                <c:pt idx="120">
                  <c:v>106.17143952720404</c:v>
                </c:pt>
                <c:pt idx="121">
                  <c:v>106.48881257871966</c:v>
                </c:pt>
                <c:pt idx="122">
                  <c:v>106.80177336543443</c:v>
                </c:pt>
                <c:pt idx="123">
                  <c:v>107.11038322866445</c:v>
                </c:pt>
                <c:pt idx="124">
                  <c:v>107.41470265693086</c:v>
                </c:pt>
                <c:pt idx="125">
                  <c:v>107.71479129781584</c:v>
                </c:pt>
                <c:pt idx="126">
                  <c:v>108.01070796965369</c:v>
                </c:pt>
                <c:pt idx="127">
                  <c:v>108.30251067305944</c:v>
                </c:pt>
                <c:pt idx="128">
                  <c:v>108.59025660229712</c:v>
                </c:pt>
                <c:pt idx="129">
                  <c:v>108.87400215649002</c:v>
                </c:pt>
                <c:pt idx="130">
                  <c:v>109.15380295067517</c:v>
                </c:pt>
                <c:pt idx="131">
                  <c:v>109.42971382670392</c:v>
                </c:pt>
                <c:pt idx="132">
                  <c:v>109.7017888639913</c:v>
                </c:pt>
                <c:pt idx="133">
                  <c:v>109.9700813901156</c:v>
                </c:pt>
                <c:pt idx="134">
                  <c:v>110.23464399127086</c:v>
                </c:pt>
                <c:pt idx="135">
                  <c:v>110.49552852257386</c:v>
                </c:pt>
                <c:pt idx="136">
                  <c:v>110.7527861182279</c:v>
                </c:pt>
                <c:pt idx="137">
                  <c:v>111.00646720154533</c:v>
                </c:pt>
                <c:pt idx="138">
                  <c:v>111.2566214948306</c:v>
                </c:pt>
                <c:pt idx="139">
                  <c:v>111.503298029126</c:v>
                </c:pt>
                <c:pt idx="140">
                  <c:v>111.74654515382197</c:v>
                </c:pt>
                <c:pt idx="141">
                  <c:v>111.98641054613367</c:v>
                </c:pt>
                <c:pt idx="142">
                  <c:v>112.22294122044589</c:v>
                </c:pt>
                <c:pt idx="143">
                  <c:v>112.45618353752801</c:v>
                </c:pt>
                <c:pt idx="144">
                  <c:v>112.68618321362084</c:v>
                </c:pt>
                <c:pt idx="145">
                  <c:v>112.91298532939726</c:v>
                </c:pt>
                <c:pt idx="146">
                  <c:v>113.13663433879802</c:v>
                </c:pt>
                <c:pt idx="147">
                  <c:v>113.35717407774492</c:v>
                </c:pt>
                <c:pt idx="148">
                  <c:v>113.57464777273282</c:v>
                </c:pt>
                <c:pt idx="149">
                  <c:v>113.78909804930217</c:v>
                </c:pt>
                <c:pt idx="150">
                  <c:v>114.00056694039368</c:v>
                </c:pt>
                <c:pt idx="151">
                  <c:v>114.20909589458702</c:v>
                </c:pt>
                <c:pt idx="152">
                  <c:v>114.41472578422479</c:v>
                </c:pt>
                <c:pt idx="153">
                  <c:v>114.61749691342362</c:v>
                </c:pt>
                <c:pt idx="154">
                  <c:v>114.817449025974</c:v>
                </c:pt>
                <c:pt idx="155">
                  <c:v>115.01462131313009</c:v>
                </c:pt>
                <c:pt idx="156">
                  <c:v>115.20905242129142</c:v>
                </c:pt>
                <c:pt idx="157">
                  <c:v>115.4007804595776</c:v>
                </c:pt>
                <c:pt idx="158">
                  <c:v>115.58984300729794</c:v>
                </c:pt>
                <c:pt idx="159">
                  <c:v>115.77627712131707</c:v>
                </c:pt>
                <c:pt idx="160">
                  <c:v>115.96011934331814</c:v>
                </c:pt>
                <c:pt idx="161">
                  <c:v>116.14140570696522</c:v>
                </c:pt>
                <c:pt idx="162">
                  <c:v>116.32017174496595</c:v>
                </c:pt>
                <c:pt idx="163">
                  <c:v>116.49645249603607</c:v>
                </c:pt>
                <c:pt idx="164">
                  <c:v>116.67028251176713</c:v>
                </c:pt>
                <c:pt idx="165">
                  <c:v>116.84169586339871</c:v>
                </c:pt>
                <c:pt idx="166">
                  <c:v>117.01072614849647</c:v>
                </c:pt>
                <c:pt idx="167">
                  <c:v>117.17740649753743</c:v>
                </c:pt>
                <c:pt idx="168">
                  <c:v>117.34176958040361</c:v>
                </c:pt>
                <c:pt idx="169">
                  <c:v>117.50384761278541</c:v>
                </c:pt>
                <c:pt idx="170">
                  <c:v>117.66367236249604</c:v>
                </c:pt>
                <c:pt idx="171">
                  <c:v>117.82127515569815</c:v>
                </c:pt>
                <c:pt idx="172">
                  <c:v>117.9766868830437</c:v>
                </c:pt>
                <c:pt idx="173">
                  <c:v>118.1299380057288</c:v>
                </c:pt>
                <c:pt idx="174">
                  <c:v>118.28105856146409</c:v>
                </c:pt>
                <c:pt idx="175">
                  <c:v>118.43007817036231</c:v>
                </c:pt>
                <c:pt idx="176">
                  <c:v>118.57702604074387</c:v>
                </c:pt>
                <c:pt idx="177">
                  <c:v>118.72193097486178</c:v>
                </c:pt>
                <c:pt idx="178">
                  <c:v>118.86482137454702</c:v>
                </c:pt>
                <c:pt idx="179">
                  <c:v>119.00572524677537</c:v>
                </c:pt>
                <c:pt idx="180">
                  <c:v>119.14467020915686</c:v>
                </c:pt>
                <c:pt idx="181">
                  <c:v>119.28168349534896</c:v>
                </c:pt>
                <c:pt idx="182">
                  <c:v>119.41679196039438</c:v>
                </c:pt>
                <c:pt idx="183">
                  <c:v>119.55002208598478</c:v>
                </c:pt>
                <c:pt idx="184">
                  <c:v>119.68139998565131</c:v>
                </c:pt>
                <c:pt idx="185">
                  <c:v>119.81095140988289</c:v>
                </c:pt>
                <c:pt idx="186">
                  <c:v>119.93870175117341</c:v>
                </c:pt>
                <c:pt idx="187">
                  <c:v>120.06467604899873</c:v>
                </c:pt>
                <c:pt idx="188">
                  <c:v>120.18889899472451</c:v>
                </c:pt>
                <c:pt idx="189">
                  <c:v>120.31139493644581</c:v>
                </c:pt>
                <c:pt idx="190">
                  <c:v>120.43218788375935</c:v>
                </c:pt>
                <c:pt idx="191">
                  <c:v>120.55130151246951</c:v>
                </c:pt>
                <c:pt idx="192">
                  <c:v>120.66875916922882</c:v>
                </c:pt>
                <c:pt idx="193">
                  <c:v>120.78458387611406</c:v>
                </c:pt>
                <c:pt idx="194">
                  <c:v>120.89879833513857</c:v>
                </c:pt>
                <c:pt idx="195">
                  <c:v>121.01142493270191</c:v>
                </c:pt>
                <c:pt idx="196">
                  <c:v>121.12248574397783</c:v>
                </c:pt>
                <c:pt idx="197">
                  <c:v>121.23200253724087</c:v>
                </c:pt>
                <c:pt idx="198">
                  <c:v>121.33999677813308</c:v>
                </c:pt>
                <c:pt idx="199">
                  <c:v>121.44648963387142</c:v>
                </c:pt>
                <c:pt idx="200">
                  <c:v>121.55150197739653</c:v>
                </c:pt>
                <c:pt idx="201">
                  <c:v>121.65505439146393</c:v>
                </c:pt>
                <c:pt idx="202">
                  <c:v>121.75716717267829</c:v>
                </c:pt>
                <c:pt idx="203">
                  <c:v>121.85786033547164</c:v>
                </c:pt>
                <c:pt idx="204">
                  <c:v>121.9571536160262</c:v>
                </c:pt>
                <c:pt idx="205">
                  <c:v>122.05506647614287</c:v>
                </c:pt>
                <c:pt idx="206">
                  <c:v>122.15161810705565</c:v>
                </c:pt>
                <c:pt idx="207">
                  <c:v>122.24682743319332</c:v>
                </c:pt>
                <c:pt idx="208">
                  <c:v>122.34071311588862</c:v>
                </c:pt>
                <c:pt idx="209">
                  <c:v>122.43329355703588</c:v>
                </c:pt>
                <c:pt idx="210">
                  <c:v>122.52458690269796</c:v>
                </c:pt>
                <c:pt idx="211">
                  <c:v>122.6146110466629</c:v>
                </c:pt>
                <c:pt idx="212">
                  <c:v>122.70338363395108</c:v>
                </c:pt>
                <c:pt idx="213">
                  <c:v>122.79092206427381</c:v>
                </c:pt>
                <c:pt idx="214">
                  <c:v>122.87724349544369</c:v>
                </c:pt>
                <c:pt idx="215">
                  <c:v>122.96236484673756</c:v>
                </c:pt>
                <c:pt idx="216">
                  <c:v>123.04630280221278</c:v>
                </c:pt>
                <c:pt idx="217">
                  <c:v>123.12907381397734</c:v>
                </c:pt>
                <c:pt idx="218">
                  <c:v>123.21069410541453</c:v>
                </c:pt>
                <c:pt idx="219">
                  <c:v>123.29117967436275</c:v>
                </c:pt>
                <c:pt idx="220">
                  <c:v>123.37054629625121</c:v>
                </c:pt>
                <c:pt idx="221">
                  <c:v>123.44880952719184</c:v>
                </c:pt>
                <c:pt idx="222">
                  <c:v>123.52598470702848</c:v>
                </c:pt>
                <c:pt idx="223">
                  <c:v>123.60208696234344</c:v>
                </c:pt>
                <c:pt idx="224">
                  <c:v>123.67713120942238</c:v>
                </c:pt>
                <c:pt idx="225">
                  <c:v>123.75113215717798</c:v>
                </c:pt>
                <c:pt idx="226">
                  <c:v>123.82410431003291</c:v>
                </c:pt>
                <c:pt idx="227">
                  <c:v>123.8960619707627</c:v>
                </c:pt>
                <c:pt idx="228">
                  <c:v>123.96701924329928</c:v>
                </c:pt>
                <c:pt idx="229">
                  <c:v>124.03699003549518</c:v>
                </c:pt>
                <c:pt idx="230">
                  <c:v>124.10598806184969</c:v>
                </c:pt>
                <c:pt idx="231">
                  <c:v>124.17402684619684</c:v>
                </c:pt>
                <c:pt idx="232">
                  <c:v>124.24111972435621</c:v>
                </c:pt>
                <c:pt idx="233">
                  <c:v>124.3072798467467</c:v>
                </c:pt>
                <c:pt idx="234">
                  <c:v>124.37252018096407</c:v>
                </c:pt>
                <c:pt idx="235">
                  <c:v>124.43685351432272</c:v>
                </c:pt>
                <c:pt idx="236">
                  <c:v>124.50029245636192</c:v>
                </c:pt>
                <c:pt idx="237">
                  <c:v>124.56284944131743</c:v>
                </c:pt>
                <c:pt idx="238">
                  <c:v>124.62453673055852</c:v>
                </c:pt>
                <c:pt idx="239">
                  <c:v>124.68536641499141</c:v>
                </c:pt>
                <c:pt idx="240">
                  <c:v>124.74535041742895</c:v>
                </c:pt>
                <c:pt idx="241">
                  <c:v>124.80450049492768</c:v>
                </c:pt>
                <c:pt idx="242">
                  <c:v>124.86282824109215</c:v>
                </c:pt>
                <c:pt idx="243">
                  <c:v>124.92034508834729</c:v>
                </c:pt>
                <c:pt idx="244">
                  <c:v>124.97706231017935</c:v>
                </c:pt>
                <c:pt idx="245">
                  <c:v>125.03299102334535</c:v>
                </c:pt>
                <c:pt idx="246">
                  <c:v>125.08814219005211</c:v>
                </c:pt>
                <c:pt idx="247">
                  <c:v>125.1425266201049</c:v>
                </c:pt>
                <c:pt idx="248">
                  <c:v>125.19615497302607</c:v>
                </c:pt>
                <c:pt idx="249">
                  <c:v>125.24903776014452</c:v>
                </c:pt>
                <c:pt idx="250">
                  <c:v>125.30118534665579</c:v>
                </c:pt>
                <c:pt idx="251">
                  <c:v>125.35260795365379</c:v>
                </c:pt>
                <c:pt idx="252">
                  <c:v>125.4033156601341</c:v>
                </c:pt>
                <c:pt idx="253">
                  <c:v>125.45331840496954</c:v>
                </c:pt>
                <c:pt idx="254">
                  <c:v>125.50262598885817</c:v>
                </c:pt>
                <c:pt idx="255">
                  <c:v>125.55124807624429</c:v>
                </c:pt>
                <c:pt idx="256">
                  <c:v>125.59919419721268</c:v>
                </c:pt>
                <c:pt idx="257">
                  <c:v>125.64647374935653</c:v>
                </c:pt>
                <c:pt idx="258">
                  <c:v>125.69309599961944</c:v>
                </c:pt>
                <c:pt idx="259">
                  <c:v>125.7390700861117</c:v>
                </c:pt>
                <c:pt idx="260">
                  <c:v>125.78440501990144</c:v>
                </c:pt>
                <c:pt idx="261">
                  <c:v>125.82910968678081</c:v>
                </c:pt>
                <c:pt idx="262">
                  <c:v>125.87319284900768</c:v>
                </c:pt>
                <c:pt idx="263">
                  <c:v>125.91666314702292</c:v>
                </c:pt>
                <c:pt idx="264">
                  <c:v>125.9595291011441</c:v>
                </c:pt>
                <c:pt idx="265">
                  <c:v>126.00179911323551</c:v>
                </c:pt>
                <c:pt idx="266">
                  <c:v>126.0434814683548</c:v>
                </c:pt>
                <c:pt idx="267">
                  <c:v>126.08458433637702</c:v>
                </c:pt>
                <c:pt idx="268">
                  <c:v>126.12511577359591</c:v>
                </c:pt>
                <c:pt idx="269">
                  <c:v>126.16508372430289</c:v>
                </c:pt>
                <c:pt idx="270">
                  <c:v>126.20449602234426</c:v>
                </c:pt>
                <c:pt idx="271">
                  <c:v>126.24336039265661</c:v>
                </c:pt>
                <c:pt idx="272">
                  <c:v>126.28168445278095</c:v>
                </c:pt>
                <c:pt idx="273">
                  <c:v>126.31947571435572</c:v>
                </c:pt>
                <c:pt idx="274">
                  <c:v>126.35674158458923</c:v>
                </c:pt>
                <c:pt idx="275">
                  <c:v>126.39348936771128</c:v>
                </c:pt>
                <c:pt idx="276">
                  <c:v>126.42972626640507</c:v>
                </c:pt>
                <c:pt idx="277">
                  <c:v>126.4654593832187</c:v>
                </c:pt>
                <c:pt idx="278">
                  <c:v>126.50069572195747</c:v>
                </c:pt>
                <c:pt idx="279">
                  <c:v>126.5354421890566</c:v>
                </c:pt>
                <c:pt idx="280">
                  <c:v>126.56970559493486</c:v>
                </c:pt>
                <c:pt idx="281">
                  <c:v>126.60349265532949</c:v>
                </c:pt>
                <c:pt idx="282">
                  <c:v>126.6368099926125</c:v>
                </c:pt>
                <c:pt idx="283">
                  <c:v>126.66966413708865</c:v>
                </c:pt>
                <c:pt idx="284">
                  <c:v>126.70206152827545</c:v>
                </c:pt>
                <c:pt idx="285">
                  <c:v>126.73400851616526</c:v>
                </c:pt>
                <c:pt idx="286">
                  <c:v>126.76551136247002</c:v>
                </c:pt>
                <c:pt idx="287">
                  <c:v>126.79657624184841</c:v>
                </c:pt>
                <c:pt idx="288">
                  <c:v>126.82720924311627</c:v>
                </c:pt>
                <c:pt idx="289">
                  <c:v>126.85741637043992</c:v>
                </c:pt>
                <c:pt idx="290">
                  <c:v>126.88720354451299</c:v>
                </c:pt>
                <c:pt idx="291">
                  <c:v>126.91657660371698</c:v>
                </c:pt>
                <c:pt idx="292">
                  <c:v>126.94554130526552</c:v>
                </c:pt>
                <c:pt idx="293">
                  <c:v>126.97410332633284</c:v>
                </c:pt>
                <c:pt idx="294">
                  <c:v>127.00226826516652</c:v>
                </c:pt>
                <c:pt idx="295">
                  <c:v>127.03004164218473</c:v>
                </c:pt>
                <c:pt idx="296">
                  <c:v>127.05742890105824</c:v>
                </c:pt>
                <c:pt idx="297">
                  <c:v>127.08443540977754</c:v>
                </c:pt>
                <c:pt idx="298">
                  <c:v>127.11106646170474</c:v>
                </c:pt>
                <c:pt idx="299">
                  <c:v>127.13732727661129</c:v>
                </c:pt>
                <c:pt idx="300">
                  <c:v>127.16322300170097</c:v>
                </c:pt>
                <c:pt idx="301">
                  <c:v>127.18875871261881</c:v>
                </c:pt>
                <c:pt idx="302">
                  <c:v>127.2139394144459</c:v>
                </c:pt>
                <c:pt idx="303">
                  <c:v>127.23877004268041</c:v>
                </c:pt>
                <c:pt idx="304">
                  <c:v>127.26325546420497</c:v>
                </c:pt>
                <c:pt idx="305">
                  <c:v>127.28740047824057</c:v>
                </c:pt>
                <c:pt idx="306">
                  <c:v>127.31120981728728</c:v>
                </c:pt>
                <c:pt idx="307">
                  <c:v>127.33468814805177</c:v>
                </c:pt>
                <c:pt idx="308">
                  <c:v>127.35784007236201</c:v>
                </c:pt>
                <c:pt idx="309">
                  <c:v>127.3806701280693</c:v>
                </c:pt>
                <c:pt idx="310">
                  <c:v>127.40318278993763</c:v>
                </c:pt>
                <c:pt idx="311">
                  <c:v>127.42538247052083</c:v>
                </c:pt>
                <c:pt idx="312">
                  <c:v>127.44727352102733</c:v>
                </c:pt>
                <c:pt idx="313">
                  <c:v>127.46886023217314</c:v>
                </c:pt>
                <c:pt idx="314">
                  <c:v>127.49014683502271</c:v>
                </c:pt>
                <c:pt idx="315">
                  <c:v>127.5111375018184</c:v>
                </c:pt>
                <c:pt idx="316">
                  <c:v>127.53183634679804</c:v>
                </c:pt>
                <c:pt idx="317">
                  <c:v>127.55224742700157</c:v>
                </c:pt>
                <c:pt idx="318">
                  <c:v>127.57237474306601</c:v>
                </c:pt>
                <c:pt idx="319">
                  <c:v>127.59222224000975</c:v>
                </c:pt>
                <c:pt idx="320">
                  <c:v>127.61179380800574</c:v>
                </c:pt>
                <c:pt idx="321">
                  <c:v>127.63109328314397</c:v>
                </c:pt>
                <c:pt idx="322">
                  <c:v>127.65012444818332</c:v>
                </c:pt>
                <c:pt idx="323">
                  <c:v>127.66889103329311</c:v>
                </c:pt>
                <c:pt idx="324">
                  <c:v>127.68739671678405</c:v>
                </c:pt>
                <c:pt idx="325">
                  <c:v>127.70564512582939</c:v>
                </c:pt>
                <c:pt idx="326">
                  <c:v>127.7236398371757</c:v>
                </c:pt>
                <c:pt idx="327">
                  <c:v>127.741384377844</c:v>
                </c:pt>
                <c:pt idx="328">
                  <c:v>127.75888222582111</c:v>
                </c:pt>
                <c:pt idx="329">
                  <c:v>127.77613681074119</c:v>
                </c:pt>
                <c:pt idx="330">
                  <c:v>127.79315151455818</c:v>
                </c:pt>
                <c:pt idx="331">
                  <c:v>127.80992967220845</c:v>
                </c:pt>
                <c:pt idx="332">
                  <c:v>127.82647457226467</c:v>
                </c:pt>
                <c:pt idx="333">
                  <c:v>127.84278945758017</c:v>
                </c:pt>
                <c:pt idx="334">
                  <c:v>127.85887752592471</c:v>
                </c:pt>
                <c:pt idx="335">
                  <c:v>127.87474193061119</c:v>
                </c:pt>
                <c:pt idx="336">
                  <c:v>127.89038578111374</c:v>
                </c:pt>
                <c:pt idx="337">
                  <c:v>127.9058121436771</c:v>
                </c:pt>
                <c:pt idx="338">
                  <c:v>127.92102404191773</c:v>
                </c:pt>
                <c:pt idx="339">
                  <c:v>127.93602445741641</c:v>
                </c:pt>
                <c:pt idx="340">
                  <c:v>127.95081633030257</c:v>
                </c:pt>
                <c:pt idx="341">
                  <c:v>127.96540255983068</c:v>
                </c:pt>
              </c:numCache>
            </c:numRef>
          </c:xVal>
          <c:yVal>
            <c:numRef>
              <c:f>Equations!$J$12:$J$353</c:f>
              <c:numCache>
                <c:formatCode>0.000</c:formatCode>
                <c:ptCount val="342"/>
                <c:pt idx="0">
                  <c:v>1.36</c:v>
                </c:pt>
                <c:pt idx="1">
                  <c:v>1.2504265082893695</c:v>
                </c:pt>
                <c:pt idx="2">
                  <c:v>1.1496812151711358</c:v>
                </c:pt>
                <c:pt idx="3">
                  <c:v>1.0570528437737667</c:v>
                </c:pt>
                <c:pt idx="4">
                  <c:v>0.97188742390983796</c:v>
                </c:pt>
                <c:pt idx="5">
                  <c:v>0.89358367494847724</c:v>
                </c:pt>
                <c:pt idx="6">
                  <c:v>0.82158876068397602</c:v>
                </c:pt>
                <c:pt idx="7">
                  <c:v>0.75539438622930488</c:v>
                </c:pt>
                <c:pt idx="8">
                  <c:v>0.69453320937801555</c:v>
                </c:pt>
                <c:pt idx="9">
                  <c:v>0.63857554109820702</c:v>
                </c:pt>
                <c:pt idx="10">
                  <c:v>0.58712631186354836</c:v>
                </c:pt>
                <c:pt idx="11">
                  <c:v>0.53982228240320018</c:v>
                </c:pt>
                <c:pt idx="12">
                  <c:v>0.49632947917811143</c:v>
                </c:pt>
                <c:pt idx="13">
                  <c:v>0.45634083647777002</c:v>
                </c:pt>
                <c:pt idx="14">
                  <c:v>0.41957402849025599</c:v>
                </c:pt>
                <c:pt idx="15">
                  <c:v>0.40231685663236511</c:v>
                </c:pt>
                <c:pt idx="16">
                  <c:v>0.38576947603968764</c:v>
                </c:pt>
                <c:pt idx="17">
                  <c:v>0.3699026928417376</c:v>
                </c:pt>
                <c:pt idx="18">
                  <c:v>0.35468851391832806</c:v>
                </c:pt>
                <c:pt idx="19">
                  <c:v>0.34010009751244785</c:v>
                </c:pt>
                <c:pt idx="20">
                  <c:v>0.32611170587444144</c:v>
                </c:pt>
                <c:pt idx="21">
                  <c:v>0.31269865985394429</c:v>
                </c:pt>
                <c:pt idx="22">
                  <c:v>0.29983729535946152</c:v>
                </c:pt>
                <c:pt idx="23">
                  <c:v>0.28750492160877411</c:v>
                </c:pt>
                <c:pt idx="24">
                  <c:v>0.27567978109651459</c:v>
                </c:pt>
                <c:pt idx="25">
                  <c:v>0.26434101120828551</c:v>
                </c:pt>
                <c:pt idx="26">
                  <c:v>0.25346860741359739</c:v>
                </c:pt>
                <c:pt idx="27">
                  <c:v>0.24304338797268935</c:v>
                </c:pt>
                <c:pt idx="28">
                  <c:v>0.23304696009496587</c:v>
                </c:pt>
                <c:pt idx="29">
                  <c:v>0.22346168748934447</c:v>
                </c:pt>
                <c:pt idx="30">
                  <c:v>0.21427065924926483</c:v>
                </c:pt>
                <c:pt idx="31">
                  <c:v>0.20545766001746416</c:v>
                </c:pt>
                <c:pt idx="32">
                  <c:v>0.19700714137788197</c:v>
                </c:pt>
                <c:pt idx="33">
                  <c:v>0.18890419442422213</c:v>
                </c:pt>
                <c:pt idx="34">
                  <c:v>0.18113452345677583</c:v>
                </c:pt>
                <c:pt idx="35">
                  <c:v>0.17368442076110019</c:v>
                </c:pt>
                <c:pt idx="36">
                  <c:v>0.1665407424240552</c:v>
                </c:pt>
                <c:pt idx="37">
                  <c:v>0.15969088514453247</c:v>
                </c:pt>
                <c:pt idx="38">
                  <c:v>0.15312276399796368</c:v>
                </c:pt>
                <c:pt idx="39">
                  <c:v>0.14682479111537977</c:v>
                </c:pt>
                <c:pt idx="40">
                  <c:v>0.14078585523940507</c:v>
                </c:pt>
                <c:pt idx="41">
                  <c:v>0.1349953021211179</c:v>
                </c:pt>
                <c:pt idx="42">
                  <c:v>0.12944291572319258</c:v>
                </c:pt>
                <c:pt idx="43">
                  <c:v>0.12411890019616027</c:v>
                </c:pt>
                <c:pt idx="44">
                  <c:v>0.11901386259599031</c:v>
                </c:pt>
                <c:pt idx="45">
                  <c:v>0.11411879631250105</c:v>
                </c:pt>
                <c:pt idx="46">
                  <c:v>0.10942506517936396</c:v>
                </c:pt>
                <c:pt idx="47">
                  <c:v>0.10492438823766656</c:v>
                </c:pt>
                <c:pt idx="48">
                  <c:v>0.10060882512615353</c:v>
                </c:pt>
                <c:pt idx="49">
                  <c:v>9.647076207237032E-2</c:v>
                </c:pt>
                <c:pt idx="50">
                  <c:v>9.2502898459994112E-2</c:v>
                </c:pt>
                <c:pt idx="51">
                  <c:v>8.8698233948653393E-2</c:v>
                </c:pt>
                <c:pt idx="52">
                  <c:v>8.5050056123512199E-2</c:v>
                </c:pt>
                <c:pt idx="53">
                  <c:v>8.1551928652829647E-2</c:v>
                </c:pt>
                <c:pt idx="54">
                  <c:v>7.8197679932601696E-2</c:v>
                </c:pt>
                <c:pt idx="55">
                  <c:v>7.4981392198251187E-2</c:v>
                </c:pt>
                <c:pt idx="56">
                  <c:v>7.1897391084156534E-2</c:v>
                </c:pt>
                <c:pt idx="57">
                  <c:v>6.8940235612599293E-2</c:v>
                </c:pt>
                <c:pt idx="58">
                  <c:v>6.6104708594468486E-2</c:v>
                </c:pt>
                <c:pt idx="59">
                  <c:v>6.3385807424786042E-2</c:v>
                </c:pt>
                <c:pt idx="60">
                  <c:v>6.0778735256814369E-2</c:v>
                </c:pt>
                <c:pt idx="61">
                  <c:v>5.8278892539174738E-2</c:v>
                </c:pt>
                <c:pt idx="62">
                  <c:v>5.5881868901045899E-2</c:v>
                </c:pt>
                <c:pt idx="63">
                  <c:v>5.358343537112624E-2</c:v>
                </c:pt>
                <c:pt idx="64">
                  <c:v>5.1379536916631732E-2</c:v>
                </c:pt>
                <c:pt idx="65">
                  <c:v>4.9266285289166545E-2</c:v>
                </c:pt>
                <c:pt idx="66">
                  <c:v>4.7239952164844556E-2</c:v>
                </c:pt>
                <c:pt idx="67">
                  <c:v>4.5296962566559178E-2</c:v>
                </c:pt>
                <c:pt idx="68">
                  <c:v>4.3433888556796654E-2</c:v>
                </c:pt>
                <c:pt idx="69">
                  <c:v>4.1647443189865366E-2</c:v>
                </c:pt>
                <c:pt idx="70">
                  <c:v>3.9934474712871225E-2</c:v>
                </c:pt>
                <c:pt idx="71">
                  <c:v>3.8291961005208271E-2</c:v>
                </c:pt>
                <c:pt idx="72">
                  <c:v>3.6717004246754198E-2</c:v>
                </c:pt>
                <c:pt idx="73">
                  <c:v>3.5206825805364189E-2</c:v>
                </c:pt>
                <c:pt idx="74">
                  <c:v>3.3758761334643256E-2</c:v>
                </c:pt>
                <c:pt idx="75">
                  <c:v>3.2370256073348258E-2</c:v>
                </c:pt>
                <c:pt idx="76">
                  <c:v>3.1038860338126584E-2</c:v>
                </c:pt>
                <c:pt idx="77">
                  <c:v>2.9762225201639438E-2</c:v>
                </c:pt>
                <c:pt idx="78">
                  <c:v>2.8538098348444882E-2</c:v>
                </c:pt>
                <c:pt idx="79">
                  <c:v>2.7364320101329331E-2</c:v>
                </c:pt>
                <c:pt idx="80">
                  <c:v>2.6238819611076891E-2</c:v>
                </c:pt>
                <c:pt idx="81">
                  <c:v>2.5159611202954308E-2</c:v>
                </c:pt>
                <c:pt idx="82">
                  <c:v>2.4124790873465828E-2</c:v>
                </c:pt>
                <c:pt idx="83">
                  <c:v>2.3132532931197259E-2</c:v>
                </c:pt>
                <c:pt idx="84">
                  <c:v>2.2181086775822891E-2</c:v>
                </c:pt>
                <c:pt idx="85">
                  <c:v>2.126877380959254E-2</c:v>
                </c:pt>
                <c:pt idx="86">
                  <c:v>2.0393984475849808E-2</c:v>
                </c:pt>
                <c:pt idx="87">
                  <c:v>1.9555175419356766E-2</c:v>
                </c:pt>
                <c:pt idx="88">
                  <c:v>1.8750866763415069E-2</c:v>
                </c:pt>
                <c:pt idx="89">
                  <c:v>1.7979639498979703E-2</c:v>
                </c:pt>
                <c:pt idx="90">
                  <c:v>1.7240132981159048E-2</c:v>
                </c:pt>
                <c:pt idx="91">
                  <c:v>1.6531042528684432E-2</c:v>
                </c:pt>
                <c:pt idx="92">
                  <c:v>1.5851117122114056E-2</c:v>
                </c:pt>
                <c:pt idx="93">
                  <c:v>1.5199157196710261E-2</c:v>
                </c:pt>
                <c:pt idx="94">
                  <c:v>1.457401252609627E-2</c:v>
                </c:pt>
                <c:pt idx="95">
                  <c:v>1.3974580192958575E-2</c:v>
                </c:pt>
                <c:pt idx="96">
                  <c:v>1.3399802643214781E-2</c:v>
                </c:pt>
                <c:pt idx="97">
                  <c:v>1.2848665820213958E-2</c:v>
                </c:pt>
                <c:pt idx="98">
                  <c:v>1.2320197375677742E-2</c:v>
                </c:pt>
                <c:pt idx="99">
                  <c:v>1.1813464954225819E-2</c:v>
                </c:pt>
                <c:pt idx="100">
                  <c:v>1.132757454845925E-2</c:v>
                </c:pt>
                <c:pt idx="101">
                  <c:v>1.0861668921699584E-2</c:v>
                </c:pt>
                <c:pt idx="102">
                  <c:v>1.0414926095601058E-2</c:v>
                </c:pt>
                <c:pt idx="103">
                  <c:v>9.9865578999676317E-3</c:v>
                </c:pt>
                <c:pt idx="104">
                  <c:v>9.5758085822163774E-3</c:v>
                </c:pt>
                <c:pt idx="105">
                  <c:v>9.1819534740339333E-3</c:v>
                </c:pt>
                <c:pt idx="106">
                  <c:v>8.8042977128736811E-3</c:v>
                </c:pt>
                <c:pt idx="107">
                  <c:v>8.4421750160380161E-3</c:v>
                </c:pt>
                <c:pt idx="108">
                  <c:v>8.0949465051828855E-3</c:v>
                </c:pt>
                <c:pt idx="109">
                  <c:v>7.7619995791707152E-3</c:v>
                </c:pt>
                <c:pt idx="110">
                  <c:v>7.4427468332831422E-3</c:v>
                </c:pt>
                <c:pt idx="111">
                  <c:v>7.1366250228867625E-3</c:v>
                </c:pt>
                <c:pt idx="112">
                  <c:v>6.8430940697235335E-3</c:v>
                </c:pt>
                <c:pt idx="113">
                  <c:v>6.5616361090726763E-3</c:v>
                </c:pt>
                <c:pt idx="114">
                  <c:v>6.29175457610301E-3</c:v>
                </c:pt>
                <c:pt idx="115">
                  <c:v>6.0329733298038202E-3</c:v>
                </c:pt>
                <c:pt idx="116">
                  <c:v>5.7848358129486419E-3</c:v>
                </c:pt>
                <c:pt idx="117">
                  <c:v>5.5469042466099157E-3</c:v>
                </c:pt>
                <c:pt idx="118">
                  <c:v>5.318758857803434E-3</c:v>
                </c:pt>
                <c:pt idx="119">
                  <c:v>5.0999971388999386E-3</c:v>
                </c:pt>
                <c:pt idx="120">
                  <c:v>4.8902331374972843E-3</c:v>
                </c:pt>
                <c:pt idx="121">
                  <c:v>4.6890967755003144E-3</c:v>
                </c:pt>
                <c:pt idx="122">
                  <c:v>4.4962331962071318E-3</c:v>
                </c:pt>
                <c:pt idx="123">
                  <c:v>4.3113021382498538E-3</c:v>
                </c:pt>
                <c:pt idx="124">
                  <c:v>4.1339773352853217E-3</c:v>
                </c:pt>
                <c:pt idx="125">
                  <c:v>3.9639459403766619E-3</c:v>
                </c:pt>
                <c:pt idx="126">
                  <c:v>3.8009079740501613E-3</c:v>
                </c:pt>
                <c:pt idx="127">
                  <c:v>3.6445757950536858E-3</c:v>
                </c:pt>
                <c:pt idx="128">
                  <c:v>3.4946735928829166E-3</c:v>
                </c:pt>
                <c:pt idx="129">
                  <c:v>3.350936901180099E-3</c:v>
                </c:pt>
                <c:pt idx="130">
                  <c:v>3.2131121311468037E-3</c:v>
                </c:pt>
                <c:pt idx="131">
                  <c:v>3.0809561241475244E-3</c:v>
                </c:pt>
                <c:pt idx="132">
                  <c:v>2.9542357227147899E-3</c:v>
                </c:pt>
                <c:pt idx="133">
                  <c:v>2.8327273591989264E-3</c:v>
                </c:pt>
                <c:pt idx="134">
                  <c:v>2.7162166613367488E-3</c:v>
                </c:pt>
                <c:pt idx="135">
                  <c:v>2.6044980740432956E-3</c:v>
                </c:pt>
                <c:pt idx="136">
                  <c:v>2.4973744967593538E-3</c:v>
                </c:pt>
                <c:pt idx="137">
                  <c:v>2.394656935714961E-3</c:v>
                </c:pt>
                <c:pt idx="138">
                  <c:v>2.2961641704953833E-3</c:v>
                </c:pt>
                <c:pt idx="139">
                  <c:v>2.2017224343213095E-3</c:v>
                </c:pt>
                <c:pt idx="140">
                  <c:v>2.1111651074791908E-3</c:v>
                </c:pt>
                <c:pt idx="141">
                  <c:v>2.0243324233608579E-3</c:v>
                </c:pt>
                <c:pt idx="142">
                  <c:v>1.941071186593792E-3</c:v>
                </c:pt>
                <c:pt idx="143">
                  <c:v>1.8612345027647619E-3</c:v>
                </c:pt>
                <c:pt idx="144">
                  <c:v>1.784681519259985E-3</c:v>
                </c:pt>
                <c:pt idx="145">
                  <c:v>1.7112771767645906E-3</c:v>
                </c:pt>
                <c:pt idx="146">
                  <c:v>1.6408919709829642E-3</c:v>
                </c:pt>
                <c:pt idx="147">
                  <c:v>1.5734017241595868E-3</c:v>
                </c:pt>
                <c:pt idx="148">
                  <c:v>1.5086873659972721E-3</c:v>
                </c:pt>
                <c:pt idx="149">
                  <c:v>1.4466347235862842E-3</c:v>
                </c:pt>
                <c:pt idx="150">
                  <c:v>1.3871343199737174E-3</c:v>
                </c:pt>
                <c:pt idx="151">
                  <c:v>1.3300811810177612E-3</c:v>
                </c:pt>
                <c:pt idx="152">
                  <c:v>1.2753746501860919E-3</c:v>
                </c:pt>
                <c:pt idx="153">
                  <c:v>1.2229182109716474E-3</c:v>
                </c:pt>
                <c:pt idx="154">
                  <c:v>1.172619316612479E-3</c:v>
                </c:pt>
                <c:pt idx="155">
                  <c:v>1.1243892268152649E-3</c:v>
                </c:pt>
                <c:pt idx="156">
                  <c:v>1.0781428511944188E-3</c:v>
                </c:pt>
                <c:pt idx="157">
                  <c:v>1.0337985991505853E-3</c:v>
                </c:pt>
                <c:pt idx="158">
                  <c:v>9.912782359236638E-4</c:v>
                </c:pt>
                <c:pt idx="159">
                  <c:v>9.5050674456640327E-4</c:v>
                </c:pt>
                <c:pt idx="160">
                  <c:v>9.1141219359505384E-4</c:v>
                </c:pt>
                <c:pt idx="161">
                  <c:v>8.7392561008357622E-4</c:v>
                </c:pt>
                <c:pt idx="162">
                  <c:v>8.3798085797751358E-4</c:v>
                </c:pt>
                <c:pt idx="163">
                  <c:v>8.0351452141284093E-4</c:v>
                </c:pt>
                <c:pt idx="164">
                  <c:v>7.7046579283393589E-4</c:v>
                </c:pt>
                <c:pt idx="165">
                  <c:v>7.3877636571328096E-4</c:v>
                </c:pt>
                <c:pt idx="166">
                  <c:v>7.083903316836309E-4</c:v>
                </c:pt>
                <c:pt idx="167">
                  <c:v>6.7925408190115232E-4</c:v>
                </c:pt>
                <c:pt idx="168">
                  <c:v>6.5131621246552194E-4</c:v>
                </c:pt>
                <c:pt idx="169">
                  <c:v>6.2452743373011632E-4</c:v>
                </c:pt>
                <c:pt idx="170">
                  <c:v>5.9884048334229317E-4</c:v>
                </c:pt>
                <c:pt idx="171">
                  <c:v>5.7421004286034485E-4</c:v>
                </c:pt>
                <c:pt idx="172">
                  <c:v>5.5059265780001544E-4</c:v>
                </c:pt>
                <c:pt idx="173">
                  <c:v>5.2794666096952158E-4</c:v>
                </c:pt>
                <c:pt idx="174">
                  <c:v>5.0623209895782068E-4</c:v>
                </c:pt>
                <c:pt idx="175">
                  <c:v>4.8541066164643353E-4</c:v>
                </c:pt>
                <c:pt idx="176">
                  <c:v>4.6544561462045998E-4</c:v>
                </c:pt>
                <c:pt idx="177">
                  <c:v>4.4630173435954542E-4</c:v>
                </c:pt>
                <c:pt idx="178">
                  <c:v>4.2794524609445633E-4</c:v>
                </c:pt>
                <c:pt idx="179">
                  <c:v>4.1034376421962901E-4</c:v>
                </c:pt>
                <c:pt idx="180">
                  <c:v>3.9346623515656276E-4</c:v>
                </c:pt>
                <c:pt idx="181">
                  <c:v>3.7728288256725474E-4</c:v>
                </c:pt>
                <c:pt idx="182">
                  <c:v>3.6176515482101777E-4</c:v>
                </c:pt>
                <c:pt idx="183">
                  <c:v>3.4688567462199998E-4</c:v>
                </c:pt>
                <c:pt idx="184">
                  <c:v>3.3261819070853519E-4</c:v>
                </c:pt>
                <c:pt idx="185">
                  <c:v>3.1893753153910975E-4</c:v>
                </c:pt>
                <c:pt idx="186">
                  <c:v>3.0581956088323583E-4</c:v>
                </c:pt>
                <c:pt idx="187">
                  <c:v>2.9324113523888175E-4</c:v>
                </c:pt>
                <c:pt idx="188">
                  <c:v>2.8118006300133263E-4</c:v>
                </c:pt>
                <c:pt idx="189">
                  <c:v>2.6961506531144501E-4</c:v>
                </c:pt>
                <c:pt idx="190">
                  <c:v>2.5852573851422119E-4</c:v>
                </c:pt>
                <c:pt idx="191">
                  <c:v>2.4789251816147064E-4</c:v>
                </c:pt>
                <c:pt idx="192">
                  <c:v>2.3769664449504985E-4</c:v>
                </c:pt>
                <c:pt idx="193">
                  <c:v>2.2792012934978417E-4</c:v>
                </c:pt>
                <c:pt idx="194">
                  <c:v>2.1854572441767971E-4</c:v>
                </c:pt>
                <c:pt idx="195">
                  <c:v>2.095568908174351E-4</c:v>
                </c:pt>
                <c:pt idx="196">
                  <c:v>2.0093776991556597E-4</c:v>
                </c:pt>
                <c:pt idx="197">
                  <c:v>1.9267315534766301E-4</c:v>
                </c:pt>
                <c:pt idx="198">
                  <c:v>1.8474846619042176E-4</c:v>
                </c:pt>
                <c:pt idx="199">
                  <c:v>1.7714972123711268E-4</c:v>
                </c:pt>
                <c:pt idx="200">
                  <c:v>1.6986351433110694E-4</c:v>
                </c:pt>
                <c:pt idx="201">
                  <c:v>1.6287699071393949E-4</c:v>
                </c:pt>
                <c:pt idx="202">
                  <c:v>1.5617782434618167E-4</c:v>
                </c:pt>
                <c:pt idx="203">
                  <c:v>1.4975419616111116E-4</c:v>
                </c:pt>
                <c:pt idx="204">
                  <c:v>1.4359477321281339E-4</c:v>
                </c:pt>
                <c:pt idx="205">
                  <c:v>1.3768868868192598E-4</c:v>
                </c:pt>
                <c:pt idx="206">
                  <c:v>1.3202552270375143E-4</c:v>
                </c:pt>
                <c:pt idx="207">
                  <c:v>1.2659528398491362E-4</c:v>
                </c:pt>
                <c:pt idx="208">
                  <c:v>1.2138839217612541E-4</c:v>
                </c:pt>
                <c:pt idx="209">
                  <c:v>1.1639566096996799E-4</c:v>
                </c:pt>
                <c:pt idx="210">
                  <c:v>1.1160828189386244E-4</c:v>
                </c:pt>
                <c:pt idx="211">
                  <c:v>1.0701780876963981E-4</c:v>
                </c:pt>
                <c:pt idx="212">
                  <c:v>1.0261614281229257E-4</c:v>
                </c:pt>
                <c:pt idx="213">
                  <c:v>9.8395518341617657E-5</c:v>
                </c:pt>
                <c:pt idx="214">
                  <c:v>9.4348489081542747E-5</c:v>
                </c:pt>
                <c:pt idx="215">
                  <c:v>9.0467915022964286E-5</c:v>
                </c:pt>
                <c:pt idx="216">
                  <c:v>8.6746949826919888E-5</c:v>
                </c:pt>
                <c:pt idx="217">
                  <c:v>8.3179028745870943E-5</c:v>
                </c:pt>
                <c:pt idx="218">
                  <c:v>7.9757857041785606E-5</c:v>
                </c:pt>
                <c:pt idx="219">
                  <c:v>7.6477398880588505E-5</c:v>
                </c:pt>
                <c:pt idx="220">
                  <c:v>7.3331866683384232E-5</c:v>
                </c:pt>
                <c:pt idx="221">
                  <c:v>7.0315710915667284E-5</c:v>
                </c:pt>
                <c:pt idx="222">
                  <c:v>6.7423610296504097E-5</c:v>
                </c:pt>
                <c:pt idx="223">
                  <c:v>6.4650462410413548E-5</c:v>
                </c:pt>
                <c:pt idx="224">
                  <c:v>6.1991374705382861E-5</c:v>
                </c:pt>
                <c:pt idx="225">
                  <c:v>5.9441655861137097E-5</c:v>
                </c:pt>
                <c:pt idx="226">
                  <c:v>5.6996807512433631E-5</c:v>
                </c:pt>
                <c:pt idx="227">
                  <c:v>5.4652516312779339E-5</c:v>
                </c:pt>
                <c:pt idx="228">
                  <c:v>5.2404646324568825E-5</c:v>
                </c:pt>
                <c:pt idx="229">
                  <c:v>5.0249231722217938E-5</c:v>
                </c:pt>
                <c:pt idx="230">
                  <c:v>4.8182469795419012E-5</c:v>
                </c:pt>
                <c:pt idx="231">
                  <c:v>4.6200714240173764E-5</c:v>
                </c:pt>
                <c:pt idx="232">
                  <c:v>4.4300468725767455E-5</c:v>
                </c:pt>
                <c:pt idx="233">
                  <c:v>4.2478380726334827E-5</c:v>
                </c:pt>
                <c:pt idx="234">
                  <c:v>4.0731235606135106E-5</c:v>
                </c:pt>
                <c:pt idx="235">
                  <c:v>3.9055950948100915E-5</c:v>
                </c:pt>
                <c:pt idx="236">
                  <c:v>3.7449571115655222E-5</c:v>
                </c:pt>
                <c:pt idx="237">
                  <c:v>3.5909262038201953E-5</c:v>
                </c:pt>
                <c:pt idx="238">
                  <c:v>3.4432306211090533E-5</c:v>
                </c:pt>
                <c:pt idx="239">
                  <c:v>3.3016097901232955E-5</c:v>
                </c:pt>
                <c:pt idx="240">
                  <c:v>3.1658138549914889E-5</c:v>
                </c:pt>
                <c:pt idx="241">
                  <c:v>3.0356032364690184E-5</c:v>
                </c:pt>
                <c:pt idx="242">
                  <c:v>2.9107482092581697E-5</c:v>
                </c:pt>
                <c:pt idx="243">
                  <c:v>2.7910284967131319E-5</c:v>
                </c:pt>
                <c:pt idx="244">
                  <c:v>2.6762328822148704E-5</c:v>
                </c:pt>
                <c:pt idx="245">
                  <c:v>2.5661588365302392E-5</c:v>
                </c:pt>
                <c:pt idx="246">
                  <c:v>2.4606121604978912E-5</c:v>
                </c:pt>
                <c:pt idx="247">
                  <c:v>2.3594066424105987E-5</c:v>
                </c:pt>
                <c:pt idx="248">
                  <c:v>2.262363729489512E-5</c:v>
                </c:pt>
                <c:pt idx="249">
                  <c:v>2.1693122128707548E-5</c:v>
                </c:pt>
                <c:pt idx="250">
                  <c:v>2.0800879255485901E-5</c:v>
                </c:pt>
                <c:pt idx="251">
                  <c:v>1.99453345274225E-5</c:v>
                </c:pt>
                <c:pt idx="252">
                  <c:v>1.91249785417544E-5</c:v>
                </c:pt>
                <c:pt idx="253">
                  <c:v>1.8338363977785506E-5</c:v>
                </c:pt>
                <c:pt idx="254">
                  <c:v>1.7584103043437532E-5</c:v>
                </c:pt>
                <c:pt idx="255">
                  <c:v>1.6860865026824894E-5</c:v>
                </c:pt>
                <c:pt idx="256">
                  <c:v>1.6167373948533854E-5</c:v>
                </c:pt>
                <c:pt idx="257">
                  <c:v>1.5502406310463951E-5</c:v>
                </c:pt>
                <c:pt idx="258">
                  <c:v>1.4864788937260058E-5</c:v>
                </c:pt>
                <c:pt idx="259">
                  <c:v>1.4253396906526839E-5</c:v>
                </c:pt>
                <c:pt idx="260">
                  <c:v>1.3667151564173912E-5</c:v>
                </c:pt>
                <c:pt idx="261">
                  <c:v>1.3105018621390321E-5</c:v>
                </c:pt>
                <c:pt idx="262">
                  <c:v>1.2566006329890853E-5</c:v>
                </c:pt>
                <c:pt idx="263">
                  <c:v>1.2049163732214887E-5</c:v>
                </c:pt>
                <c:pt idx="264">
                  <c:v>1.1553578983990821E-5</c:v>
                </c:pt>
                <c:pt idx="265">
                  <c:v>1.107837774520614E-5</c:v>
                </c:pt>
                <c:pt idx="266">
                  <c:v>1.0622721637644902E-5</c:v>
                </c:pt>
                <c:pt idx="267">
                  <c:v>1.0185806765771144E-5</c:v>
                </c:pt>
                <c:pt idx="268">
                  <c:v>9.7668622984486986E-6</c:v>
                </c:pt>
                <c:pt idx="269">
                  <c:v>9.3651491089951699E-6</c:v>
                </c:pt>
                <c:pt idx="270">
                  <c:v>8.9799584711707917E-6</c:v>
                </c:pt>
                <c:pt idx="271">
                  <c:v>8.6106108088015553E-6</c:v>
                </c:pt>
                <c:pt idx="272">
                  <c:v>8.2564544968306062E-6</c:v>
                </c:pt>
                <c:pt idx="273">
                  <c:v>7.9168647116826611E-6</c:v>
                </c:pt>
                <c:pt idx="274">
                  <c:v>7.5912423289131943E-6</c:v>
                </c:pt>
                <c:pt idx="275">
                  <c:v>7.2790128661975467E-6</c:v>
                </c:pt>
                <c:pt idx="276">
                  <c:v>6.9796254697951293E-6</c:v>
                </c:pt>
                <c:pt idx="277">
                  <c:v>6.6925519427005755E-6</c:v>
                </c:pt>
                <c:pt idx="278">
                  <c:v>6.4172858127672519E-6</c:v>
                </c:pt>
                <c:pt idx="279">
                  <c:v>6.1533414391590492E-6</c:v>
                </c:pt>
                <c:pt idx="280">
                  <c:v>5.90025315555401E-6</c:v>
                </c:pt>
                <c:pt idx="281">
                  <c:v>5.65757444858818E-6</c:v>
                </c:pt>
                <c:pt idx="282">
                  <c:v>5.4248771700902398E-6</c:v>
                </c:pt>
                <c:pt idx="283">
                  <c:v>5.2017507817171057E-6</c:v>
                </c:pt>
                <c:pt idx="284">
                  <c:v>4.9878016306578279E-6</c:v>
                </c:pt>
                <c:pt idx="285">
                  <c:v>4.7826522551279495E-6</c:v>
                </c:pt>
                <c:pt idx="286">
                  <c:v>4.5859407184290325E-6</c:v>
                </c:pt>
                <c:pt idx="287">
                  <c:v>4.3973199703984659E-6</c:v>
                </c:pt>
                <c:pt idx="288">
                  <c:v>4.2164572351229784E-6</c:v>
                </c:pt>
                <c:pt idx="289">
                  <c:v>4.0430334238356326E-6</c:v>
                </c:pt>
                <c:pt idx="290">
                  <c:v>3.8767425719604913E-6</c:v>
                </c:pt>
                <c:pt idx="291">
                  <c:v>3.7172912993117635E-6</c:v>
                </c:pt>
                <c:pt idx="292">
                  <c:v>3.5643982924950745E-6</c:v>
                </c:pt>
                <c:pt idx="293">
                  <c:v>3.4177938085976886E-6</c:v>
                </c:pt>
                <c:pt idx="294">
                  <c:v>3.2772191992920599E-6</c:v>
                </c:pt>
                <c:pt idx="295">
                  <c:v>3.1424264545131091E-6</c:v>
                </c:pt>
                <c:pt idx="296">
                  <c:v>3.0131777649041535E-6</c:v>
                </c:pt>
                <c:pt idx="297">
                  <c:v>2.8892451022595332E-6</c:v>
                </c:pt>
                <c:pt idx="298">
                  <c:v>2.7704098172237227E-6</c:v>
                </c:pt>
                <c:pt idx="299">
                  <c:v>2.6564622535371664E-6</c:v>
                </c:pt>
                <c:pt idx="300">
                  <c:v>2.5472013781482689E-6</c:v>
                </c:pt>
                <c:pt idx="301">
                  <c:v>2.4424344265389593E-6</c:v>
                </c:pt>
                <c:pt idx="302">
                  <c:v>2.3419765626380925E-6</c:v>
                </c:pt>
                <c:pt idx="303">
                  <c:v>2.2456505527226878E-6</c:v>
                </c:pt>
                <c:pt idx="304">
                  <c:v>2.1532864527316808E-6</c:v>
                </c:pt>
                <c:pt idx="305">
                  <c:v>2.0647213084405292E-6</c:v>
                </c:pt>
                <c:pt idx="306">
                  <c:v>1.9797988679677024E-6</c:v>
                </c:pt>
                <c:pt idx="307">
                  <c:v>1.8983693061058428E-6</c:v>
                </c:pt>
                <c:pt idx="308">
                  <c:v>1.8202889599912482E-6</c:v>
                </c:pt>
                <c:pt idx="309">
                  <c:v>1.7454200756453232E-6</c:v>
                </c:pt>
                <c:pt idx="310">
                  <c:v>1.6736305649408394E-6</c:v>
                </c:pt>
                <c:pt idx="311">
                  <c:v>1.6047937725642251E-6</c:v>
                </c:pt>
                <c:pt idx="312">
                  <c:v>1.5387882525627472E-6</c:v>
                </c:pt>
                <c:pt idx="313">
                  <c:v>1.4754975540823576E-6</c:v>
                </c:pt>
                <c:pt idx="314">
                  <c:v>1.4148100159181869E-6</c:v>
                </c:pt>
                <c:pt idx="315">
                  <c:v>1.3566185695152245E-6</c:v>
                </c:pt>
                <c:pt idx="316">
                  <c:v>1.3008205500716203E-6</c:v>
                </c:pt>
                <c:pt idx="317">
                  <c:v>1.2473175154113525E-6</c:v>
                </c:pt>
                <c:pt idx="318">
                  <c:v>1.1960150723066993E-6</c:v>
                </c:pt>
                <c:pt idx="319">
                  <c:v>1.1468227099441083E-6</c:v>
                </c:pt>
                <c:pt idx="320">
                  <c:v>1.0996536402396485E-6</c:v>
                </c:pt>
                <c:pt idx="321">
                  <c:v>1.054424644722325E-6</c:v>
                </c:pt>
                <c:pt idx="322">
                  <c:v>1.011055927715115E-6</c:v>
                </c:pt>
                <c:pt idx="323">
                  <c:v>9.694709755547016E-7</c:v>
                </c:pt>
                <c:pt idx="324">
                  <c:v>9.2959642160152871E-7</c:v>
                </c:pt>
                <c:pt idx="325">
                  <c:v>8.9136191680202413E-7</c:v>
                </c:pt>
                <c:pt idx="326">
                  <c:v>8.5470000557462553E-7</c:v>
                </c:pt>
                <c:pt idx="327">
                  <c:v>8.1954600680064198E-7</c:v>
                </c:pt>
                <c:pt idx="328">
                  <c:v>7.8583789970998704E-7</c:v>
                </c:pt>
                <c:pt idx="329">
                  <c:v>7.5351621446045697E-7</c:v>
                </c:pt>
                <c:pt idx="330">
                  <c:v>7.2252392721750709E-7</c:v>
                </c:pt>
                <c:pt idx="331">
                  <c:v>6.9280635954942035E-7</c:v>
                </c:pt>
                <c:pt idx="332">
                  <c:v>6.6431108196037411E-7</c:v>
                </c:pt>
                <c:pt idx="333">
                  <c:v>6.3698782139121336E-7</c:v>
                </c:pt>
                <c:pt idx="334">
                  <c:v>6.1078837252473734E-7</c:v>
                </c:pt>
                <c:pt idx="335">
                  <c:v>5.8566651273901944E-7</c:v>
                </c:pt>
                <c:pt idx="336">
                  <c:v>5.6157792055871543E-7</c:v>
                </c:pt>
                <c:pt idx="337">
                  <c:v>5.3848009746048726E-7</c:v>
                </c:pt>
                <c:pt idx="338">
                  <c:v>5.1633229289458715E-7</c:v>
                </c:pt>
                <c:pt idx="339">
                  <c:v>4.9509543239032028E-7</c:v>
                </c:pt>
                <c:pt idx="340">
                  <c:v>4.7473204861854547E-7</c:v>
                </c:pt>
                <c:pt idx="341">
                  <c:v>4.552062152895905E-7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256576"/>
        <c:axId val="79258752"/>
      </c:scatterChart>
      <c:valAx>
        <c:axId val="79256576"/>
        <c:scaling>
          <c:orientation val="minMax"/>
          <c:max val="130"/>
          <c:min val="3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Length (cm)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out"/>
        <c:tickLblPos val="nextTo"/>
        <c:crossAx val="79258752"/>
        <c:crosses val="autoZero"/>
        <c:crossBetween val="midCat"/>
        <c:majorUnit val="10"/>
        <c:minorUnit val="5"/>
      </c:valAx>
      <c:valAx>
        <c:axId val="79258752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Survivors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out"/>
        <c:tickLblPos val="nextTo"/>
        <c:crossAx val="79256576"/>
        <c:crosses val="autoZero"/>
        <c:crossBetween val="midCat"/>
        <c:majorUnit val="0.2"/>
        <c:minorUnit val="0.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0</xdr:row>
      <xdr:rowOff>12700</xdr:rowOff>
    </xdr:from>
    <xdr:to>
      <xdr:col>9</xdr:col>
      <xdr:colOff>533400</xdr:colOff>
      <xdr:row>13</xdr:row>
      <xdr:rowOff>177800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127000</xdr:colOff>
      <xdr:row>15</xdr:row>
      <xdr:rowOff>44450</xdr:rowOff>
    </xdr:from>
    <xdr:to>
      <xdr:col>9</xdr:col>
      <xdr:colOff>431800</xdr:colOff>
      <xdr:row>30</xdr:row>
      <xdr:rowOff>25400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0.39279</cdr:x>
      <cdr:y>0.44513</cdr:y>
    </cdr:from>
    <cdr:to>
      <cdr:x>0.50321</cdr:x>
      <cdr:y>0.54004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25779" y="1139104"/>
          <a:ext cx="513254" cy="242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>
              <a:effectLst/>
              <a:latin typeface="+mn-lt"/>
              <a:ea typeface="+mn-ea"/>
              <a:cs typeface="+mn-cs"/>
            </a:rPr>
            <a:t>L</a:t>
          </a:r>
          <a:r>
            <a:rPr lang="en-US" sz="1100" i="1" baseline="-25000">
              <a:effectLst/>
              <a:latin typeface="+mn-lt"/>
              <a:ea typeface="+mn-ea"/>
              <a:cs typeface="+mn-cs"/>
            </a:rPr>
            <a:t>l  </a:t>
          </a:r>
          <a:r>
            <a:rPr lang="en-US" sz="1100" i="0"/>
            <a:t>= 35</a:t>
          </a:r>
          <a:endParaRPr lang="en-US" sz="1100" i="0" baseline="-25000"/>
        </a:p>
      </cdr:txBody>
    </cdr:sp>
  </cdr:relSizeAnchor>
  <cdr:relSizeAnchor xmlns:cdr="http://schemas.openxmlformats.org/drawingml/2006/chartDrawing">
    <cdr:from>
      <cdr:x>0.55169</cdr:x>
      <cdr:y>0</cdr:y>
    </cdr:from>
    <cdr:to>
      <cdr:x>0.60585</cdr:x>
      <cdr:y>0.09491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564352" y="0"/>
          <a:ext cx="251747" cy="242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L</a:t>
          </a:r>
          <a:r>
            <a:rPr lang="en-US" sz="1100" i="1" baseline="-25000"/>
            <a:t>opt</a:t>
          </a:r>
        </a:p>
      </cdr:txBody>
    </cdr:sp>
  </cdr:relSizeAnchor>
  <cdr:relSizeAnchor xmlns:cdr="http://schemas.openxmlformats.org/drawingml/2006/chartDrawing">
    <cdr:from>
      <cdr:x>0.38656</cdr:x>
      <cdr:y>0.25663</cdr:y>
    </cdr:from>
    <cdr:to>
      <cdr:x>0.52962</cdr:x>
      <cdr:y>0.36543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796818" y="656719"/>
          <a:ext cx="664971" cy="278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>
              <a:effectLst/>
              <a:latin typeface="+mn-lt"/>
              <a:ea typeface="+mn-ea"/>
              <a:cs typeface="+mn-cs"/>
            </a:rPr>
            <a:t>L</a:t>
          </a:r>
          <a:r>
            <a:rPr lang="en-US" sz="1100" i="1" baseline="-25000">
              <a:effectLst/>
              <a:latin typeface="+mn-lt"/>
              <a:ea typeface="+mn-ea"/>
              <a:cs typeface="+mn-cs"/>
            </a:rPr>
            <a:t>c_opt </a:t>
          </a:r>
          <a:r>
            <a:rPr lang="en-US" sz="1100" i="0"/>
            <a:t>= 72</a:t>
          </a:r>
          <a:endParaRPr lang="en-US" sz="1100" i="0" baseline="-25000"/>
        </a:p>
      </cdr:txBody>
    </cdr:sp>
  </cdr:relSizeAnchor>
  <cdr:relSizeAnchor xmlns:cdr="http://schemas.openxmlformats.org/drawingml/2006/chartDrawing">
    <cdr:from>
      <cdr:x>0.34776</cdr:x>
      <cdr:y>0.00248</cdr:y>
    </cdr:from>
    <cdr:to>
      <cdr:x>0.40193</cdr:x>
      <cdr:y>0.09739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616439" y="6350"/>
          <a:ext cx="251793" cy="242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L</a:t>
          </a:r>
          <a:r>
            <a:rPr lang="en-US" sz="1100" i="1" baseline="-25000"/>
            <a:t>m</a:t>
          </a:r>
        </a:p>
      </cdr:txBody>
    </cdr:sp>
  </cdr:relSizeAnchor>
  <cdr:relSizeAnchor xmlns:cdr="http://schemas.openxmlformats.org/drawingml/2006/chartDrawing">
    <cdr:from>
      <cdr:x>0.378</cdr:x>
      <cdr:y>0.66505</cdr:y>
    </cdr:from>
    <cdr:to>
      <cdr:x>0.57939</cdr:x>
      <cdr:y>0.75996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1757025" y="1701900"/>
          <a:ext cx="936116" cy="24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0"/>
            <a:t>no</a:t>
          </a:r>
          <a:r>
            <a:rPr lang="en-US" sz="1100" i="1"/>
            <a:t> </a:t>
          </a:r>
          <a:r>
            <a:rPr lang="en-US" sz="1100" i="0"/>
            <a:t>size limit</a:t>
          </a:r>
          <a:endParaRPr lang="en-US" sz="1100" i="0" baseline="-250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0.15069</cdr:x>
      <cdr:y>0.01852</cdr:y>
    </cdr:from>
    <cdr:to>
      <cdr:x>0.25972</cdr:x>
      <cdr:y>0.11343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88975" y="50814"/>
          <a:ext cx="498485" cy="260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i="1">
              <a:effectLst/>
              <a:latin typeface="+mn-lt"/>
              <a:ea typeface="+mn-ea"/>
              <a:cs typeface="+mn-cs"/>
            </a:rPr>
            <a:t>L</a:t>
          </a:r>
          <a:r>
            <a:rPr lang="en-US" sz="1100" i="1" baseline="-25000">
              <a:effectLst/>
              <a:latin typeface="+mn-lt"/>
              <a:ea typeface="+mn-ea"/>
              <a:cs typeface="+mn-cs"/>
            </a:rPr>
            <a:t>l</a:t>
          </a:r>
          <a:r>
            <a:rPr lang="en-US" sz="1100" i="1"/>
            <a:t> </a:t>
          </a:r>
          <a:r>
            <a:rPr lang="en-US" sz="1100" i="0"/>
            <a:t>= 35</a:t>
          </a:r>
          <a:endParaRPr lang="en-US" sz="1100" i="0" baseline="-25000"/>
        </a:p>
      </cdr:txBody>
    </cdr:sp>
  </cdr:relSizeAnchor>
  <cdr:relSizeAnchor xmlns:cdr="http://schemas.openxmlformats.org/drawingml/2006/chartDrawing">
    <cdr:from>
      <cdr:x>0.55557</cdr:x>
      <cdr:y>0</cdr:y>
    </cdr:from>
    <cdr:to>
      <cdr:x>0.60973</cdr:x>
      <cdr:y>0.09491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540046" y="0"/>
          <a:ext cx="247619" cy="260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/>
            <a:t>L</a:t>
          </a:r>
          <a:r>
            <a:rPr lang="en-US" sz="1100" i="1" baseline="-25000"/>
            <a:t>opt</a:t>
          </a:r>
        </a:p>
      </cdr:txBody>
    </cdr:sp>
  </cdr:relSizeAnchor>
  <cdr:relSizeAnchor xmlns:cdr="http://schemas.openxmlformats.org/drawingml/2006/chartDrawing">
    <cdr:from>
      <cdr:x>0.44028</cdr:x>
      <cdr:y>0.36343</cdr:y>
    </cdr:from>
    <cdr:to>
      <cdr:x>0.58611</cdr:x>
      <cdr:y>0.45834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012960" y="996949"/>
          <a:ext cx="666735" cy="260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i="1">
              <a:effectLst/>
              <a:latin typeface="+mn-lt"/>
              <a:ea typeface="+mn-ea"/>
              <a:cs typeface="+mn-cs"/>
            </a:rPr>
            <a:t>L</a:t>
          </a:r>
          <a:r>
            <a:rPr lang="en-US" sz="1100" i="1" baseline="-25000">
              <a:effectLst/>
              <a:latin typeface="+mn-lt"/>
              <a:ea typeface="+mn-ea"/>
              <a:cs typeface="+mn-cs"/>
            </a:rPr>
            <a:t>c_opt</a:t>
          </a:r>
          <a:r>
            <a:rPr lang="en-US" sz="1100" i="1"/>
            <a:t> </a:t>
          </a:r>
          <a:r>
            <a:rPr lang="en-US" sz="1100" i="0"/>
            <a:t>= 72</a:t>
          </a:r>
          <a:endParaRPr lang="en-US" sz="1100" i="1" baseline="-25000"/>
        </a:p>
      </cdr:txBody>
    </cdr:sp>
  </cdr:relSizeAnchor>
  <cdr:relSizeAnchor xmlns:cdr="http://schemas.openxmlformats.org/drawingml/2006/chartDrawing">
    <cdr:from>
      <cdr:x>0.35138</cdr:x>
      <cdr:y>0</cdr:y>
    </cdr:from>
    <cdr:to>
      <cdr:x>0.43194</cdr:x>
      <cdr:y>0.11806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606514" y="0"/>
          <a:ext cx="368321" cy="323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i="1"/>
            <a:t>L</a:t>
          </a:r>
          <a:r>
            <a:rPr lang="en-US" sz="1100" i="1" baseline="-25000"/>
            <a:t>m</a:t>
          </a:r>
        </a:p>
      </cdr:txBody>
    </cdr:sp>
  </cdr:relSizeAnchor>
  <cdr:relSizeAnchor xmlns:cdr="http://schemas.openxmlformats.org/drawingml/2006/chartDrawing">
    <cdr:from>
      <cdr:x>0.13333</cdr:x>
      <cdr:y>0.42361</cdr:y>
    </cdr:from>
    <cdr:to>
      <cdr:x>0.30694</cdr:x>
      <cdr:y>0.63657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609585" y="1162040"/>
          <a:ext cx="793745" cy="5842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no size  </a:t>
          </a:r>
        </a:p>
        <a:p xmlns:a="http://schemas.openxmlformats.org/drawingml/2006/main">
          <a:r>
            <a:rPr lang="en-US" sz="1100"/>
            <a:t>       limit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zoomScale="80" zoomScaleNormal="80" workbookViewId="0">
      <selection activeCell="B16" sqref="B16"/>
    </sheetView>
  </sheetViews>
  <sheetFormatPr defaultRowHeight="14.5" x14ac:dyDescent="0.35"/>
  <cols>
    <col min="1" max="1" width="10.08984375" customWidth="1"/>
    <col min="3" max="3" width="2.26953125" customWidth="1"/>
    <col min="4" max="4" width="10.54296875" customWidth="1"/>
    <col min="6" max="6" width="2.26953125" customWidth="1"/>
    <col min="7" max="7" width="9.1796875" bestFit="1" customWidth="1"/>
    <col min="8" max="9" width="9.1796875" customWidth="1"/>
    <col min="10" max="23" width="9.1796875" bestFit="1" customWidth="1"/>
    <col min="24" max="24" width="9.1796875" customWidth="1"/>
    <col min="25" max="26" width="9.1796875" bestFit="1" customWidth="1"/>
    <col min="27" max="27" width="9.1796875" customWidth="1"/>
    <col min="28" max="30" width="9.1796875" bestFit="1" customWidth="1"/>
  </cols>
  <sheetData>
    <row r="1" spans="1:31" x14ac:dyDescent="0.35">
      <c r="A1" t="s">
        <v>19</v>
      </c>
    </row>
    <row r="2" spans="1:31" x14ac:dyDescent="0.35">
      <c r="A2" t="s">
        <v>20</v>
      </c>
    </row>
    <row r="3" spans="1:31" x14ac:dyDescent="0.35">
      <c r="A3" t="s">
        <v>63</v>
      </c>
    </row>
    <row r="5" spans="1:31" x14ac:dyDescent="0.35">
      <c r="A5" s="1" t="s">
        <v>0</v>
      </c>
      <c r="B5" s="2" t="s">
        <v>1</v>
      </c>
      <c r="D5" s="1"/>
    </row>
    <row r="6" spans="1:31" x14ac:dyDescent="0.35">
      <c r="A6" s="1" t="s">
        <v>2</v>
      </c>
      <c r="B6" s="9">
        <v>0.21</v>
      </c>
      <c r="D6" s="1"/>
      <c r="E6" s="6"/>
    </row>
    <row r="7" spans="1:31" x14ac:dyDescent="0.35">
      <c r="A7" s="1" t="s">
        <v>3</v>
      </c>
      <c r="B7" s="2">
        <v>0.21</v>
      </c>
      <c r="D7" s="1"/>
      <c r="E7" s="7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Y7" s="10"/>
      <c r="Z7" s="10"/>
      <c r="AA7" s="10"/>
      <c r="AB7" s="10"/>
      <c r="AC7" s="10"/>
      <c r="AD7" s="10"/>
      <c r="AE7" s="10"/>
    </row>
    <row r="8" spans="1:31" x14ac:dyDescent="0.35">
      <c r="A8" s="1" t="s">
        <v>4</v>
      </c>
      <c r="B8" s="2">
        <v>0.14000000000000001</v>
      </c>
      <c r="D8" s="1"/>
      <c r="E8" s="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Y8" s="10"/>
      <c r="Z8" s="10"/>
      <c r="AA8" s="10"/>
      <c r="AB8" s="10"/>
      <c r="AC8" s="10"/>
      <c r="AD8" s="10"/>
      <c r="AE8" s="10"/>
    </row>
    <row r="9" spans="1:31" x14ac:dyDescent="0.35">
      <c r="A9" s="1" t="s">
        <v>5</v>
      </c>
      <c r="B9" s="2">
        <v>129</v>
      </c>
      <c r="D9" s="1"/>
      <c r="E9" s="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Y9" s="10"/>
      <c r="Z9" s="10"/>
      <c r="AA9" s="10"/>
      <c r="AB9" s="10"/>
      <c r="AC9" s="10"/>
      <c r="AD9" s="10"/>
      <c r="AE9" s="10"/>
    </row>
    <row r="10" spans="1:31" x14ac:dyDescent="0.35">
      <c r="A10" s="1" t="s">
        <v>6</v>
      </c>
      <c r="B10" s="2">
        <v>1.04E-2</v>
      </c>
      <c r="D10" s="1"/>
      <c r="E10" s="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Y10" s="10"/>
      <c r="Z10" s="10"/>
      <c r="AA10" s="10"/>
      <c r="AB10" s="10"/>
      <c r="AC10" s="10"/>
      <c r="AD10" s="10"/>
      <c r="AE10" s="10"/>
    </row>
    <row r="11" spans="1:31" x14ac:dyDescent="0.35">
      <c r="A11" s="1" t="s">
        <v>7</v>
      </c>
      <c r="B11" s="2">
        <v>3</v>
      </c>
      <c r="D11" s="1"/>
      <c r="E11" s="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Y11" s="10"/>
      <c r="Z11" s="10"/>
      <c r="AA11" s="10"/>
      <c r="AB11" s="10"/>
      <c r="AC11" s="10"/>
      <c r="AD11" s="10"/>
      <c r="AE11" s="10"/>
    </row>
    <row r="12" spans="1:31" x14ac:dyDescent="0.35">
      <c r="A12" s="1" t="s">
        <v>8</v>
      </c>
      <c r="B12" s="4">
        <v>22326</v>
      </c>
      <c r="D12" s="1"/>
      <c r="E12" s="5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Y12" s="10"/>
      <c r="Z12" s="10"/>
      <c r="AA12" s="10"/>
      <c r="AB12" s="10"/>
      <c r="AC12" s="10"/>
      <c r="AD12" s="10"/>
      <c r="AE12" s="10"/>
    </row>
    <row r="13" spans="1:31" x14ac:dyDescent="0.35">
      <c r="A13" s="1" t="s">
        <v>9</v>
      </c>
      <c r="B13" s="2">
        <v>-0.82</v>
      </c>
      <c r="D13" s="1"/>
      <c r="E13" s="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Y13" s="10"/>
      <c r="Z13" s="10"/>
      <c r="AA13" s="10"/>
      <c r="AB13" s="10"/>
      <c r="AC13" s="10"/>
      <c r="AD13" s="10"/>
      <c r="AE13" s="10"/>
    </row>
    <row r="14" spans="1:31" x14ac:dyDescent="0.35">
      <c r="A14" s="1" t="s">
        <v>10</v>
      </c>
      <c r="B14" s="3">
        <f>Linf*3/(3+M/K)</f>
        <v>86</v>
      </c>
      <c r="D14" s="1"/>
      <c r="E14" s="6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Y14" s="10"/>
      <c r="Z14" s="10"/>
      <c r="AA14" s="10"/>
      <c r="AB14" s="10"/>
      <c r="AC14" s="10"/>
      <c r="AD14" s="10"/>
      <c r="AE14" s="10"/>
    </row>
    <row r="15" spans="1:31" x14ac:dyDescent="0.35">
      <c r="A15" s="1" t="s">
        <v>11</v>
      </c>
      <c r="B15" s="3">
        <v>7</v>
      </c>
      <c r="D15" s="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Y15" s="5"/>
      <c r="Z15" s="5"/>
      <c r="AA15" s="5"/>
      <c r="AB15" s="5"/>
      <c r="AC15" s="5"/>
      <c r="AD15" s="5"/>
      <c r="AE15" s="10"/>
    </row>
    <row r="16" spans="1:31" x14ac:dyDescent="0.35">
      <c r="A16" s="1" t="s">
        <v>64</v>
      </c>
      <c r="B16" s="4">
        <f>a*Lopt^b</f>
        <v>6614.9823999999999</v>
      </c>
      <c r="D16" s="1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Y16" s="5"/>
      <c r="Z16" s="5"/>
      <c r="AA16" s="5"/>
      <c r="AB16" s="5"/>
      <c r="AC16" s="5"/>
      <c r="AD16" s="5"/>
      <c r="AE16" s="10"/>
    </row>
    <row r="17" spans="1:31" x14ac:dyDescent="0.35">
      <c r="A17" s="1" t="s">
        <v>13</v>
      </c>
      <c r="B17" s="2">
        <v>1</v>
      </c>
      <c r="D17" s="1"/>
      <c r="E17" s="7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Y17" s="10"/>
      <c r="Z17" s="10"/>
      <c r="AA17" s="10"/>
      <c r="AB17" s="10"/>
      <c r="AC17" s="10"/>
      <c r="AD17" s="10"/>
      <c r="AE17" s="10"/>
    </row>
    <row r="18" spans="1:31" x14ac:dyDescent="0.35">
      <c r="A18" s="1" t="s">
        <v>62</v>
      </c>
      <c r="B18" s="6">
        <f>Linf*(1-EXP(-K*(1-to)))</f>
        <v>29.015776917955304</v>
      </c>
      <c r="D18" s="1"/>
      <c r="E18" s="7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Y18" s="10"/>
      <c r="Z18" s="10"/>
      <c r="AA18" s="10"/>
      <c r="AB18" s="10"/>
      <c r="AC18" s="10"/>
      <c r="AD18" s="10"/>
      <c r="AE18" s="10"/>
    </row>
    <row r="19" spans="1:31" x14ac:dyDescent="0.35">
      <c r="A19" s="1" t="s">
        <v>12</v>
      </c>
      <c r="B19">
        <f>M/K</f>
        <v>1.4999999999999998</v>
      </c>
      <c r="D19" s="1"/>
      <c r="E19" s="4"/>
      <c r="F19" s="8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Y19" s="10"/>
      <c r="Z19" s="10"/>
      <c r="AA19" s="10"/>
      <c r="AB19" s="10"/>
      <c r="AC19" s="10"/>
      <c r="AD19" s="10"/>
      <c r="AE19" s="10"/>
    </row>
    <row r="20" spans="1:31" x14ac:dyDescent="0.35">
      <c r="A20" s="1" t="s">
        <v>59</v>
      </c>
      <c r="B20" s="3">
        <f>Linf*(2+3*F/M)/((1+F/M)*(3+M/K))</f>
        <v>71.666666666666671</v>
      </c>
      <c r="D20" s="1"/>
      <c r="E20" s="4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Y20" s="10"/>
      <c r="Z20" s="10"/>
      <c r="AA20" s="10"/>
      <c r="AB20" s="10"/>
      <c r="AC20" s="10"/>
      <c r="AD20" s="10"/>
      <c r="AE20" s="10"/>
    </row>
    <row r="21" spans="1:31" x14ac:dyDescent="0.35">
      <c r="A21" s="1" t="s">
        <v>16</v>
      </c>
      <c r="B21">
        <f>F+M</f>
        <v>0.42</v>
      </c>
      <c r="D21" s="1"/>
      <c r="E21" s="4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Y21" s="10"/>
      <c r="Z21" s="10"/>
      <c r="AA21" s="10"/>
      <c r="AB21" s="10"/>
      <c r="AC21" s="10"/>
      <c r="AD21" s="10"/>
      <c r="AE21" s="10"/>
    </row>
    <row r="22" spans="1:31" x14ac:dyDescent="0.35">
      <c r="A22" s="1" t="s">
        <v>17</v>
      </c>
      <c r="B22" s="4">
        <f>27*Winf *K^3*M^(M/K)*EXP(M*(tr-to))/(M+3*K)^(3+M/K)</f>
        <v>1865.7034393652743</v>
      </c>
      <c r="D22" s="1"/>
      <c r="E22" s="5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Y22" s="10"/>
      <c r="Z22" s="10"/>
      <c r="AA22" s="10"/>
      <c r="AB22" s="10"/>
      <c r="AC22" s="10"/>
      <c r="AD22" s="10"/>
      <c r="AE22" s="10"/>
    </row>
    <row r="23" spans="1:31" x14ac:dyDescent="0.35">
      <c r="A23" s="1" t="s">
        <v>18</v>
      </c>
      <c r="B23" s="4">
        <f>Winf*(1/M-3*EXP(-K*(tr-to))/(M+K)+3*EXP(-2*K*(tr-to))/(M+2*K)-EXP(-3*K*(tr-to))/(M+3*K))</f>
        <v>23606.186985510925</v>
      </c>
      <c r="D23" s="1"/>
      <c r="E23" s="5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Y23" s="10"/>
      <c r="Z23" s="10"/>
      <c r="AA23" s="10"/>
      <c r="AB23" s="10"/>
      <c r="AC23" s="10"/>
      <c r="AD23" s="10"/>
      <c r="AE23" s="10"/>
    </row>
    <row r="24" spans="1:31" x14ac:dyDescent="0.35">
      <c r="A24" s="1" t="s">
        <v>34</v>
      </c>
      <c r="B24" s="4">
        <f>6*Winf*K^3/(M*(M+K)*(M+2*K)*(M+3*K))</f>
        <v>16200.272108843543</v>
      </c>
      <c r="D24" s="1"/>
      <c r="E24" s="5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Y24" s="10"/>
      <c r="Z24" s="10"/>
      <c r="AA24" s="10"/>
      <c r="AB24" s="10"/>
      <c r="AC24" s="10"/>
      <c r="AD24" s="10"/>
      <c r="AE24" s="10"/>
    </row>
    <row r="25" spans="1:31" x14ac:dyDescent="0.35">
      <c r="A25" s="1" t="s">
        <v>35</v>
      </c>
      <c r="B25" s="4">
        <f>E19-0.1*Bo_R*F</f>
        <v>-495.72992669572943</v>
      </c>
      <c r="D25" s="11"/>
      <c r="E25" s="6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Y25" s="10"/>
      <c r="Z25" s="10"/>
      <c r="AA25" s="10"/>
      <c r="AB25" s="10"/>
      <c r="AC25" s="10"/>
      <c r="AD25" s="10"/>
      <c r="AE25" s="10"/>
    </row>
    <row r="26" spans="1:31" x14ac:dyDescent="0.35">
      <c r="A26" s="1" t="s">
        <v>36</v>
      </c>
      <c r="B26">
        <v>0.19</v>
      </c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Y26" s="5"/>
      <c r="Z26" s="5"/>
      <c r="AA26" s="5"/>
      <c r="AB26" s="5"/>
      <c r="AC26" s="5"/>
      <c r="AD26" s="5"/>
      <c r="AE26" s="10"/>
    </row>
    <row r="27" spans="1:31" x14ac:dyDescent="0.35">
      <c r="A27" s="1" t="s">
        <v>40</v>
      </c>
      <c r="B27">
        <v>61</v>
      </c>
      <c r="D27" s="1"/>
      <c r="E27" s="7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Y27" s="10"/>
      <c r="Z27" s="10"/>
      <c r="AA27" s="10"/>
      <c r="AB27" s="10"/>
      <c r="AC27" s="10"/>
      <c r="AD27" s="10"/>
      <c r="AE27" s="10"/>
    </row>
    <row r="28" spans="1:31" x14ac:dyDescent="0.35">
      <c r="A28" s="1" t="s">
        <v>41</v>
      </c>
      <c r="B28">
        <v>3.7</v>
      </c>
      <c r="D28" s="1"/>
      <c r="E28" s="4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Y28" s="10"/>
      <c r="Z28" s="10"/>
      <c r="AA28" s="10"/>
      <c r="AB28" s="10"/>
      <c r="AC28" s="10"/>
      <c r="AD28" s="10"/>
      <c r="AE28" s="10"/>
    </row>
    <row r="29" spans="1:31" x14ac:dyDescent="0.35">
      <c r="A29" s="1" t="s">
        <v>55</v>
      </c>
      <c r="B29">
        <f>0.05*Linf</f>
        <v>6.45</v>
      </c>
      <c r="D29" s="1"/>
      <c r="E29" s="4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Y29" s="10"/>
      <c r="Z29" s="10"/>
      <c r="AA29" s="10"/>
      <c r="AB29" s="10"/>
      <c r="AC29" s="10"/>
      <c r="AD29" s="10"/>
      <c r="AE29" s="10"/>
    </row>
    <row r="30" spans="1:31" x14ac:dyDescent="0.35">
      <c r="A30" s="1" t="s">
        <v>56</v>
      </c>
      <c r="B30">
        <f>-LN(1-B29/Linf)/K+to</f>
        <v>-0.45361932580321013</v>
      </c>
      <c r="D30" s="1"/>
      <c r="E30" s="4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Y30" s="10"/>
      <c r="Z30" s="10"/>
      <c r="AA30" s="10"/>
      <c r="AB30" s="10"/>
      <c r="AC30" s="10"/>
      <c r="AD30" s="10"/>
      <c r="AE30" s="10"/>
    </row>
    <row r="31" spans="1:31" x14ac:dyDescent="0.35">
      <c r="D31" s="1"/>
      <c r="E31" s="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Y31" s="10"/>
      <c r="Z31" s="10"/>
      <c r="AA31" s="10"/>
      <c r="AB31" s="10"/>
      <c r="AC31" s="10"/>
      <c r="AD31" s="10"/>
      <c r="AE31" s="10"/>
    </row>
    <row r="32" spans="1:31" x14ac:dyDescent="0.35">
      <c r="D32" s="1"/>
      <c r="E32" s="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Y32" s="10"/>
      <c r="Z32" s="10"/>
      <c r="AA32" s="10"/>
      <c r="AB32" s="10"/>
      <c r="AC32" s="10"/>
      <c r="AD32" s="10"/>
      <c r="AE32" s="10"/>
    </row>
    <row r="33" spans="4:31" x14ac:dyDescent="0.35">
      <c r="D33" s="1"/>
      <c r="E33" s="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Y33" s="10"/>
      <c r="Z33" s="10"/>
      <c r="AA33" s="10"/>
      <c r="AB33" s="10"/>
      <c r="AC33" s="10"/>
      <c r="AD33" s="10"/>
      <c r="AE33" s="10"/>
    </row>
    <row r="34" spans="4:31" x14ac:dyDescent="0.35">
      <c r="D34" s="1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Y34" s="5"/>
      <c r="Z34" s="5"/>
      <c r="AA34" s="5"/>
      <c r="AB34" s="5"/>
      <c r="AC34" s="5"/>
      <c r="AD34" s="5"/>
      <c r="AE34" s="10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3"/>
  <sheetViews>
    <sheetView workbookViewId="0">
      <pane ySplit="11" topLeftCell="A12" activePane="bottomLeft" state="frozen"/>
      <selection pane="bottomLeft" activeCell="J27" sqref="J27:J353"/>
    </sheetView>
  </sheetViews>
  <sheetFormatPr defaultRowHeight="14.5" x14ac:dyDescent="0.35"/>
  <cols>
    <col min="1" max="1" width="9.54296875" customWidth="1"/>
    <col min="5" max="5" width="11.81640625" customWidth="1"/>
    <col min="8" max="8" width="9.7265625" customWidth="1"/>
    <col min="13" max="13" width="10.81640625" customWidth="1"/>
    <col min="14" max="14" width="10" customWidth="1"/>
    <col min="15" max="15" width="11.6328125" customWidth="1"/>
  </cols>
  <sheetData>
    <row r="1" spans="1:16" x14ac:dyDescent="0.35">
      <c r="A1" t="s">
        <v>28</v>
      </c>
      <c r="B1" s="4">
        <f>SUM(E12,E22,E32,E42,E52,E62,E72,E82,E92,E102,E112,E122,E132,E142,E152,E162,E172,E182,E192,E202,E212,E222,E232,E242,E252,E262,E272,E282,E292,E302,E312,E322,E332,E342,E352)</f>
        <v>23709.896629438612</v>
      </c>
      <c r="E1" t="s">
        <v>49</v>
      </c>
      <c r="F1" t="s">
        <v>14</v>
      </c>
      <c r="G1" t="s">
        <v>16</v>
      </c>
      <c r="H1" t="s">
        <v>23</v>
      </c>
      <c r="I1" t="s">
        <v>51</v>
      </c>
      <c r="J1" t="s">
        <v>54</v>
      </c>
      <c r="L1" t="s">
        <v>46</v>
      </c>
      <c r="M1" t="s">
        <v>48</v>
      </c>
      <c r="N1" t="s">
        <v>45</v>
      </c>
    </row>
    <row r="2" spans="1:16" x14ac:dyDescent="0.35">
      <c r="A2" t="s">
        <v>10</v>
      </c>
      <c r="B2">
        <f>Lopt</f>
        <v>86</v>
      </c>
      <c r="E2" t="s">
        <v>47</v>
      </c>
      <c r="F2">
        <v>0</v>
      </c>
      <c r="G2" s="5">
        <f>M</f>
        <v>0.21</v>
      </c>
      <c r="H2" s="3">
        <f>1/G2+tm</f>
        <v>8.461904761904762</v>
      </c>
      <c r="I2" s="3">
        <f>1/G2</f>
        <v>4.7619047619047619</v>
      </c>
      <c r="J2" s="4">
        <f>Winf*G2*(1/G2-3*EXP(-K*(tm-to))/(G2+K)+3*EXP(-2*K*(tm-to))/(G2+2*K)-EXP(-3*K*(tm-to))/(G2+3*K))</f>
        <v>7964.5919550682347</v>
      </c>
      <c r="L2">
        <v>7</v>
      </c>
    </row>
    <row r="3" spans="1:16" x14ac:dyDescent="0.35">
      <c r="A3" t="s">
        <v>37</v>
      </c>
      <c r="B3" s="3">
        <f>Linf*K*(3*0.5*M+2*M)/((0.5*M+M)*(3*K+M))</f>
        <v>66.888888888888886</v>
      </c>
      <c r="E3" t="s">
        <v>42</v>
      </c>
      <c r="F3">
        <v>1.45</v>
      </c>
      <c r="G3" s="5">
        <f>F+M</f>
        <v>0.42</v>
      </c>
      <c r="H3" s="3">
        <f>1/G3+tm</f>
        <v>6.0809523809523807</v>
      </c>
      <c r="I3" s="3">
        <f>1/G3</f>
        <v>2.3809523809523809</v>
      </c>
      <c r="J3" s="4">
        <f>Winf*G3*(1/G3-3*EXP(-K*(tm-to))/(G3+K)+3*EXP(-2*K*(tm-to))/(G3+2*K)-EXP(-3*K*(tm-to))/(G3+3*K))</f>
        <v>5310.0388081189676</v>
      </c>
      <c r="L3">
        <v>4.1500000000000004</v>
      </c>
    </row>
    <row r="4" spans="1:16" x14ac:dyDescent="0.35">
      <c r="A4" t="s">
        <v>41</v>
      </c>
      <c r="B4">
        <f>tm</f>
        <v>3.7</v>
      </c>
      <c r="E4" t="s">
        <v>43</v>
      </c>
      <c r="F4">
        <v>5</v>
      </c>
      <c r="G4" s="5">
        <f>F+M-F*M*F4+F*M*tm</f>
        <v>0.36266999999999999</v>
      </c>
      <c r="H4" s="3">
        <f>1/G4+tm</f>
        <v>6.4573275980919291</v>
      </c>
      <c r="I4" s="3">
        <f>1/G4</f>
        <v>2.7573275980919294</v>
      </c>
      <c r="J4" s="4">
        <f>Winf*G4*(1/G4-3*EXP(-K*(tm-to))/(G4+K)+3*EXP(-2*K*(tm-to))/(G4+2*K)-EXP(-3*K*(tm-to))/(G4+3*K))</f>
        <v>5772.6659083210907</v>
      </c>
      <c r="L4">
        <v>4.9000000000000004</v>
      </c>
    </row>
    <row r="5" spans="1:16" x14ac:dyDescent="0.35">
      <c r="A5" t="s">
        <v>38</v>
      </c>
      <c r="B5" s="3">
        <f>SUMPRODUCT(B17:B353,F17:F353)/SUM(F17:F353)</f>
        <v>44.193067537497818</v>
      </c>
      <c r="E5" t="s">
        <v>44</v>
      </c>
      <c r="F5">
        <v>4.4000000000000004</v>
      </c>
      <c r="G5" s="5">
        <f>0.5*M+M-0.5*M*M*F5+0.5*M*M*tm</f>
        <v>0.29956499999999997</v>
      </c>
      <c r="H5" s="3">
        <f>1/G5+tm</f>
        <v>7.0381736851768402</v>
      </c>
      <c r="I5" s="3">
        <f>1/G5</f>
        <v>3.33817368517684</v>
      </c>
      <c r="J5" s="4">
        <f>Winf*G5*(1/G5-3*EXP(-K*(tm-to))/(G5+K)+3*EXP(-2*K*(tm-to))/(G5+2*K)-EXP(-3*K*(tm-to))/(G5+3*K))</f>
        <v>6456.1523863233333</v>
      </c>
      <c r="L5">
        <v>5.25</v>
      </c>
    </row>
    <row r="6" spans="1:16" x14ac:dyDescent="0.35">
      <c r="A6" t="s">
        <v>15</v>
      </c>
      <c r="B6">
        <f>Lcopt</f>
        <v>71.666666666666671</v>
      </c>
      <c r="E6" t="s">
        <v>53</v>
      </c>
      <c r="F6">
        <v>1.45</v>
      </c>
      <c r="G6" s="5">
        <f>0.39+M</f>
        <v>0.6</v>
      </c>
      <c r="H6" s="3">
        <f>1/G6+tm</f>
        <v>5.3666666666666671</v>
      </c>
      <c r="I6" s="3">
        <f>1/G6</f>
        <v>1.6666666666666667</v>
      </c>
      <c r="J6" s="4">
        <f>Winf*G6*(1/G6-3*EXP(-K*(tm-to))/(G6+K)+3*EXP(-2*K*(tm-to))/(G6+2*K)-EXP(-3*K*(tm-to))/(G6+3*K))</f>
        <v>4397.5005357685159</v>
      </c>
    </row>
    <row r="7" spans="1:16" x14ac:dyDescent="0.35">
      <c r="A7" t="s">
        <v>39</v>
      </c>
      <c r="B7" s="4">
        <f>SUMPRODUCT(C39:C353,D39:D353)/SUM(C39:C353)</f>
        <v>6203.7731851884118</v>
      </c>
    </row>
    <row r="8" spans="1:16" x14ac:dyDescent="0.35">
      <c r="A8" t="s">
        <v>50</v>
      </c>
      <c r="B8">
        <v>5</v>
      </c>
    </row>
    <row r="9" spans="1:16" x14ac:dyDescent="0.35">
      <c r="A9" t="s">
        <v>65</v>
      </c>
      <c r="B9" s="4">
        <f>MAX(E12:E353)</f>
        <v>1871.2225667161988</v>
      </c>
    </row>
    <row r="10" spans="1:16" x14ac:dyDescent="0.35">
      <c r="A10" t="s">
        <v>52</v>
      </c>
      <c r="B10" s="3">
        <f>SUMPRODUCT(C39:C353,A39:A353)/SUM(C39:C353)</f>
        <v>6.9198094975381927</v>
      </c>
      <c r="I10" t="s">
        <v>60</v>
      </c>
      <c r="J10" t="s">
        <v>61</v>
      </c>
    </row>
    <row r="11" spans="1:16" x14ac:dyDescent="0.35">
      <c r="A11" t="s">
        <v>23</v>
      </c>
      <c r="B11" t="s">
        <v>24</v>
      </c>
      <c r="C11" t="s">
        <v>25</v>
      </c>
      <c r="D11" t="s">
        <v>26</v>
      </c>
      <c r="E11" t="s">
        <v>27</v>
      </c>
      <c r="F11" t="s">
        <v>30</v>
      </c>
      <c r="G11" t="s">
        <v>31</v>
      </c>
      <c r="H11" t="s">
        <v>32</v>
      </c>
      <c r="I11" t="s">
        <v>33</v>
      </c>
      <c r="J11" t="s">
        <v>57</v>
      </c>
      <c r="K11" t="s">
        <v>58</v>
      </c>
      <c r="M11" t="s">
        <v>66</v>
      </c>
      <c r="N11" t="s">
        <v>67</v>
      </c>
      <c r="O11" t="s">
        <v>68</v>
      </c>
      <c r="P11" t="s">
        <v>69</v>
      </c>
    </row>
    <row r="12" spans="1:16" x14ac:dyDescent="0.35">
      <c r="A12">
        <v>-0.45</v>
      </c>
      <c r="B12" s="3">
        <f t="shared" ref="B12:B75" si="0">Linf*(1-EXP(-K*(A12-to)))</f>
        <v>6.5120810430709231</v>
      </c>
      <c r="C12">
        <v>1.36</v>
      </c>
      <c r="D12" s="4">
        <f t="shared" ref="D12:D75" si="1">a*B12^b</f>
        <v>2.8720548482986867</v>
      </c>
      <c r="E12" s="4">
        <f>C12*D12</f>
        <v>3.9059945936862142</v>
      </c>
      <c r="F12" s="8">
        <f>C12</f>
        <v>1.36</v>
      </c>
      <c r="G12" s="4">
        <f>F12*D12</f>
        <v>3.9059945936862142</v>
      </c>
      <c r="H12" s="8">
        <f>C12</f>
        <v>1.36</v>
      </c>
      <c r="I12" s="4">
        <f>H12*D12</f>
        <v>3.9059945936862142</v>
      </c>
      <c r="J12" s="8">
        <f>C12</f>
        <v>1.36</v>
      </c>
      <c r="K12" s="4">
        <f>J12*D12</f>
        <v>3.9059945936862142</v>
      </c>
      <c r="M12" s="12">
        <f>E12/$B$9</f>
        <v>2.0874024625199068E-3</v>
      </c>
      <c r="N12" s="12">
        <f>G12/$B$9</f>
        <v>2.0874024625199068E-3</v>
      </c>
      <c r="O12" s="12">
        <f>I12/$B$9</f>
        <v>2.0874024625199068E-3</v>
      </c>
      <c r="P12" s="12">
        <f>K12/$B$9</f>
        <v>2.0874024625199068E-3</v>
      </c>
    </row>
    <row r="13" spans="1:16" x14ac:dyDescent="0.35">
      <c r="A13">
        <f>A12+0.1</f>
        <v>-0.35</v>
      </c>
      <c r="B13" s="3">
        <f t="shared" si="0"/>
        <v>8.2149639147037945</v>
      </c>
      <c r="C13" s="8">
        <f>C12*EXP(-M*(A13-A12))</f>
        <v>1.3317377918144651</v>
      </c>
      <c r="D13" s="4">
        <f t="shared" si="1"/>
        <v>5.7656771393086803</v>
      </c>
      <c r="E13" s="4">
        <f t="shared" ref="E13:E76" si="2">C13*D13</f>
        <v>7.6783701418180836</v>
      </c>
      <c r="F13" s="8">
        <f t="shared" ref="F13:F30" si="3">C13</f>
        <v>1.3317377918144651</v>
      </c>
      <c r="G13" s="4">
        <f t="shared" ref="G13:G76" si="4">F13*D13</f>
        <v>7.6783701418180836</v>
      </c>
      <c r="H13" s="8">
        <f t="shared" ref="H13:H65" si="5">C13</f>
        <v>1.3317377918144651</v>
      </c>
      <c r="I13" s="4">
        <f t="shared" ref="I13:I76" si="6">H13*D13</f>
        <v>7.6783701418180836</v>
      </c>
      <c r="J13" s="8">
        <f>J12*EXP(-(4*M*(A13-A12)))</f>
        <v>1.2504265082893695</v>
      </c>
      <c r="K13" s="4">
        <f t="shared" ref="K13:K76" si="7">J13*D13</f>
        <v>7.2095555332295937</v>
      </c>
      <c r="M13" s="12">
        <f t="shared" ref="M13:M76" si="8">E13/$B$9</f>
        <v>4.1033975746096445E-3</v>
      </c>
      <c r="N13" s="12">
        <f t="shared" ref="N13:N76" si="9">G13/$B$9</f>
        <v>4.1033975746096445E-3</v>
      </c>
      <c r="O13" s="12">
        <f t="shared" ref="O13:O76" si="10">I13/$B$9</f>
        <v>4.1033975746096445E-3</v>
      </c>
      <c r="P13" s="12">
        <f t="shared" ref="P13:P76" si="11">K13/$B$9</f>
        <v>3.8528583726315435E-3</v>
      </c>
    </row>
    <row r="14" spans="1:16" x14ac:dyDescent="0.35">
      <c r="A14">
        <f t="shared" ref="A14:A77" si="12">A13+0.1</f>
        <v>-0.24999999999999997</v>
      </c>
      <c r="B14" s="3">
        <f t="shared" si="0"/>
        <v>9.8941725325882501</v>
      </c>
      <c r="C14" s="8">
        <f t="shared" ref="C14:C76" si="13">C13*EXP(-M*(A14-A13))</f>
        <v>1.304062901578579</v>
      </c>
      <c r="D14" s="4">
        <f t="shared" si="1"/>
        <v>10.073300204786063</v>
      </c>
      <c r="E14" s="4">
        <f t="shared" si="2"/>
        <v>13.136217093525408</v>
      </c>
      <c r="F14" s="8">
        <f t="shared" si="3"/>
        <v>1.304062901578579</v>
      </c>
      <c r="G14" s="4">
        <f t="shared" si="4"/>
        <v>13.136217093525408</v>
      </c>
      <c r="H14" s="8">
        <f t="shared" si="5"/>
        <v>1.304062901578579</v>
      </c>
      <c r="I14" s="4">
        <f t="shared" si="6"/>
        <v>13.136217093525408</v>
      </c>
      <c r="J14" s="8">
        <f>J13*EXP(-(4*M*(A14-A13)))</f>
        <v>1.1496812151711358</v>
      </c>
      <c r="K14" s="4">
        <f t="shared" si="7"/>
        <v>11.581084020222091</v>
      </c>
      <c r="M14" s="12">
        <f t="shared" si="8"/>
        <v>7.0201254127552045E-3</v>
      </c>
      <c r="N14" s="12">
        <f t="shared" si="9"/>
        <v>7.0201254127552045E-3</v>
      </c>
      <c r="O14" s="12">
        <f t="shared" si="10"/>
        <v>7.0201254127552045E-3</v>
      </c>
      <c r="P14" s="12">
        <f t="shared" si="11"/>
        <v>6.1890467901665434E-3</v>
      </c>
    </row>
    <row r="15" spans="1:16" x14ac:dyDescent="0.35">
      <c r="A15">
        <f t="shared" si="12"/>
        <v>-0.14999999999999997</v>
      </c>
      <c r="B15" s="3">
        <f t="shared" si="0"/>
        <v>11.550036026989154</v>
      </c>
      <c r="C15" s="8">
        <f t="shared" si="13"/>
        <v>1.2769631242172212</v>
      </c>
      <c r="D15" s="4">
        <f t="shared" si="1"/>
        <v>16.024458250488852</v>
      </c>
      <c r="E15" s="4">
        <f t="shared" si="2"/>
        <v>20.462642271432671</v>
      </c>
      <c r="F15" s="8">
        <f t="shared" si="3"/>
        <v>1.2769631242172212</v>
      </c>
      <c r="G15" s="4">
        <f t="shared" si="4"/>
        <v>20.462642271432671</v>
      </c>
      <c r="H15" s="8">
        <f t="shared" si="5"/>
        <v>1.2769631242172212</v>
      </c>
      <c r="I15" s="4">
        <f t="shared" si="6"/>
        <v>20.462642271432671</v>
      </c>
      <c r="J15" s="8">
        <f>J14*EXP(-(4*M*(A15-A14)))</f>
        <v>1.0570528437737667</v>
      </c>
      <c r="K15" s="4">
        <f t="shared" si="7"/>
        <v>16.93869916361324</v>
      </c>
      <c r="M15" s="12">
        <f t="shared" si="8"/>
        <v>1.0935440088958782E-2</v>
      </c>
      <c r="N15" s="12">
        <f t="shared" si="9"/>
        <v>1.0935440088958782E-2</v>
      </c>
      <c r="O15" s="12">
        <f t="shared" si="10"/>
        <v>1.0935440088958782E-2</v>
      </c>
      <c r="P15" s="12">
        <f t="shared" si="11"/>
        <v>9.0522097504087372E-3</v>
      </c>
    </row>
    <row r="16" spans="1:16" x14ac:dyDescent="0.35">
      <c r="A16">
        <f t="shared" si="12"/>
        <v>-4.9999999999999961E-2</v>
      </c>
      <c r="B16" s="3">
        <f t="shared" si="0"/>
        <v>13.182878952452391</v>
      </c>
      <c r="C16" s="8">
        <f t="shared" si="13"/>
        <v>1.2504265082893695</v>
      </c>
      <c r="D16" s="4">
        <f t="shared" si="1"/>
        <v>23.82671292524509</v>
      </c>
      <c r="E16" s="4">
        <f t="shared" si="2"/>
        <v>29.793553447127408</v>
      </c>
      <c r="F16" s="8">
        <f t="shared" si="3"/>
        <v>1.2504265082893695</v>
      </c>
      <c r="G16" s="4">
        <f t="shared" si="4"/>
        <v>29.793553447127408</v>
      </c>
      <c r="H16" s="8">
        <f t="shared" si="5"/>
        <v>1.2504265082893695</v>
      </c>
      <c r="I16" s="4">
        <f t="shared" si="6"/>
        <v>29.793553447127408</v>
      </c>
      <c r="J16" s="8">
        <f>J15*EXP(-(4*M*(A16-A15)))</f>
        <v>0.97188742390983796</v>
      </c>
      <c r="K16" s="4">
        <f t="shared" si="7"/>
        <v>23.15688264515569</v>
      </c>
      <c r="M16" s="12">
        <f t="shared" si="8"/>
        <v>1.5921972071666492E-2</v>
      </c>
      <c r="N16" s="12">
        <f t="shared" si="9"/>
        <v>1.5921972071666492E-2</v>
      </c>
      <c r="O16" s="12">
        <f t="shared" si="10"/>
        <v>1.5921972071666492E-2</v>
      </c>
      <c r="P16" s="12">
        <f t="shared" si="11"/>
        <v>1.23752690123835E-2</v>
      </c>
    </row>
    <row r="17" spans="1:16" x14ac:dyDescent="0.35">
      <c r="A17">
        <f t="shared" si="12"/>
        <v>5.0000000000000044E-2</v>
      </c>
      <c r="B17" s="3">
        <f t="shared" si="0"/>
        <v>14.7930213514187</v>
      </c>
      <c r="C17" s="8">
        <f t="shared" si="13"/>
        <v>1.2244413507173211</v>
      </c>
      <c r="D17" s="4">
        <f t="shared" si="1"/>
        <v>33.666966865506879</v>
      </c>
      <c r="E17" s="4">
        <f t="shared" si="2"/>
        <v>41.22322638335654</v>
      </c>
      <c r="F17" s="8">
        <f t="shared" si="3"/>
        <v>1.2244413507173211</v>
      </c>
      <c r="G17" s="4">
        <f t="shared" si="4"/>
        <v>41.22322638335654</v>
      </c>
      <c r="H17" s="8">
        <f t="shared" si="5"/>
        <v>1.2244413507173211</v>
      </c>
      <c r="I17" s="4">
        <f t="shared" si="6"/>
        <v>41.22322638335654</v>
      </c>
      <c r="J17" s="8">
        <f>J16*EXP(-(4*M*(A17-A16)))</f>
        <v>0.89358367494847724</v>
      </c>
      <c r="K17" s="4">
        <f t="shared" si="7"/>
        <v>30.084251976048254</v>
      </c>
      <c r="M17" s="12">
        <f t="shared" si="8"/>
        <v>2.2030103268634162E-2</v>
      </c>
      <c r="N17" s="12">
        <f t="shared" si="9"/>
        <v>2.2030103268634162E-2</v>
      </c>
      <c r="O17" s="12">
        <f t="shared" si="10"/>
        <v>2.2030103268634162E-2</v>
      </c>
      <c r="P17" s="12">
        <f t="shared" si="11"/>
        <v>1.6077324264447596E-2</v>
      </c>
    </row>
    <row r="18" spans="1:16" x14ac:dyDescent="0.35">
      <c r="A18">
        <f t="shared" si="12"/>
        <v>0.15000000000000005</v>
      </c>
      <c r="B18" s="3">
        <f t="shared" si="0"/>
        <v>16.380778816952873</v>
      </c>
      <c r="C18" s="8">
        <f t="shared" si="13"/>
        <v>1.1989961916254457</v>
      </c>
      <c r="D18" s="4">
        <f t="shared" si="1"/>
        <v>45.712711011264716</v>
      </c>
      <c r="E18" s="4">
        <f t="shared" si="2"/>
        <v>54.809366411380971</v>
      </c>
      <c r="F18" s="8">
        <f t="shared" si="3"/>
        <v>1.1989961916254457</v>
      </c>
      <c r="G18" s="4">
        <f t="shared" si="4"/>
        <v>54.809366411380971</v>
      </c>
      <c r="H18" s="8">
        <f t="shared" si="5"/>
        <v>1.1989961916254457</v>
      </c>
      <c r="I18" s="4">
        <f t="shared" si="6"/>
        <v>54.809366411380971</v>
      </c>
      <c r="J18" s="8">
        <f>J17*EXP(-(4*M*(A18-A17)))</f>
        <v>0.82158876068397602</v>
      </c>
      <c r="K18" s="4">
        <f t="shared" si="7"/>
        <v>37.557049587249722</v>
      </c>
      <c r="M18" s="12">
        <f t="shared" si="8"/>
        <v>2.9290671984341078E-2</v>
      </c>
      <c r="N18" s="12">
        <f t="shared" si="9"/>
        <v>2.9290671984341078E-2</v>
      </c>
      <c r="O18" s="12">
        <f t="shared" si="10"/>
        <v>2.9290671984341078E-2</v>
      </c>
      <c r="P18" s="12">
        <f t="shared" si="11"/>
        <v>2.0070861828669823E-2</v>
      </c>
    </row>
    <row r="19" spans="1:16" x14ac:dyDescent="0.35">
      <c r="A19">
        <f t="shared" si="12"/>
        <v>0.25000000000000006</v>
      </c>
      <c r="B19" s="3">
        <f t="shared" si="0"/>
        <v>17.946462554601151</v>
      </c>
      <c r="C19" s="8">
        <f t="shared" si="13"/>
        <v>1.1740798092861942</v>
      </c>
      <c r="D19" s="4">
        <f t="shared" si="1"/>
        <v>60.113208766576328</v>
      </c>
      <c r="E19" s="4">
        <f t="shared" si="2"/>
        <v>70.577704684243116</v>
      </c>
      <c r="F19" s="8">
        <f t="shared" si="3"/>
        <v>1.1740798092861942</v>
      </c>
      <c r="G19" s="4">
        <f t="shared" si="4"/>
        <v>70.577704684243116</v>
      </c>
      <c r="H19" s="8">
        <f t="shared" si="5"/>
        <v>1.1740798092861942</v>
      </c>
      <c r="I19" s="4">
        <f t="shared" si="6"/>
        <v>70.577704684243116</v>
      </c>
      <c r="J19" s="8">
        <f>J18*EXP(-(4*M*(A19-A18)))</f>
        <v>0.75539438622930488</v>
      </c>
      <c r="K19" s="4">
        <f t="shared" si="7"/>
        <v>45.409180440501991</v>
      </c>
      <c r="M19" s="12">
        <f t="shared" si="8"/>
        <v>3.7717429203571254E-2</v>
      </c>
      <c r="N19" s="12">
        <f t="shared" si="9"/>
        <v>3.7717429203571254E-2</v>
      </c>
      <c r="O19" s="12">
        <f t="shared" si="10"/>
        <v>3.7717429203571254E-2</v>
      </c>
      <c r="P19" s="12">
        <f t="shared" si="11"/>
        <v>2.4267118860259573E-2</v>
      </c>
    </row>
    <row r="20" spans="1:16" x14ac:dyDescent="0.35">
      <c r="A20">
        <f t="shared" si="12"/>
        <v>0.35000000000000009</v>
      </c>
      <c r="B20" s="3">
        <f t="shared" si="0"/>
        <v>19.490379443388413</v>
      </c>
      <c r="C20" s="8">
        <f t="shared" si="13"/>
        <v>1.1496812151711355</v>
      </c>
      <c r="D20" s="4">
        <f t="shared" si="1"/>
        <v>77.000619941739586</v>
      </c>
      <c r="E20" s="4">
        <f t="shared" si="2"/>
        <v>88.526166303549942</v>
      </c>
      <c r="F20" s="8">
        <f t="shared" si="3"/>
        <v>1.1496812151711355</v>
      </c>
      <c r="G20" s="4">
        <f t="shared" si="4"/>
        <v>88.526166303549942</v>
      </c>
      <c r="H20" s="8">
        <f t="shared" si="5"/>
        <v>1.1496812151711355</v>
      </c>
      <c r="I20" s="4">
        <f t="shared" si="6"/>
        <v>88.526166303549942</v>
      </c>
      <c r="J20" s="8">
        <f>J19*EXP(-(4*M*(A20-A19)))</f>
        <v>0.69453320937801555</v>
      </c>
      <c r="K20" s="4">
        <f t="shared" si="7"/>
        <v>53.479487692233221</v>
      </c>
      <c r="M20" s="12">
        <f t="shared" si="8"/>
        <v>4.7309266079931994E-2</v>
      </c>
      <c r="N20" s="12">
        <f t="shared" si="9"/>
        <v>4.7309266079931994E-2</v>
      </c>
      <c r="O20" s="12">
        <f t="shared" si="10"/>
        <v>4.7309266079931994E-2</v>
      </c>
      <c r="P20" s="12">
        <f t="shared" si="11"/>
        <v>2.8579971534911621E-2</v>
      </c>
    </row>
    <row r="21" spans="1:16" x14ac:dyDescent="0.35">
      <c r="A21">
        <f t="shared" si="12"/>
        <v>0.45000000000000007</v>
      </c>
      <c r="B21" s="3">
        <f t="shared" si="0"/>
        <v>21.012832095967489</v>
      </c>
      <c r="C21" s="8">
        <f t="shared" si="13"/>
        <v>1.1257896491048374</v>
      </c>
      <c r="D21" s="4">
        <f t="shared" si="1"/>
        <v>96.491067283803218</v>
      </c>
      <c r="E21" s="4">
        <f t="shared" si="2"/>
        <v>108.62864477918407</v>
      </c>
      <c r="F21" s="8">
        <f t="shared" si="3"/>
        <v>1.1257896491048374</v>
      </c>
      <c r="G21" s="4">
        <f t="shared" si="4"/>
        <v>108.62864477918407</v>
      </c>
      <c r="H21" s="8">
        <f t="shared" si="5"/>
        <v>1.1257896491048374</v>
      </c>
      <c r="I21" s="4">
        <f t="shared" si="6"/>
        <v>108.62864477918407</v>
      </c>
      <c r="J21" s="8">
        <f>J20*EXP(-(4*M*(A21-A20)))</f>
        <v>0.63857554109820702</v>
      </c>
      <c r="K21" s="4">
        <f t="shared" si="7"/>
        <v>61.616835501898144</v>
      </c>
      <c r="M21" s="12">
        <f t="shared" si="8"/>
        <v>5.8052231044763453E-2</v>
      </c>
      <c r="N21" s="12">
        <f t="shared" si="9"/>
        <v>5.8052231044763453E-2</v>
      </c>
      <c r="O21" s="12">
        <f t="shared" si="10"/>
        <v>5.8052231044763453E-2</v>
      </c>
      <c r="P21" s="12">
        <f t="shared" si="11"/>
        <v>3.2928651352270341E-2</v>
      </c>
    </row>
    <row r="22" spans="1:16" x14ac:dyDescent="0.35">
      <c r="A22">
        <f t="shared" si="12"/>
        <v>0.55000000000000004</v>
      </c>
      <c r="B22" s="3">
        <f t="shared" si="0"/>
        <v>22.514118917932205</v>
      </c>
      <c r="C22" s="8">
        <f t="shared" si="13"/>
        <v>1.1023945745194541</v>
      </c>
      <c r="D22" s="4">
        <f t="shared" si="1"/>
        <v>118.68564827738835</v>
      </c>
      <c r="E22" s="4">
        <f t="shared" si="2"/>
        <v>130.83841473431713</v>
      </c>
      <c r="F22" s="8">
        <f t="shared" si="3"/>
        <v>1.1023945745194541</v>
      </c>
      <c r="G22" s="4">
        <f t="shared" si="4"/>
        <v>130.83841473431713</v>
      </c>
      <c r="H22" s="8">
        <f t="shared" si="5"/>
        <v>1.1023945745194541</v>
      </c>
      <c r="I22" s="4">
        <f t="shared" si="6"/>
        <v>130.83841473431713</v>
      </c>
      <c r="J22" s="8">
        <f>J21*EXP(-(4*M*(A22-A21)))</f>
        <v>0.58712631186354836</v>
      </c>
      <c r="K22" s="4">
        <f t="shared" si="7"/>
        <v>69.683466944237324</v>
      </c>
      <c r="M22" s="12">
        <f t="shared" si="8"/>
        <v>6.9921353590730234E-2</v>
      </c>
      <c r="N22" s="12">
        <f t="shared" si="9"/>
        <v>6.9921353590730234E-2</v>
      </c>
      <c r="O22" s="12">
        <f t="shared" si="10"/>
        <v>6.9921353590730234E-2</v>
      </c>
      <c r="P22" s="12">
        <f t="shared" si="11"/>
        <v>3.7239539637727095E-2</v>
      </c>
    </row>
    <row r="23" spans="1:16" x14ac:dyDescent="0.35">
      <c r="A23">
        <f t="shared" si="12"/>
        <v>0.65</v>
      </c>
      <c r="B23" s="3">
        <f t="shared" si="0"/>
        <v>23.994534166305804</v>
      </c>
      <c r="C23" s="8">
        <f t="shared" si="13"/>
        <v>1.0794856738079297</v>
      </c>
      <c r="D23" s="4">
        <f t="shared" si="1"/>
        <v>143.67139477846968</v>
      </c>
      <c r="E23" s="4">
        <f t="shared" si="2"/>
        <v>155.09121239936141</v>
      </c>
      <c r="F23" s="8">
        <f t="shared" si="3"/>
        <v>1.0794856738079297</v>
      </c>
      <c r="G23" s="4">
        <f t="shared" si="4"/>
        <v>155.09121239936141</v>
      </c>
      <c r="H23" s="8">
        <f t="shared" si="5"/>
        <v>1.0794856738079297</v>
      </c>
      <c r="I23" s="4">
        <f t="shared" si="6"/>
        <v>155.09121239936141</v>
      </c>
      <c r="J23" s="8">
        <f>J22*EXP(-(4*M*(A23-A22)))</f>
        <v>0.53982228240320018</v>
      </c>
      <c r="K23" s="4">
        <f t="shared" si="7"/>
        <v>77.557020245364711</v>
      </c>
      <c r="M23" s="12">
        <f t="shared" si="8"/>
        <v>8.2882290518508636E-2</v>
      </c>
      <c r="N23" s="12">
        <f t="shared" si="9"/>
        <v>8.2882290518508636E-2</v>
      </c>
      <c r="O23" s="12">
        <f t="shared" si="10"/>
        <v>8.2882290518508636E-2</v>
      </c>
      <c r="P23" s="12">
        <f t="shared" si="11"/>
        <v>4.1447245039091862E-2</v>
      </c>
    </row>
    <row r="24" spans="1:16" x14ac:dyDescent="0.35">
      <c r="A24">
        <f t="shared" si="12"/>
        <v>0.75</v>
      </c>
      <c r="B24" s="3">
        <f t="shared" si="0"/>
        <v>25.45436800721631</v>
      </c>
      <c r="C24" s="8">
        <f t="shared" si="13"/>
        <v>1.0570528437737663</v>
      </c>
      <c r="D24" s="4">
        <f t="shared" si="1"/>
        <v>171.52218292959611</v>
      </c>
      <c r="E24" s="4">
        <f t="shared" si="2"/>
        <v>181.30801123601373</v>
      </c>
      <c r="F24" s="8">
        <f t="shared" si="3"/>
        <v>1.0570528437737663</v>
      </c>
      <c r="G24" s="4">
        <f t="shared" si="4"/>
        <v>181.30801123601373</v>
      </c>
      <c r="H24" s="8">
        <f t="shared" si="5"/>
        <v>1.0570528437737663</v>
      </c>
      <c r="I24" s="4">
        <f t="shared" si="6"/>
        <v>181.30801123601373</v>
      </c>
      <c r="J24" s="8">
        <f>J23*EXP(-(4*M*(A24-A23)))</f>
        <v>0.49632947917811143</v>
      </c>
      <c r="K24" s="4">
        <f t="shared" si="7"/>
        <v>85.131515720939191</v>
      </c>
      <c r="M24" s="12">
        <f t="shared" si="8"/>
        <v>9.6892809257955057E-2</v>
      </c>
      <c r="N24" s="12">
        <f t="shared" si="9"/>
        <v>9.6892809257955057E-2</v>
      </c>
      <c r="O24" s="12">
        <f t="shared" si="10"/>
        <v>9.6892809257955057E-2</v>
      </c>
      <c r="P24" s="12">
        <f t="shared" si="11"/>
        <v>4.5495130956194139E-2</v>
      </c>
    </row>
    <row r="25" spans="1:16" x14ac:dyDescent="0.35">
      <c r="A25">
        <f t="shared" si="12"/>
        <v>0.85</v>
      </c>
      <c r="B25" s="3">
        <f t="shared" si="0"/>
        <v>26.893906572769964</v>
      </c>
      <c r="C25" s="8">
        <f t="shared" si="13"/>
        <v>1.0350861911753502</v>
      </c>
      <c r="D25" s="4">
        <f t="shared" si="1"/>
        <v>202.2995956958008</v>
      </c>
      <c r="E25" s="4">
        <f t="shared" si="2"/>
        <v>209.39751798507973</v>
      </c>
      <c r="F25" s="8">
        <f t="shared" si="3"/>
        <v>1.0350861911753502</v>
      </c>
      <c r="G25" s="4">
        <f t="shared" si="4"/>
        <v>209.39751798507973</v>
      </c>
      <c r="H25" s="8">
        <f t="shared" si="5"/>
        <v>1.0350861911753502</v>
      </c>
      <c r="I25" s="4">
        <f t="shared" si="6"/>
        <v>209.39751798507973</v>
      </c>
      <c r="J25" s="8">
        <f>J24*EXP(-(4*M*(A25-A24)))</f>
        <v>0.45634083647777002</v>
      </c>
      <c r="K25" s="4">
        <f t="shared" si="7"/>
        <v>92.317566718936419</v>
      </c>
      <c r="M25" s="12">
        <f t="shared" si="8"/>
        <v>0.11190412178095448</v>
      </c>
      <c r="N25" s="12">
        <f t="shared" si="9"/>
        <v>0.11190412178095448</v>
      </c>
      <c r="O25" s="12">
        <f t="shared" si="10"/>
        <v>0.11190412178095448</v>
      </c>
      <c r="P25" s="12">
        <f t="shared" si="11"/>
        <v>4.9335428270803811E-2</v>
      </c>
    </row>
    <row r="26" spans="1:16" x14ac:dyDescent="0.35">
      <c r="A26">
        <f t="shared" si="12"/>
        <v>0.95</v>
      </c>
      <c r="B26" s="3">
        <f t="shared" si="0"/>
        <v>28.313432017134126</v>
      </c>
      <c r="C26" s="8">
        <f t="shared" si="13"/>
        <v>1.0135760283628721</v>
      </c>
      <c r="D26" s="4">
        <f t="shared" si="1"/>
        <v>236.05374025595748</v>
      </c>
      <c r="E26" s="4">
        <f t="shared" si="2"/>
        <v>239.25841252883438</v>
      </c>
      <c r="F26" s="8">
        <f t="shared" si="3"/>
        <v>1.0135760283628721</v>
      </c>
      <c r="G26" s="4">
        <f t="shared" si="4"/>
        <v>239.25841252883438</v>
      </c>
      <c r="H26" s="8">
        <f t="shared" si="5"/>
        <v>1.0135760283628721</v>
      </c>
      <c r="I26" s="4">
        <f t="shared" si="6"/>
        <v>239.25841252883438</v>
      </c>
      <c r="J26" s="8">
        <f>J25*EXP(-(4*M*(A26-A25)))</f>
        <v>0.41957402849025599</v>
      </c>
      <c r="K26" s="4">
        <f t="shared" si="7"/>
        <v>99.042018739384588</v>
      </c>
      <c r="M26" s="12">
        <f t="shared" si="8"/>
        <v>0.12786208160620255</v>
      </c>
      <c r="N26" s="12">
        <f t="shared" si="9"/>
        <v>0.12786208160620255</v>
      </c>
      <c r="O26" s="12">
        <f t="shared" si="10"/>
        <v>0.12786208160620255</v>
      </c>
      <c r="P26" s="12">
        <f t="shared" si="11"/>
        <v>5.2929042488619106E-2</v>
      </c>
    </row>
    <row r="27" spans="1:16" x14ac:dyDescent="0.35">
      <c r="A27">
        <f t="shared" si="12"/>
        <v>1.05</v>
      </c>
      <c r="B27" s="3">
        <f t="shared" si="0"/>
        <v>29.713222571840259</v>
      </c>
      <c r="C27" s="8">
        <f t="shared" si="13"/>
        <v>0.99251286900591673</v>
      </c>
      <c r="D27" s="4">
        <f t="shared" si="1"/>
        <v>272.8240223843606</v>
      </c>
      <c r="E27" s="4">
        <f t="shared" si="2"/>
        <v>270.78135319043616</v>
      </c>
      <c r="F27" s="8">
        <f t="shared" si="3"/>
        <v>0.99251286900591673</v>
      </c>
      <c r="G27" s="4">
        <f t="shared" si="4"/>
        <v>270.78135319043616</v>
      </c>
      <c r="H27" s="8">
        <f t="shared" si="5"/>
        <v>0.99251286900591673</v>
      </c>
      <c r="I27" s="4">
        <f t="shared" si="6"/>
        <v>270.78135319043616</v>
      </c>
      <c r="J27" s="8">
        <f>J26*EXP(-(2*M*(A27-A26)))</f>
        <v>0.40231685663236511</v>
      </c>
      <c r="K27" s="4">
        <f t="shared" si="7"/>
        <v>109.76170309947398</v>
      </c>
      <c r="M27" s="12">
        <f t="shared" si="8"/>
        <v>0.1447082554512098</v>
      </c>
      <c r="N27" s="12">
        <f t="shared" si="9"/>
        <v>0.1447082554512098</v>
      </c>
      <c r="O27" s="12">
        <f t="shared" si="10"/>
        <v>0.1447082554512098</v>
      </c>
      <c r="P27" s="12">
        <f t="shared" si="11"/>
        <v>5.8657748710296054E-2</v>
      </c>
    </row>
    <row r="28" spans="1:16" x14ac:dyDescent="0.35">
      <c r="A28">
        <f t="shared" si="12"/>
        <v>1.1500000000000001</v>
      </c>
      <c r="B28" s="3">
        <f t="shared" si="0"/>
        <v>31.09355260031834</v>
      </c>
      <c r="C28" s="8">
        <f t="shared" si="13"/>
        <v>0.9718874239098374</v>
      </c>
      <c r="D28" s="4">
        <f t="shared" si="1"/>
        <v>312.63987986169025</v>
      </c>
      <c r="E28" s="4">
        <f t="shared" si="2"/>
        <v>303.85076745025918</v>
      </c>
      <c r="F28" s="8">
        <f t="shared" si="3"/>
        <v>0.9718874239098374</v>
      </c>
      <c r="G28" s="4">
        <f t="shared" si="4"/>
        <v>303.85076745025918</v>
      </c>
      <c r="H28" s="8">
        <f t="shared" si="5"/>
        <v>0.9718874239098374</v>
      </c>
      <c r="I28" s="4">
        <f t="shared" si="6"/>
        <v>303.85076745025918</v>
      </c>
      <c r="J28" s="8">
        <f>J27*EXP(-(2*M*(A28-A27)))</f>
        <v>0.38576947603968764</v>
      </c>
      <c r="K28" s="4">
        <f t="shared" si="7"/>
        <v>120.60692264335513</v>
      </c>
      <c r="M28" s="12">
        <f t="shared" si="8"/>
        <v>0.16238088020896718</v>
      </c>
      <c r="N28" s="12">
        <f t="shared" si="9"/>
        <v>0.16238088020896718</v>
      </c>
      <c r="O28" s="12">
        <f t="shared" si="10"/>
        <v>0.16238088020896718</v>
      </c>
      <c r="P28" s="12">
        <f t="shared" si="11"/>
        <v>6.4453542186062751E-2</v>
      </c>
    </row>
    <row r="29" spans="1:16" x14ac:dyDescent="0.35">
      <c r="A29">
        <f t="shared" si="12"/>
        <v>1.2500000000000002</v>
      </c>
      <c r="B29" s="3">
        <f t="shared" si="0"/>
        <v>32.45469265167285</v>
      </c>
      <c r="C29" s="8">
        <f t="shared" si="13"/>
        <v>0.95169059691907043</v>
      </c>
      <c r="D29" s="4">
        <f t="shared" si="1"/>
        <v>355.52147686302141</v>
      </c>
      <c r="E29" s="4">
        <f t="shared" si="2"/>
        <v>338.34644653331833</v>
      </c>
      <c r="F29" s="8">
        <f t="shared" si="3"/>
        <v>0.95169059691907043</v>
      </c>
      <c r="G29" s="4">
        <f t="shared" si="4"/>
        <v>338.34644653331833</v>
      </c>
      <c r="H29" s="8">
        <f t="shared" si="5"/>
        <v>0.95169059691907043</v>
      </c>
      <c r="I29" s="4">
        <f t="shared" si="6"/>
        <v>338.34644653331833</v>
      </c>
      <c r="J29" s="8">
        <f>J28*EXP(-(2*M*(A29-A28)))</f>
        <v>0.3699026928417376</v>
      </c>
      <c r="K29" s="4">
        <f t="shared" si="7"/>
        <v>131.50835165470312</v>
      </c>
      <c r="M29" s="12">
        <f t="shared" si="8"/>
        <v>0.18081571511136765</v>
      </c>
      <c r="N29" s="12">
        <f t="shared" si="9"/>
        <v>0.18081571511136765</v>
      </c>
      <c r="O29" s="12">
        <f t="shared" si="10"/>
        <v>0.18081571511136765</v>
      </c>
      <c r="P29" s="12">
        <f t="shared" si="11"/>
        <v>7.0279374561780003E-2</v>
      </c>
    </row>
    <row r="30" spans="1:16" x14ac:dyDescent="0.35">
      <c r="A30">
        <f t="shared" si="12"/>
        <v>1.3500000000000003</v>
      </c>
      <c r="B30" s="3">
        <f t="shared" si="0"/>
        <v>33.79690951371137</v>
      </c>
      <c r="C30" s="8">
        <f t="shared" si="13"/>
        <v>0.93191348090558301</v>
      </c>
      <c r="D30" s="4">
        <f t="shared" si="1"/>
        <v>401.48036118305265</v>
      </c>
      <c r="E30" s="4">
        <f t="shared" si="2"/>
        <v>374.1449609053293</v>
      </c>
      <c r="F30" s="8">
        <f t="shared" si="3"/>
        <v>0.93191348090558301</v>
      </c>
      <c r="G30" s="4">
        <f t="shared" si="4"/>
        <v>374.1449609053293</v>
      </c>
      <c r="H30" s="8">
        <f t="shared" si="5"/>
        <v>0.93191348090558301</v>
      </c>
      <c r="I30" s="4">
        <f t="shared" si="6"/>
        <v>374.1449609053293</v>
      </c>
      <c r="J30" s="8">
        <f>J29*EXP(-(2*M*(A30-A29)))</f>
        <v>0.35468851391832806</v>
      </c>
      <c r="K30" s="4">
        <f t="shared" si="7"/>
        <v>142.40047267541055</v>
      </c>
      <c r="M30" s="12">
        <f t="shared" si="8"/>
        <v>0.19994679818441632</v>
      </c>
      <c r="N30" s="12">
        <f t="shared" si="9"/>
        <v>0.19994679818441632</v>
      </c>
      <c r="O30" s="12">
        <f t="shared" si="10"/>
        <v>0.19994679818441632</v>
      </c>
      <c r="P30" s="12">
        <f t="shared" si="11"/>
        <v>7.6100232654477115E-2</v>
      </c>
    </row>
    <row r="31" spans="1:16" x14ac:dyDescent="0.35">
      <c r="A31">
        <f t="shared" si="12"/>
        <v>1.4500000000000004</v>
      </c>
      <c r="B31" s="3">
        <f t="shared" si="0"/>
        <v>35.120466265235748</v>
      </c>
      <c r="C31" s="8">
        <f t="shared" si="13"/>
        <v>0.91254735384068586</v>
      </c>
      <c r="D31" s="4">
        <f t="shared" si="1"/>
        <v>450.5200860750063</v>
      </c>
      <c r="E31" s="4">
        <f t="shared" si="2"/>
        <v>411.12091239982504</v>
      </c>
      <c r="F31" s="8">
        <f t="shared" ref="F31:F94" si="14">F30*EXP(-2*M*(A31-A30))</f>
        <v>0.89358367494847657</v>
      </c>
      <c r="G31" s="4">
        <f t="shared" si="4"/>
        <v>402.57739415300813</v>
      </c>
      <c r="H31" s="8">
        <f t="shared" si="5"/>
        <v>0.91254735384068586</v>
      </c>
      <c r="I31" s="4">
        <f t="shared" si="6"/>
        <v>411.12091239982504</v>
      </c>
      <c r="J31" s="8">
        <f>J30*EXP(-(2*M*(A31-A30)))</f>
        <v>0.34010009751244785</v>
      </c>
      <c r="K31" s="4">
        <f t="shared" si="7"/>
        <v>153.22192520542603</v>
      </c>
      <c r="M31" s="12">
        <f t="shared" si="8"/>
        <v>0.21970711539744817</v>
      </c>
      <c r="N31" s="12">
        <f t="shared" si="9"/>
        <v>0.21514137404803194</v>
      </c>
      <c r="O31" s="12">
        <f t="shared" si="10"/>
        <v>0.21970711539744817</v>
      </c>
      <c r="P31" s="12">
        <f t="shared" si="11"/>
        <v>8.1883324801022783E-2</v>
      </c>
    </row>
    <row r="32" spans="1:16" x14ac:dyDescent="0.35">
      <c r="A32">
        <f t="shared" si="12"/>
        <v>1.5500000000000005</v>
      </c>
      <c r="B32" s="3">
        <f t="shared" si="0"/>
        <v>36.425622327606476</v>
      </c>
      <c r="C32" s="8">
        <f t="shared" si="13"/>
        <v>0.89358367494847668</v>
      </c>
      <c r="D32" s="4">
        <f t="shared" si="1"/>
        <v>502.63679839961702</v>
      </c>
      <c r="E32" s="4">
        <f t="shared" si="2"/>
        <v>449.14803747826636</v>
      </c>
      <c r="F32" s="8">
        <f t="shared" si="14"/>
        <v>0.85683038232100006</v>
      </c>
      <c r="G32" s="4">
        <f t="shared" si="4"/>
        <v>430.67448014134726</v>
      </c>
      <c r="H32" s="8">
        <f t="shared" si="5"/>
        <v>0.89358367494847668</v>
      </c>
      <c r="I32" s="4">
        <f t="shared" si="6"/>
        <v>449.14803747826636</v>
      </c>
      <c r="J32" s="8">
        <f>J31*EXP(-(2*M*(A32-A31)))</f>
        <v>0.32611170587444144</v>
      </c>
      <c r="K32" s="4">
        <f t="shared" si="7"/>
        <v>163.91574376136683</v>
      </c>
      <c r="M32" s="12">
        <f t="shared" si="8"/>
        <v>0.24002919025633307</v>
      </c>
      <c r="N32" s="12">
        <f t="shared" si="9"/>
        <v>0.2301567369920812</v>
      </c>
      <c r="O32" s="12">
        <f t="shared" si="10"/>
        <v>0.24002919025633307</v>
      </c>
      <c r="P32" s="12">
        <f t="shared" si="11"/>
        <v>8.75982080790218E-2</v>
      </c>
    </row>
    <row r="33" spans="1:16" x14ac:dyDescent="0.35">
      <c r="A33">
        <f t="shared" si="12"/>
        <v>1.6500000000000006</v>
      </c>
      <c r="B33" s="3">
        <f t="shared" si="0"/>
        <v>37.712633515590035</v>
      </c>
      <c r="C33" s="8">
        <f t="shared" si="13"/>
        <v>0.87501408093921984</v>
      </c>
      <c r="D33" s="4">
        <f t="shared" si="1"/>
        <v>557.81979470403439</v>
      </c>
      <c r="E33" s="4">
        <f t="shared" si="2"/>
        <v>488.10017499265496</v>
      </c>
      <c r="F33" s="8">
        <f t="shared" si="14"/>
        <v>0.82158876068397535</v>
      </c>
      <c r="G33" s="4">
        <f t="shared" si="4"/>
        <v>458.29847381587717</v>
      </c>
      <c r="H33" s="8">
        <f t="shared" si="5"/>
        <v>0.87501408093921984</v>
      </c>
      <c r="I33" s="4">
        <f t="shared" si="6"/>
        <v>488.10017499265496</v>
      </c>
      <c r="J33" s="8">
        <f>J32*EXP(-(2*M*(A33-A32)))</f>
        <v>0.31269865985394429</v>
      </c>
      <c r="K33" s="4">
        <f t="shared" si="7"/>
        <v>174.42950224395389</v>
      </c>
      <c r="M33" s="12">
        <f t="shared" si="8"/>
        <v>0.260845600985467</v>
      </c>
      <c r="N33" s="12">
        <f t="shared" si="9"/>
        <v>0.24491927468582392</v>
      </c>
      <c r="O33" s="12">
        <f t="shared" si="10"/>
        <v>0.260845600985467</v>
      </c>
      <c r="P33" s="12">
        <f t="shared" si="11"/>
        <v>9.3216865458211923E-2</v>
      </c>
    </row>
    <row r="34" spans="1:16" x14ac:dyDescent="0.35">
      <c r="A34">
        <f t="shared" si="12"/>
        <v>1.7500000000000007</v>
      </c>
      <c r="B34" s="3">
        <f t="shared" si="0"/>
        <v>38.981752087499444</v>
      </c>
      <c r="C34" s="8">
        <f t="shared" si="13"/>
        <v>0.85683038232100017</v>
      </c>
      <c r="D34" s="4">
        <f t="shared" si="1"/>
        <v>616.05204677725283</v>
      </c>
      <c r="E34" s="4">
        <f t="shared" si="2"/>
        <v>527.85211076978817</v>
      </c>
      <c r="F34" s="8">
        <f t="shared" si="14"/>
        <v>0.78779663467786298</v>
      </c>
      <c r="G34" s="4">
        <f t="shared" si="4"/>
        <v>485.32372923752922</v>
      </c>
      <c r="H34" s="8">
        <f t="shared" si="5"/>
        <v>0.85683038232100017</v>
      </c>
      <c r="I34" s="4">
        <f t="shared" si="6"/>
        <v>527.85211076978817</v>
      </c>
      <c r="J34" s="8">
        <f>J33*EXP(-(2*M*(A34-A33)))</f>
        <v>0.29983729535946152</v>
      </c>
      <c r="K34" s="4">
        <f t="shared" si="7"/>
        <v>184.71537950635195</v>
      </c>
      <c r="M34" s="12">
        <f t="shared" si="8"/>
        <v>0.28208943188202018</v>
      </c>
      <c r="N34" s="12">
        <f t="shared" si="9"/>
        <v>0.25936184068644597</v>
      </c>
      <c r="O34" s="12">
        <f t="shared" si="10"/>
        <v>0.28208943188202018</v>
      </c>
      <c r="P34" s="12">
        <f t="shared" si="11"/>
        <v>9.8713740840838754E-2</v>
      </c>
    </row>
    <row r="35" spans="1:16" x14ac:dyDescent="0.35">
      <c r="A35">
        <f t="shared" si="12"/>
        <v>1.8500000000000008</v>
      </c>
      <c r="B35" s="3">
        <f t="shared" si="0"/>
        <v>40.233226794637709</v>
      </c>
      <c r="C35" s="8">
        <f t="shared" si="13"/>
        <v>0.83902455978802393</v>
      </c>
      <c r="D35" s="4">
        <f t="shared" si="1"/>
        <v>677.31069815863759</v>
      </c>
      <c r="E35" s="4">
        <f t="shared" si="2"/>
        <v>568.28031036227003</v>
      </c>
      <c r="F35" s="8">
        <f t="shared" si="14"/>
        <v>0.75539438622930422</v>
      </c>
      <c r="G35" s="4">
        <f t="shared" si="4"/>
        <v>511.63669912208559</v>
      </c>
      <c r="H35" s="8">
        <f t="shared" si="5"/>
        <v>0.83902455978802393</v>
      </c>
      <c r="I35" s="4">
        <f t="shared" si="6"/>
        <v>568.28031036227003</v>
      </c>
      <c r="J35" s="8">
        <f>J34*EXP(-(2*M*(A35-A34)))</f>
        <v>0.28750492160877411</v>
      </c>
      <c r="K35" s="4">
        <f t="shared" si="7"/>
        <v>194.73015917888316</v>
      </c>
      <c r="M35" s="12">
        <f t="shared" si="8"/>
        <v>0.30369466490538477</v>
      </c>
      <c r="N35" s="12">
        <f t="shared" si="9"/>
        <v>0.27342375419293646</v>
      </c>
      <c r="O35" s="12">
        <f t="shared" si="10"/>
        <v>0.30369466490538477</v>
      </c>
      <c r="P35" s="12">
        <f t="shared" si="11"/>
        <v>0.10406573896798089</v>
      </c>
    </row>
    <row r="36" spans="1:16" x14ac:dyDescent="0.35">
      <c r="A36">
        <f t="shared" si="12"/>
        <v>1.9500000000000008</v>
      </c>
      <c r="B36" s="3">
        <f t="shared" si="0"/>
        <v>41.46730293005384</v>
      </c>
      <c r="C36" s="8">
        <f t="shared" si="13"/>
        <v>0.82158876068397546</v>
      </c>
      <c r="D36" s="4">
        <f t="shared" si="1"/>
        <v>741.56753300913897</v>
      </c>
      <c r="E36" s="4">
        <f t="shared" si="2"/>
        <v>609.26355040845158</v>
      </c>
      <c r="F36" s="8">
        <f t="shared" si="14"/>
        <v>0.72432484936937958</v>
      </c>
      <c r="G36" s="4">
        <f t="shared" si="4"/>
        <v>537.13579164406701</v>
      </c>
      <c r="H36" s="8">
        <f t="shared" si="5"/>
        <v>0.82158876068397546</v>
      </c>
      <c r="I36" s="4">
        <f t="shared" si="6"/>
        <v>609.26355040845158</v>
      </c>
      <c r="J36" s="8">
        <f>J35*EXP(-(2*M*(A36-A35)))</f>
        <v>0.27567978109651459</v>
      </c>
      <c r="K36" s="4">
        <f t="shared" si="7"/>
        <v>204.43517516824178</v>
      </c>
      <c r="M36" s="12">
        <f t="shared" si="8"/>
        <v>0.32559651708222276</v>
      </c>
      <c r="N36" s="12">
        <f t="shared" si="9"/>
        <v>0.28705072352065769</v>
      </c>
      <c r="O36" s="12">
        <f t="shared" si="10"/>
        <v>0.32559651708222276</v>
      </c>
      <c r="P36" s="12">
        <f t="shared" si="11"/>
        <v>0.10925219629378684</v>
      </c>
    </row>
    <row r="37" spans="1:16" x14ac:dyDescent="0.35">
      <c r="A37">
        <f t="shared" si="12"/>
        <v>2.0500000000000007</v>
      </c>
      <c r="B37" s="3">
        <f t="shared" si="0"/>
        <v>42.684222376621079</v>
      </c>
      <c r="C37" s="8">
        <f t="shared" si="13"/>
        <v>0.80451529553886802</v>
      </c>
      <c r="D37" s="4">
        <f t="shared" si="1"/>
        <v>808.78941869075209</v>
      </c>
      <c r="E37" s="4">
        <f t="shared" si="2"/>
        <v>650.6834582066997</v>
      </c>
      <c r="F37" s="8">
        <f t="shared" si="14"/>
        <v>0.69453320937801499</v>
      </c>
      <c r="G37" s="4">
        <f t="shared" si="4"/>
        <v>561.73111067426714</v>
      </c>
      <c r="H37" s="8">
        <f t="shared" si="5"/>
        <v>0.80451529553886802</v>
      </c>
      <c r="I37" s="4">
        <f t="shared" si="6"/>
        <v>650.6834582066997</v>
      </c>
      <c r="J37" s="8">
        <f>J36*EXP(-(2*M*(A37-A36)))</f>
        <v>0.26434101120828551</v>
      </c>
      <c r="K37" s="4">
        <f t="shared" si="7"/>
        <v>213.79621279127483</v>
      </c>
      <c r="M37" s="12">
        <f t="shared" si="8"/>
        <v>0.34773172886033626</v>
      </c>
      <c r="N37" s="12">
        <f t="shared" si="9"/>
        <v>0.30019470728169279</v>
      </c>
      <c r="O37" s="12">
        <f t="shared" si="10"/>
        <v>0.34773172886033626</v>
      </c>
      <c r="P37" s="12">
        <f t="shared" si="11"/>
        <v>0.11425482815038136</v>
      </c>
    </row>
    <row r="38" spans="1:16" x14ac:dyDescent="0.35">
      <c r="A38">
        <f t="shared" si="12"/>
        <v>2.1500000000000008</v>
      </c>
      <c r="B38" s="3">
        <f t="shared" si="0"/>
        <v>43.884223654446757</v>
      </c>
      <c r="C38" s="8">
        <f t="shared" si="13"/>
        <v>0.78779663467786309</v>
      </c>
      <c r="D38" s="4">
        <f t="shared" si="1"/>
        <v>878.93872333852914</v>
      </c>
      <c r="E38" s="4">
        <f t="shared" si="2"/>
        <v>692.42496833415066</v>
      </c>
      <c r="F38" s="8">
        <f t="shared" si="14"/>
        <v>0.6659669060766007</v>
      </c>
      <c r="G38" s="4">
        <f t="shared" si="4"/>
        <v>585.34410221267751</v>
      </c>
      <c r="H38" s="8">
        <f t="shared" si="5"/>
        <v>0.78779663467786309</v>
      </c>
      <c r="I38" s="4">
        <f t="shared" si="6"/>
        <v>692.42496833415066</v>
      </c>
      <c r="J38" s="8">
        <f>J37*EXP(-(2*M*(A38-A37)))</f>
        <v>0.25346860741359739</v>
      </c>
      <c r="K38" s="4">
        <f t="shared" si="7"/>
        <v>222.78337420650215</v>
      </c>
      <c r="M38" s="12">
        <f t="shared" si="8"/>
        <v>0.37003880813028273</v>
      </c>
      <c r="N38" s="12">
        <f t="shared" si="9"/>
        <v>0.31281372543507507</v>
      </c>
      <c r="O38" s="12">
        <f t="shared" si="10"/>
        <v>0.37003880813028273</v>
      </c>
      <c r="P38" s="12">
        <f t="shared" si="11"/>
        <v>0.11905765683312799</v>
      </c>
    </row>
    <row r="39" spans="1:16" x14ac:dyDescent="0.35">
      <c r="A39">
        <f t="shared" si="12"/>
        <v>2.2500000000000009</v>
      </c>
      <c r="B39" s="3">
        <f t="shared" si="0"/>
        <v>45.067541967622951</v>
      </c>
      <c r="C39" s="8">
        <f t="shared" si="13"/>
        <v>0.77142540490056188</v>
      </c>
      <c r="D39" s="4">
        <f t="shared" si="1"/>
        <v>951.97370965089112</v>
      </c>
      <c r="E39" s="4">
        <f t="shared" si="2"/>
        <v>734.37670442212857</v>
      </c>
      <c r="F39" s="8">
        <f t="shared" si="14"/>
        <v>0.63857554109820647</v>
      </c>
      <c r="G39" s="4">
        <f t="shared" si="4"/>
        <v>607.90712675158466</v>
      </c>
      <c r="H39" s="8">
        <f t="shared" si="5"/>
        <v>0.77142540490056188</v>
      </c>
      <c r="I39" s="4">
        <f t="shared" si="6"/>
        <v>734.37670442212857</v>
      </c>
      <c r="J39" s="8">
        <f>J38*EXP(-(2*M*(A39-A38)))</f>
        <v>0.24304338797268935</v>
      </c>
      <c r="K39" s="4">
        <f t="shared" si="7"/>
        <v>231.37091565448185</v>
      </c>
      <c r="M39" s="12">
        <f t="shared" si="8"/>
        <v>0.39245823424996601</v>
      </c>
      <c r="N39" s="12">
        <f t="shared" si="9"/>
        <v>0.32487163075336278</v>
      </c>
      <c r="O39" s="12">
        <f t="shared" si="10"/>
        <v>0.39245823424996601</v>
      </c>
      <c r="P39" s="12">
        <f t="shared" si="11"/>
        <v>0.1236469246202571</v>
      </c>
    </row>
    <row r="40" spans="1:16" x14ac:dyDescent="0.35">
      <c r="A40">
        <f t="shared" si="12"/>
        <v>2.350000000000001</v>
      </c>
      <c r="B40" s="3">
        <f t="shared" si="0"/>
        <v>46.234409250327289</v>
      </c>
      <c r="C40" s="8">
        <f t="shared" si="13"/>
        <v>0.75539438622930433</v>
      </c>
      <c r="D40" s="4">
        <f t="shared" si="1"/>
        <v>1027.8489060680067</v>
      </c>
      <c r="E40" s="4">
        <f t="shared" si="2"/>
        <v>776.43129353570384</v>
      </c>
      <c r="F40" s="8">
        <f t="shared" si="14"/>
        <v>0.61231078897179281</v>
      </c>
      <c r="G40" s="4">
        <f t="shared" si="4"/>
        <v>629.36297461829531</v>
      </c>
      <c r="H40" s="8">
        <f t="shared" si="5"/>
        <v>0.75539438622930433</v>
      </c>
      <c r="I40" s="4">
        <f t="shared" si="6"/>
        <v>776.43129353570384</v>
      </c>
      <c r="J40" s="8">
        <f>J39*EXP(-(2*M*(A40-A39)))</f>
        <v>0.23304696009496587</v>
      </c>
      <c r="K40" s="4">
        <f t="shared" si="7"/>
        <v>239.53706299608507</v>
      </c>
      <c r="M40" s="12">
        <f t="shared" si="8"/>
        <v>0.41493262605220721</v>
      </c>
      <c r="N40" s="12">
        <f t="shared" si="9"/>
        <v>0.33633784981695786</v>
      </c>
      <c r="O40" s="12">
        <f t="shared" si="10"/>
        <v>0.41493262605220721</v>
      </c>
      <c r="P40" s="12">
        <f t="shared" si="11"/>
        <v>0.12801099519468051</v>
      </c>
    </row>
    <row r="41" spans="1:16" x14ac:dyDescent="0.35">
      <c r="A41">
        <f t="shared" si="12"/>
        <v>2.4500000000000011</v>
      </c>
      <c r="B41" s="3">
        <f t="shared" si="0"/>
        <v>47.385054212282689</v>
      </c>
      <c r="C41" s="8">
        <f t="shared" si="13"/>
        <v>0.73969650872504178</v>
      </c>
      <c r="D41" s="4">
        <f t="shared" si="1"/>
        <v>1106.5154564544553</v>
      </c>
      <c r="E41" s="4">
        <f t="shared" si="2"/>
        <v>818.48561998965658</v>
      </c>
      <c r="F41" s="8">
        <f t="shared" si="14"/>
        <v>0.5871263118635478</v>
      </c>
      <c r="G41" s="4">
        <f t="shared" si="4"/>
        <v>649.66433896811441</v>
      </c>
      <c r="H41" s="8">
        <f t="shared" si="5"/>
        <v>0.73969650872504178</v>
      </c>
      <c r="I41" s="4">
        <f t="shared" si="6"/>
        <v>818.48561998965658</v>
      </c>
      <c r="J41" s="8">
        <f>J40*EXP(-(2*M*(A41-A40)))</f>
        <v>0.22346168748934447</v>
      </c>
      <c r="K41" s="4">
        <f t="shared" si="7"/>
        <v>247.26381113235485</v>
      </c>
      <c r="M41" s="12">
        <f t="shared" si="8"/>
        <v>0.43740687748652679</v>
      </c>
      <c r="N41" s="12">
        <f t="shared" si="9"/>
        <v>0.34718710137629849</v>
      </c>
      <c r="O41" s="12">
        <f t="shared" si="10"/>
        <v>0.43740687748652679</v>
      </c>
      <c r="P41" s="12">
        <f t="shared" si="11"/>
        <v>0.13214024645196384</v>
      </c>
    </row>
    <row r="42" spans="1:16" x14ac:dyDescent="0.35">
      <c r="A42">
        <f t="shared" si="12"/>
        <v>2.5500000000000012</v>
      </c>
      <c r="B42" s="3">
        <f t="shared" si="0"/>
        <v>48.519702383585368</v>
      </c>
      <c r="C42" s="8">
        <f t="shared" si="13"/>
        <v>0.72432484936937958</v>
      </c>
      <c r="D42" s="4">
        <f t="shared" si="1"/>
        <v>1187.9214493512536</v>
      </c>
      <c r="E42" s="4">
        <f t="shared" si="2"/>
        <v>860.44102486400186</v>
      </c>
      <c r="F42" s="8">
        <f t="shared" si="14"/>
        <v>0.56297767782493224</v>
      </c>
      <c r="G42" s="4">
        <f t="shared" si="4"/>
        <v>668.77325899419657</v>
      </c>
      <c r="H42" s="8">
        <f t="shared" si="5"/>
        <v>0.72432484936937958</v>
      </c>
      <c r="I42" s="4">
        <f t="shared" si="6"/>
        <v>860.44102486400186</v>
      </c>
      <c r="J42" s="8">
        <f>J41*EXP(-(2*M*(A42-A41)))</f>
        <v>0.21427065924926483</v>
      </c>
      <c r="K42" s="4">
        <f t="shared" si="7"/>
        <v>254.53671208883529</v>
      </c>
      <c r="M42" s="12">
        <f t="shared" si="8"/>
        <v>0.45982826424223094</v>
      </c>
      <c r="N42" s="12">
        <f t="shared" si="9"/>
        <v>0.35739909879765086</v>
      </c>
      <c r="O42" s="12">
        <f t="shared" si="10"/>
        <v>0.45982826424223094</v>
      </c>
      <c r="P42" s="12">
        <f t="shared" si="11"/>
        <v>0.13602695725047864</v>
      </c>
    </row>
    <row r="43" spans="1:16" x14ac:dyDescent="0.35">
      <c r="A43">
        <f t="shared" si="12"/>
        <v>2.6500000000000012</v>
      </c>
      <c r="B43" s="3">
        <f t="shared" si="0"/>
        <v>49.63857615890926</v>
      </c>
      <c r="C43" s="8">
        <f t="shared" si="13"/>
        <v>0.70927262901141364</v>
      </c>
      <c r="D43" s="4">
        <f t="shared" si="1"/>
        <v>1272.012227813329</v>
      </c>
      <c r="E43" s="4">
        <f t="shared" si="2"/>
        <v>902.203456955825</v>
      </c>
      <c r="F43" s="8">
        <f t="shared" si="14"/>
        <v>0.53982228240319963</v>
      </c>
      <c r="G43" s="4">
        <f t="shared" si="4"/>
        <v>686.66054406296996</v>
      </c>
      <c r="H43" s="8">
        <f t="shared" si="5"/>
        <v>0.70927262901141364</v>
      </c>
      <c r="I43" s="4">
        <f t="shared" si="6"/>
        <v>902.203456955825</v>
      </c>
      <c r="J43" s="8">
        <f>J42*EXP(-(2*M*(A43-A42)))</f>
        <v>0.20545766001746416</v>
      </c>
      <c r="K43" s="4">
        <f t="shared" si="7"/>
        <v>261.3446558401281</v>
      </c>
      <c r="M43" s="12">
        <f t="shared" si="8"/>
        <v>0.48214652441857747</v>
      </c>
      <c r="N43" s="12">
        <f t="shared" si="9"/>
        <v>0.36695824231533714</v>
      </c>
      <c r="O43" s="12">
        <f t="shared" si="10"/>
        <v>0.48214652441857747</v>
      </c>
      <c r="P43" s="12">
        <f t="shared" si="11"/>
        <v>0.13966519028185986</v>
      </c>
    </row>
    <row r="44" spans="1:16" x14ac:dyDescent="0.35">
      <c r="A44">
        <f t="shared" si="12"/>
        <v>2.7500000000000013</v>
      </c>
      <c r="B44" s="3">
        <f t="shared" si="0"/>
        <v>50.741894841096283</v>
      </c>
      <c r="C44" s="8">
        <f t="shared" si="13"/>
        <v>0.69453320937801488</v>
      </c>
      <c r="D44" s="4">
        <f t="shared" si="1"/>
        <v>1358.7306808018463</v>
      </c>
      <c r="E44" s="4">
        <f t="shared" si="2"/>
        <v>943.68358041768147</v>
      </c>
      <c r="F44" s="8">
        <f t="shared" si="14"/>
        <v>0.51761927347609382</v>
      </c>
      <c r="G44" s="4">
        <f t="shared" si="4"/>
        <v>703.30518784633</v>
      </c>
      <c r="H44" s="8">
        <f t="shared" si="5"/>
        <v>0.69453320937801488</v>
      </c>
      <c r="I44" s="4">
        <f t="shared" si="6"/>
        <v>943.68358041768147</v>
      </c>
      <c r="J44" s="8">
        <f>J43*EXP(-(2*M*(A44-A43)))</f>
        <v>0.19700714137788197</v>
      </c>
      <c r="K44" s="4">
        <f t="shared" si="7"/>
        <v>267.67964732719514</v>
      </c>
      <c r="M44" s="12">
        <f t="shared" si="8"/>
        <v>0.5043139160478104</v>
      </c>
      <c r="N44" s="12">
        <f t="shared" si="9"/>
        <v>0.37585330593813732</v>
      </c>
      <c r="O44" s="12">
        <f t="shared" si="10"/>
        <v>0.5043139160478104</v>
      </c>
      <c r="P44" s="12">
        <f t="shared" si="11"/>
        <v>0.14305067290682857</v>
      </c>
    </row>
    <row r="45" spans="1:16" x14ac:dyDescent="0.35">
      <c r="A45">
        <f t="shared" si="12"/>
        <v>2.8500000000000014</v>
      </c>
      <c r="B45" s="3">
        <f t="shared" si="0"/>
        <v>51.82987468414025</v>
      </c>
      <c r="C45" s="8">
        <f t="shared" si="13"/>
        <v>0.6801000901462434</v>
      </c>
      <c r="D45" s="4">
        <f t="shared" si="1"/>
        <v>1448.0175170559889</v>
      </c>
      <c r="E45" s="4">
        <f t="shared" si="2"/>
        <v>984.79684388311762</v>
      </c>
      <c r="F45" s="8">
        <f t="shared" si="14"/>
        <v>0.49632947917811093</v>
      </c>
      <c r="G45" s="4">
        <f t="shared" si="4"/>
        <v>718.69378008118031</v>
      </c>
      <c r="H45" s="8">
        <f t="shared" si="5"/>
        <v>0.6801000901462434</v>
      </c>
      <c r="I45" s="4">
        <f t="shared" si="6"/>
        <v>984.79684388311762</v>
      </c>
      <c r="J45" s="8">
        <f>J44*EXP(-(2*M*(A45-A44)))</f>
        <v>0.18890419442422213</v>
      </c>
      <c r="K45" s="4">
        <f t="shared" si="7"/>
        <v>273.53658257162391</v>
      </c>
      <c r="M45" s="12">
        <f t="shared" si="8"/>
        <v>0.52628525403652748</v>
      </c>
      <c r="N45" s="12">
        <f t="shared" si="9"/>
        <v>0.38407712308772185</v>
      </c>
      <c r="O45" s="12">
        <f t="shared" si="10"/>
        <v>0.52628525403652748</v>
      </c>
      <c r="P45" s="12">
        <f t="shared" si="11"/>
        <v>0.14618067750842284</v>
      </c>
    </row>
    <row r="46" spans="1:16" x14ac:dyDescent="0.35">
      <c r="A46">
        <f t="shared" si="12"/>
        <v>2.9500000000000015</v>
      </c>
      <c r="B46" s="3">
        <f t="shared" si="0"/>
        <v>52.902728935573386</v>
      </c>
      <c r="C46" s="8">
        <f t="shared" si="13"/>
        <v>0.66596690607660058</v>
      </c>
      <c r="D46" s="4">
        <f t="shared" si="1"/>
        <v>1539.8115223261386</v>
      </c>
      <c r="E46" s="4">
        <f t="shared" si="2"/>
        <v>1025.4635154646389</v>
      </c>
      <c r="F46" s="8">
        <f t="shared" si="14"/>
        <v>0.47591533879117076</v>
      </c>
      <c r="G46" s="4">
        <f t="shared" si="4"/>
        <v>732.8199223223927</v>
      </c>
      <c r="H46" s="8">
        <f t="shared" si="5"/>
        <v>0.66596690607660058</v>
      </c>
      <c r="I46" s="4">
        <f t="shared" si="6"/>
        <v>1025.4635154646389</v>
      </c>
      <c r="J46" s="8">
        <f>J45*EXP(-(2*M*(A46-A45)))</f>
        <v>0.18113452345677583</v>
      </c>
      <c r="K46" s="4">
        <f t="shared" si="7"/>
        <v>278.91302630979766</v>
      </c>
      <c r="M46" s="12">
        <f t="shared" si="8"/>
        <v>0.54801792886894307</v>
      </c>
      <c r="N46" s="12">
        <f t="shared" si="9"/>
        <v>0.39162627437120723</v>
      </c>
      <c r="O46" s="12">
        <f t="shared" si="10"/>
        <v>0.54801792886894307</v>
      </c>
      <c r="P46" s="12">
        <f t="shared" si="11"/>
        <v>0.14905390265748081</v>
      </c>
    </row>
    <row r="47" spans="1:16" x14ac:dyDescent="0.35">
      <c r="A47">
        <f t="shared" si="12"/>
        <v>3.0500000000000016</v>
      </c>
      <c r="B47" s="3">
        <f t="shared" si="0"/>
        <v>53.960667878263578</v>
      </c>
      <c r="C47" s="8">
        <f t="shared" si="13"/>
        <v>0.65212742420585534</v>
      </c>
      <c r="D47" s="4">
        <f t="shared" si="1"/>
        <v>1634.0498008095249</v>
      </c>
      <c r="E47" s="4">
        <f t="shared" si="2"/>
        <v>1065.6086876260065</v>
      </c>
      <c r="F47" s="8">
        <f t="shared" si="14"/>
        <v>0.45634083647776952</v>
      </c>
      <c r="G47" s="4">
        <f t="shared" si="4"/>
        <v>745.68365294775128</v>
      </c>
      <c r="H47" s="8">
        <f t="shared" si="5"/>
        <v>0.65212742420585534</v>
      </c>
      <c r="I47" s="4">
        <f t="shared" si="6"/>
        <v>1065.6086876260065</v>
      </c>
      <c r="J47" s="8">
        <f>J46*EXP(-(2*M*(A47-A46)))</f>
        <v>0.17368442076110019</v>
      </c>
      <c r="K47" s="4">
        <f t="shared" si="7"/>
        <v>283.80899314839348</v>
      </c>
      <c r="M47" s="12">
        <f t="shared" si="8"/>
        <v>0.56947190921069268</v>
      </c>
      <c r="N47" s="12">
        <f t="shared" si="9"/>
        <v>0.39850078029806396</v>
      </c>
      <c r="O47" s="12">
        <f t="shared" si="10"/>
        <v>0.56947190921069268</v>
      </c>
      <c r="P47" s="12">
        <f t="shared" si="11"/>
        <v>0.1516703561599563</v>
      </c>
    </row>
    <row r="48" spans="1:16" x14ac:dyDescent="0.35">
      <c r="A48">
        <f t="shared" si="12"/>
        <v>3.1500000000000017</v>
      </c>
      <c r="B48" s="3">
        <f t="shared" si="0"/>
        <v>55.003898871630433</v>
      </c>
      <c r="C48" s="8">
        <f t="shared" si="13"/>
        <v>0.63857554109820636</v>
      </c>
      <c r="D48" s="4">
        <f t="shared" si="1"/>
        <v>1730.6680015903557</v>
      </c>
      <c r="E48" s="4">
        <f t="shared" si="2"/>
        <v>1105.1622555769129</v>
      </c>
      <c r="F48" s="8">
        <f t="shared" si="14"/>
        <v>0.43757143773970292</v>
      </c>
      <c r="G48" s="4">
        <f t="shared" si="4"/>
        <v>757.29088570599038</v>
      </c>
      <c r="H48" s="8">
        <f t="shared" si="5"/>
        <v>0.63857554109820636</v>
      </c>
      <c r="I48" s="4">
        <f t="shared" si="6"/>
        <v>1105.1622555769129</v>
      </c>
      <c r="J48" s="8">
        <f>J47*EXP(-(2*M*(A48-A47)))</f>
        <v>0.1665407424240552</v>
      </c>
      <c r="K48" s="4">
        <f t="shared" si="7"/>
        <v>288.22673387441381</v>
      </c>
      <c r="M48" s="12">
        <f t="shared" si="8"/>
        <v>0.59060973036273168</v>
      </c>
      <c r="N48" s="12">
        <f t="shared" si="9"/>
        <v>0.40470380123458921</v>
      </c>
      <c r="O48" s="12">
        <f t="shared" si="10"/>
        <v>0.59060973036273168</v>
      </c>
      <c r="P48" s="12">
        <f t="shared" si="11"/>
        <v>0.15403124085886896</v>
      </c>
    </row>
    <row r="49" spans="1:16" x14ac:dyDescent="0.35">
      <c r="A49">
        <f t="shared" si="12"/>
        <v>3.2500000000000018</v>
      </c>
      <c r="B49" s="3">
        <f t="shared" si="0"/>
        <v>56.032626392288385</v>
      </c>
      <c r="C49" s="8">
        <f t="shared" si="13"/>
        <v>0.62530528015356801</v>
      </c>
      <c r="D49" s="4">
        <f t="shared" si="1"/>
        <v>1829.6005308491758</v>
      </c>
      <c r="E49" s="4">
        <f t="shared" si="2"/>
        <v>1144.0588725117607</v>
      </c>
      <c r="F49" s="8">
        <f t="shared" si="14"/>
        <v>0.41957402849025549</v>
      </c>
      <c r="G49" s="4">
        <f t="shared" si="4"/>
        <v>767.6528652562987</v>
      </c>
      <c r="H49" s="8">
        <f t="shared" si="5"/>
        <v>0.62530528015356801</v>
      </c>
      <c r="I49" s="4">
        <f t="shared" si="6"/>
        <v>1144.0588725117607</v>
      </c>
      <c r="J49" s="8">
        <f>J48*EXP(-(2*M*(A49-A48)))</f>
        <v>0.15969088514453247</v>
      </c>
      <c r="K49" s="4">
        <f t="shared" si="7"/>
        <v>292.17052823221138</v>
      </c>
      <c r="M49" s="12">
        <f t="shared" si="8"/>
        <v>0.61139647034049249</v>
      </c>
      <c r="N49" s="12">
        <f t="shared" si="9"/>
        <v>0.41024134643878829</v>
      </c>
      <c r="O49" s="12">
        <f t="shared" si="10"/>
        <v>0.61139647034049249</v>
      </c>
      <c r="P49" s="12">
        <f t="shared" si="11"/>
        <v>0.15613884389227964</v>
      </c>
    </row>
    <row r="50" spans="1:16" x14ac:dyDescent="0.35">
      <c r="A50">
        <f t="shared" si="12"/>
        <v>3.3500000000000019</v>
      </c>
      <c r="B50" s="3">
        <f t="shared" si="0"/>
        <v>57.047052074124807</v>
      </c>
      <c r="C50" s="8">
        <f t="shared" si="13"/>
        <v>0.6123107889717927</v>
      </c>
      <c r="D50" s="4">
        <f t="shared" si="1"/>
        <v>1930.780750570528</v>
      </c>
      <c r="E50" s="4">
        <f t="shared" si="2"/>
        <v>1182.23788471339</v>
      </c>
      <c r="F50" s="8">
        <f t="shared" si="14"/>
        <v>0.40231685663236466</v>
      </c>
      <c r="G50" s="4">
        <f t="shared" si="4"/>
        <v>776.7856424158125</v>
      </c>
      <c r="H50" s="8">
        <f t="shared" si="5"/>
        <v>0.6123107889717927</v>
      </c>
      <c r="I50" s="4">
        <f t="shared" si="6"/>
        <v>1182.23788471339</v>
      </c>
      <c r="J50" s="8">
        <f>J49*EXP(-(2*M*(A50-A49)))</f>
        <v>0.15312276399796368</v>
      </c>
      <c r="K50" s="4">
        <f t="shared" si="7"/>
        <v>295.64648520142214</v>
      </c>
      <c r="M50" s="12">
        <f t="shared" si="8"/>
        <v>0.63179971519266931</v>
      </c>
      <c r="N50" s="12">
        <f t="shared" si="9"/>
        <v>0.41512199362740188</v>
      </c>
      <c r="O50" s="12">
        <f t="shared" si="10"/>
        <v>0.63179971519266931</v>
      </c>
      <c r="P50" s="12">
        <f t="shared" si="11"/>
        <v>0.15799642995982621</v>
      </c>
    </row>
    <row r="51" spans="1:16" x14ac:dyDescent="0.35">
      <c r="A51">
        <f t="shared" si="12"/>
        <v>3.450000000000002</v>
      </c>
      <c r="B51" s="3">
        <f t="shared" si="0"/>
        <v>58.047374747820889</v>
      </c>
      <c r="C51" s="8">
        <f t="shared" si="13"/>
        <v>0.59958633677166773</v>
      </c>
      <c r="D51" s="4">
        <f t="shared" si="1"/>
        <v>2034.1411644439177</v>
      </c>
      <c r="E51" s="4">
        <f t="shared" si="2"/>
        <v>1219.6432492653832</v>
      </c>
      <c r="F51" s="8">
        <f t="shared" si="14"/>
        <v>0.3857694760396872</v>
      </c>
      <c r="G51" s="4">
        <f t="shared" si="4"/>
        <v>784.70957119828927</v>
      </c>
      <c r="H51" s="8">
        <f t="shared" si="5"/>
        <v>0.59958633677166773</v>
      </c>
      <c r="I51" s="4">
        <f t="shared" si="6"/>
        <v>1219.6432492653832</v>
      </c>
      <c r="J51" s="8">
        <f>J50*EXP(-(2*M*(A51-A50)))</f>
        <v>0.14682479111537977</v>
      </c>
      <c r="K51" s="4">
        <f t="shared" si="7"/>
        <v>298.66235156867356</v>
      </c>
      <c r="M51" s="12">
        <f t="shared" si="8"/>
        <v>0.65178951502585314</v>
      </c>
      <c r="N51" s="12">
        <f t="shared" si="9"/>
        <v>0.41935662018835795</v>
      </c>
      <c r="O51" s="12">
        <f t="shared" si="10"/>
        <v>0.65178951502585314</v>
      </c>
      <c r="P51" s="12">
        <f t="shared" si="11"/>
        <v>0.15960813902153551</v>
      </c>
    </row>
    <row r="52" spans="1:16" x14ac:dyDescent="0.35">
      <c r="A52">
        <f t="shared" si="12"/>
        <v>3.550000000000002</v>
      </c>
      <c r="B52" s="3">
        <f t="shared" si="0"/>
        <v>59.033790479823061</v>
      </c>
      <c r="C52" s="8">
        <f t="shared" si="13"/>
        <v>0.5871263118635478</v>
      </c>
      <c r="D52" s="4">
        <f t="shared" si="1"/>
        <v>2139.6135916205367</v>
      </c>
      <c r="E52" s="4">
        <f t="shared" si="2"/>
        <v>1256.2234368612849</v>
      </c>
      <c r="F52" s="8">
        <f t="shared" si="14"/>
        <v>0.36990269284173716</v>
      </c>
      <c r="G52" s="4">
        <f t="shared" si="4"/>
        <v>791.44882918121743</v>
      </c>
      <c r="H52" s="8">
        <f t="shared" si="5"/>
        <v>0.5871263118635478</v>
      </c>
      <c r="I52" s="4">
        <f t="shared" si="6"/>
        <v>1256.2234368612849</v>
      </c>
      <c r="J52" s="8">
        <f>J51*EXP(-(2*M*(A52-A51)))</f>
        <v>0.14078585523940507</v>
      </c>
      <c r="K52" s="4">
        <f t="shared" si="7"/>
        <v>301.22732937815243</v>
      </c>
      <c r="M52" s="12">
        <f t="shared" si="8"/>
        <v>0.67133833206480964</v>
      </c>
      <c r="N52" s="12">
        <f t="shared" si="9"/>
        <v>0.42295814686017169</v>
      </c>
      <c r="O52" s="12">
        <f t="shared" si="10"/>
        <v>0.67133833206480964</v>
      </c>
      <c r="P52" s="12">
        <f t="shared" si="11"/>
        <v>0.16097888874158625</v>
      </c>
    </row>
    <row r="53" spans="1:16" x14ac:dyDescent="0.35">
      <c r="A53">
        <f t="shared" si="12"/>
        <v>3.6500000000000021</v>
      </c>
      <c r="B53" s="3">
        <f t="shared" si="0"/>
        <v>60.006492610772654</v>
      </c>
      <c r="C53" s="8">
        <f t="shared" si="13"/>
        <v>0.57492521917450889</v>
      </c>
      <c r="D53" s="4">
        <f t="shared" si="1"/>
        <v>2247.1293289571086</v>
      </c>
      <c r="E53" s="4">
        <f t="shared" si="2"/>
        <v>1291.9313219641326</v>
      </c>
      <c r="F53" s="8">
        <f t="shared" si="14"/>
        <v>0.35468851391832762</v>
      </c>
      <c r="G53" s="4">
        <f t="shared" si="4"/>
        <v>797.03096227008564</v>
      </c>
      <c r="H53" s="8">
        <f t="shared" si="5"/>
        <v>0.57492521917450889</v>
      </c>
      <c r="I53" s="4">
        <f t="shared" si="6"/>
        <v>1291.9313219641326</v>
      </c>
      <c r="J53" s="8">
        <f>J52*EXP(-(2*M*(A53-A52)))</f>
        <v>0.1349953021211179</v>
      </c>
      <c r="K53" s="4">
        <f t="shared" si="7"/>
        <v>303.35190266778983</v>
      </c>
      <c r="M53" s="12">
        <f t="shared" si="8"/>
        <v>0.69042098195263746</v>
      </c>
      <c r="N53" s="12">
        <f t="shared" si="9"/>
        <v>0.42594129444943163</v>
      </c>
      <c r="O53" s="12">
        <f t="shared" si="10"/>
        <v>0.69042098195263746</v>
      </c>
      <c r="P53" s="12">
        <f t="shared" si="11"/>
        <v>0.16211428189439853</v>
      </c>
    </row>
    <row r="54" spans="1:16" x14ac:dyDescent="0.35">
      <c r="A54">
        <f t="shared" si="12"/>
        <v>3.7500000000000022</v>
      </c>
      <c r="B54" s="3">
        <f t="shared" si="0"/>
        <v>60.965671793401299</v>
      </c>
      <c r="C54" s="8">
        <f t="shared" si="13"/>
        <v>0.56297767782493224</v>
      </c>
      <c r="D54" s="4">
        <f t="shared" si="1"/>
        <v>2356.6193023484907</v>
      </c>
      <c r="E54" s="4">
        <f t="shared" si="2"/>
        <v>1326.7240623535652</v>
      </c>
      <c r="F54" s="8">
        <f t="shared" si="14"/>
        <v>0.34010009751244741</v>
      </c>
      <c r="G54" s="4">
        <f t="shared" si="4"/>
        <v>801.48645452843743</v>
      </c>
      <c r="H54" s="8">
        <f t="shared" si="5"/>
        <v>0.56297767782493224</v>
      </c>
      <c r="I54" s="4">
        <f t="shared" si="6"/>
        <v>1326.7240623535652</v>
      </c>
      <c r="J54" s="8">
        <f>J53*EXP(-(2*M*(A54-A53)))</f>
        <v>0.12944291572319258</v>
      </c>
      <c r="K54" s="4">
        <f t="shared" si="7"/>
        <v>305.04767374554456</v>
      </c>
      <c r="M54" s="12">
        <f t="shared" si="8"/>
        <v>0.70901456937954099</v>
      </c>
      <c r="N54" s="12">
        <f t="shared" si="9"/>
        <v>0.42832235394369089</v>
      </c>
      <c r="O54" s="12">
        <f t="shared" si="10"/>
        <v>0.70901456937954099</v>
      </c>
      <c r="P54" s="12">
        <f t="shared" si="11"/>
        <v>0.16302051886904695</v>
      </c>
    </row>
    <row r="55" spans="1:16" x14ac:dyDescent="0.35">
      <c r="A55">
        <f t="shared" si="12"/>
        <v>3.8500000000000023</v>
      </c>
      <c r="B55" s="3">
        <f t="shared" si="0"/>
        <v>61.91151602989946</v>
      </c>
      <c r="C55" s="8">
        <f t="shared" si="13"/>
        <v>0.55127841875544892</v>
      </c>
      <c r="D55" s="4">
        <f t="shared" si="1"/>
        <v>2468.0142077222786</v>
      </c>
      <c r="E55" s="4">
        <f t="shared" si="2"/>
        <v>1360.5629698991197</v>
      </c>
      <c r="F55" s="8">
        <f t="shared" si="14"/>
        <v>0.32611170587444105</v>
      </c>
      <c r="G55" s="4">
        <f t="shared" si="4"/>
        <v>804.84832340266939</v>
      </c>
      <c r="H55" s="8">
        <f t="shared" si="5"/>
        <v>0.55127841875544892</v>
      </c>
      <c r="I55" s="4">
        <f t="shared" si="6"/>
        <v>1360.5629698991197</v>
      </c>
      <c r="J55" s="8">
        <f>J54*EXP(-(2*M*(A55-A54)))</f>
        <v>0.12411890019616027</v>
      </c>
      <c r="K55" s="4">
        <f t="shared" si="7"/>
        <v>306.32720913098706</v>
      </c>
      <c r="M55" s="12">
        <f t="shared" si="8"/>
        <v>0.72709841902279237</v>
      </c>
      <c r="N55" s="12">
        <f t="shared" si="9"/>
        <v>0.43011897019556289</v>
      </c>
      <c r="O55" s="12">
        <f t="shared" si="10"/>
        <v>0.72709841902279237</v>
      </c>
      <c r="P55" s="12">
        <f t="shared" si="11"/>
        <v>0.16370431533890673</v>
      </c>
    </row>
    <row r="56" spans="1:16" x14ac:dyDescent="0.35">
      <c r="A56">
        <f t="shared" si="12"/>
        <v>3.9500000000000024</v>
      </c>
      <c r="B56" s="3">
        <f t="shared" si="0"/>
        <v>62.84421070876548</v>
      </c>
      <c r="C56" s="8">
        <f t="shared" si="13"/>
        <v>0.53982228240319963</v>
      </c>
      <c r="D56" s="4">
        <f t="shared" si="1"/>
        <v>2581.2446422415537</v>
      </c>
      <c r="E56" s="4">
        <f t="shared" si="2"/>
        <v>1393.413374215866</v>
      </c>
      <c r="F56" s="8">
        <f t="shared" si="14"/>
        <v>0.31269865985394391</v>
      </c>
      <c r="G56" s="4">
        <f t="shared" si="4"/>
        <v>807.15174038410669</v>
      </c>
      <c r="H56" s="8">
        <f t="shared" si="5"/>
        <v>0.53982228240319963</v>
      </c>
      <c r="I56" s="4">
        <f t="shared" si="6"/>
        <v>1393.413374215866</v>
      </c>
      <c r="J56" s="8">
        <f>J55*EXP(-(2*M*(A56-A55)))</f>
        <v>0.11901386259599031</v>
      </c>
      <c r="K56" s="4">
        <f t="shared" si="7"/>
        <v>307.20389517837242</v>
      </c>
      <c r="M56" s="12">
        <f t="shared" si="8"/>
        <v>0.74465400268294202</v>
      </c>
      <c r="N56" s="12">
        <f t="shared" si="9"/>
        <v>0.4313499392007516</v>
      </c>
      <c r="O56" s="12">
        <f t="shared" si="10"/>
        <v>0.74465400268294202</v>
      </c>
      <c r="P56" s="12">
        <f t="shared" si="11"/>
        <v>0.16417282510518422</v>
      </c>
    </row>
    <row r="57" spans="1:16" x14ac:dyDescent="0.35">
      <c r="A57">
        <f t="shared" si="12"/>
        <v>4.0500000000000025</v>
      </c>
      <c r="B57" s="3">
        <f t="shared" si="0"/>
        <v>63.76393864114231</v>
      </c>
      <c r="C57" s="8">
        <f t="shared" si="13"/>
        <v>0.52860421642638356</v>
      </c>
      <c r="D57" s="4">
        <f t="shared" si="1"/>
        <v>2696.2412262359981</v>
      </c>
      <c r="E57" s="4">
        <f t="shared" si="2"/>
        <v>1425.2444806909914</v>
      </c>
      <c r="F57" s="8">
        <f t="shared" si="14"/>
        <v>0.29983729535946119</v>
      </c>
      <c r="G57" s="4">
        <f t="shared" si="4"/>
        <v>808.43367691127878</v>
      </c>
      <c r="H57" s="8">
        <f t="shared" si="5"/>
        <v>0.52860421642638356</v>
      </c>
      <c r="I57" s="4">
        <f t="shared" si="6"/>
        <v>1425.2444806909914</v>
      </c>
      <c r="J57" s="8">
        <f>J56*EXP(-(2*M*(A57-A56)))</f>
        <v>0.11411879631250105</v>
      </c>
      <c r="K57" s="4">
        <f t="shared" si="7"/>
        <v>307.69180330619389</v>
      </c>
      <c r="M57" s="12">
        <f t="shared" si="8"/>
        <v>0.76166486341181072</v>
      </c>
      <c r="N57" s="12">
        <f t="shared" si="9"/>
        <v>0.43203501886469653</v>
      </c>
      <c r="O57" s="12">
        <f t="shared" si="10"/>
        <v>0.76166486341181072</v>
      </c>
      <c r="P57" s="12">
        <f t="shared" si="11"/>
        <v>0.16443356807424625</v>
      </c>
    </row>
    <row r="58" spans="1:16" x14ac:dyDescent="0.35">
      <c r="A58">
        <f t="shared" si="12"/>
        <v>4.1500000000000021</v>
      </c>
      <c r="B58" s="3">
        <f t="shared" si="0"/>
        <v>64.670880096649057</v>
      </c>
      <c r="C58" s="8">
        <f t="shared" si="13"/>
        <v>0.51761927347609382</v>
      </c>
      <c r="D58" s="4">
        <f t="shared" si="1"/>
        <v>2812.9347163568623</v>
      </c>
      <c r="E58" s="4">
        <f t="shared" si="2"/>
        <v>1456.0292242163212</v>
      </c>
      <c r="F58" s="8">
        <f t="shared" si="14"/>
        <v>0.28750492160877383</v>
      </c>
      <c r="G58" s="4">
        <f t="shared" si="4"/>
        <v>808.73257511677809</v>
      </c>
      <c r="H58" s="8">
        <f t="shared" si="5"/>
        <v>0.51761927347609382</v>
      </c>
      <c r="I58" s="4">
        <f t="shared" si="6"/>
        <v>1456.0292242163212</v>
      </c>
      <c r="J58" s="8">
        <f>J57*EXP(-(2*M*(A58-A57)))</f>
        <v>0.10942506517936396</v>
      </c>
      <c r="K58" s="4">
        <f t="shared" si="7"/>
        <v>307.8055646826453</v>
      </c>
      <c r="M58" s="12">
        <f t="shared" si="8"/>
        <v>0.77811653734568897</v>
      </c>
      <c r="N58" s="12">
        <f t="shared" si="9"/>
        <v>0.43219475304641058</v>
      </c>
      <c r="O58" s="12">
        <f t="shared" si="10"/>
        <v>0.77811653734568897</v>
      </c>
      <c r="P58" s="12">
        <f t="shared" si="11"/>
        <v>0.16449436328828168</v>
      </c>
    </row>
    <row r="59" spans="1:16" x14ac:dyDescent="0.35">
      <c r="A59">
        <f t="shared" si="12"/>
        <v>4.2500000000000018</v>
      </c>
      <c r="B59" s="3">
        <f t="shared" si="0"/>
        <v>65.56521283871443</v>
      </c>
      <c r="C59" s="8">
        <f t="shared" si="13"/>
        <v>0.50686260901445657</v>
      </c>
      <c r="D59" s="4">
        <f t="shared" si="1"/>
        <v>2931.2561104276506</v>
      </c>
      <c r="E59" s="4">
        <f t="shared" si="2"/>
        <v>1485.7441198209269</v>
      </c>
      <c r="F59" s="8">
        <f t="shared" si="14"/>
        <v>0.27567978109651436</v>
      </c>
      <c r="G59" s="4">
        <f t="shared" si="4"/>
        <v>808.08804286051486</v>
      </c>
      <c r="H59" s="8">
        <f t="shared" si="5"/>
        <v>0.50686260901445657</v>
      </c>
      <c r="I59" s="4">
        <f t="shared" si="6"/>
        <v>1485.7441198209269</v>
      </c>
      <c r="J59" s="8">
        <f>J58*EXP(-(2*M*(A59-A58)))</f>
        <v>0.10492438823766656</v>
      </c>
      <c r="K59" s="4">
        <f t="shared" si="7"/>
        <v>307.5602541545432</v>
      </c>
      <c r="M59" s="12">
        <f t="shared" si="8"/>
        <v>0.7939964738819143</v>
      </c>
      <c r="N59" s="12">
        <f t="shared" si="9"/>
        <v>0.43185030858121032</v>
      </c>
      <c r="O59" s="12">
        <f t="shared" si="10"/>
        <v>0.7939964738819143</v>
      </c>
      <c r="P59" s="12">
        <f t="shared" si="11"/>
        <v>0.16436326689575975</v>
      </c>
    </row>
    <row r="60" spans="1:16" x14ac:dyDescent="0.35">
      <c r="A60">
        <f t="shared" si="12"/>
        <v>4.3500000000000014</v>
      </c>
      <c r="B60" s="3">
        <f t="shared" si="0"/>
        <v>66.447112159418992</v>
      </c>
      <c r="C60" s="8">
        <f t="shared" si="13"/>
        <v>0.49632947917811104</v>
      </c>
      <c r="D60" s="4">
        <f t="shared" si="1"/>
        <v>3051.1367444398097</v>
      </c>
      <c r="E60" s="4">
        <f t="shared" si="2"/>
        <v>1514.369111269008</v>
      </c>
      <c r="F60" s="8">
        <f t="shared" si="14"/>
        <v>0.26434101120828535</v>
      </c>
      <c r="G60" s="4">
        <f t="shared" si="4"/>
        <v>806.54057235997504</v>
      </c>
      <c r="H60" s="8">
        <f t="shared" si="5"/>
        <v>0.49632947917811104</v>
      </c>
      <c r="I60" s="4">
        <f t="shared" si="6"/>
        <v>1514.369111269008</v>
      </c>
      <c r="J60" s="8">
        <f>J59*EXP(-(2*M*(A60-A59)))</f>
        <v>0.10060882512615353</v>
      </c>
      <c r="K60" s="4">
        <f t="shared" si="7"/>
        <v>306.97128315732624</v>
      </c>
      <c r="M60" s="12">
        <f t="shared" si="8"/>
        <v>0.80929395476806831</v>
      </c>
      <c r="N60" s="12">
        <f t="shared" si="9"/>
        <v>0.43102332491391976</v>
      </c>
      <c r="O60" s="12">
        <f t="shared" si="10"/>
        <v>0.80929395476806831</v>
      </c>
      <c r="P60" s="12">
        <f t="shared" si="11"/>
        <v>0.16404851492146599</v>
      </c>
    </row>
    <row r="61" spans="1:16" x14ac:dyDescent="0.35">
      <c r="A61">
        <f t="shared" si="12"/>
        <v>4.4500000000000011</v>
      </c>
      <c r="B61" s="3">
        <f t="shared" si="0"/>
        <v>67.316750913852815</v>
      </c>
      <c r="C61" s="8">
        <f t="shared" si="13"/>
        <v>0.48601523868608909</v>
      </c>
      <c r="D61" s="4">
        <f t="shared" si="1"/>
        <v>3172.5083821211392</v>
      </c>
      <c r="E61" s="4">
        <f t="shared" si="2"/>
        <v>1541.8874185702239</v>
      </c>
      <c r="F61" s="8">
        <f t="shared" si="14"/>
        <v>0.25346860741359728</v>
      </c>
      <c r="G61" s="4">
        <f t="shared" si="4"/>
        <v>804.13128162420969</v>
      </c>
      <c r="H61" s="8">
        <f t="shared" si="5"/>
        <v>0.48601523868608909</v>
      </c>
      <c r="I61" s="4">
        <f t="shared" si="6"/>
        <v>1541.8874185702239</v>
      </c>
      <c r="J61" s="8">
        <f>J60*EXP(-(2*M*(A61-A60)))</f>
        <v>9.647076207237032E-2</v>
      </c>
      <c r="K61" s="4">
        <f t="shared" si="7"/>
        <v>306.05430130420893</v>
      </c>
      <c r="M61" s="12">
        <f t="shared" si="8"/>
        <v>0.82400001260997835</v>
      </c>
      <c r="N61" s="12">
        <f t="shared" si="9"/>
        <v>0.42973577591861589</v>
      </c>
      <c r="O61" s="12">
        <f t="shared" si="10"/>
        <v>0.82400001260997835</v>
      </c>
      <c r="P61" s="12">
        <f t="shared" si="11"/>
        <v>0.16355847067476448</v>
      </c>
    </row>
    <row r="62" spans="1:16" x14ac:dyDescent="0.35">
      <c r="A62">
        <f t="shared" si="12"/>
        <v>4.5500000000000007</v>
      </c>
      <c r="B62" s="3">
        <f t="shared" si="0"/>
        <v>68.174299553995851</v>
      </c>
      <c r="C62" s="8">
        <f t="shared" si="13"/>
        <v>0.47591533879117098</v>
      </c>
      <c r="D62" s="4">
        <f t="shared" si="1"/>
        <v>3295.3032974841399</v>
      </c>
      <c r="E62" s="4">
        <f t="shared" si="2"/>
        <v>1568.2853852418273</v>
      </c>
      <c r="F62" s="8">
        <f t="shared" si="14"/>
        <v>0.24304338797268929</v>
      </c>
      <c r="G62" s="4">
        <f t="shared" si="4"/>
        <v>800.90167781812011</v>
      </c>
      <c r="H62" s="8">
        <f t="shared" si="5"/>
        <v>0.47591533879117098</v>
      </c>
      <c r="I62" s="4">
        <f t="shared" si="6"/>
        <v>1568.2853852418273</v>
      </c>
      <c r="J62" s="8">
        <f>J61*EXP(-(2*M*(A62-A61)))</f>
        <v>9.2502898459994112E-2</v>
      </c>
      <c r="K62" s="4">
        <f t="shared" si="7"/>
        <v>304.82510632205918</v>
      </c>
      <c r="M62" s="12">
        <f t="shared" si="8"/>
        <v>0.83810734924707819</v>
      </c>
      <c r="N62" s="12">
        <f t="shared" si="9"/>
        <v>0.42800984343814286</v>
      </c>
      <c r="O62" s="12">
        <f t="shared" si="10"/>
        <v>0.83810734924707819</v>
      </c>
      <c r="P62" s="12">
        <f t="shared" si="11"/>
        <v>0.16290157661843271</v>
      </c>
    </row>
    <row r="63" spans="1:16" x14ac:dyDescent="0.35">
      <c r="A63">
        <f t="shared" si="12"/>
        <v>4.6500000000000004</v>
      </c>
      <c r="B63" s="3">
        <f t="shared" si="0"/>
        <v>69.019926162126836</v>
      </c>
      <c r="C63" s="8">
        <f t="shared" si="13"/>
        <v>0.46602532527381407</v>
      </c>
      <c r="D63" s="4">
        <f t="shared" si="1"/>
        <v>3419.4543507417311</v>
      </c>
      <c r="E63" s="4">
        <f t="shared" si="2"/>
        <v>1593.552326063374</v>
      </c>
      <c r="F63" s="8">
        <f t="shared" si="14"/>
        <v>0.23304696009496587</v>
      </c>
      <c r="G63" s="4">
        <f t="shared" si="4"/>
        <v>796.89344162386567</v>
      </c>
      <c r="H63" s="8">
        <f t="shared" si="5"/>
        <v>0.46602532527381407</v>
      </c>
      <c r="I63" s="4">
        <f t="shared" si="6"/>
        <v>1593.552326063374</v>
      </c>
      <c r="J63" s="8">
        <f>J62*EXP(-(2*M*(A63-A62)))</f>
        <v>8.8698233948653393E-2</v>
      </c>
      <c r="K63" s="4">
        <f t="shared" si="7"/>
        <v>303.29956197883075</v>
      </c>
      <c r="M63" s="12">
        <f t="shared" si="8"/>
        <v>0.85161025439100646</v>
      </c>
      <c r="N63" s="12">
        <f t="shared" si="9"/>
        <v>0.42586780204469793</v>
      </c>
      <c r="O63" s="12">
        <f t="shared" si="10"/>
        <v>0.85161025439100646</v>
      </c>
      <c r="P63" s="12">
        <f t="shared" si="11"/>
        <v>0.16208631050826305</v>
      </c>
    </row>
    <row r="64" spans="1:16" x14ac:dyDescent="0.35">
      <c r="A64">
        <f t="shared" si="12"/>
        <v>4.75</v>
      </c>
      <c r="B64" s="3">
        <f t="shared" si="0"/>
        <v>69.853796483768136</v>
      </c>
      <c r="C64" s="8">
        <f t="shared" si="13"/>
        <v>0.45634083647776985</v>
      </c>
      <c r="D64" s="4">
        <f t="shared" si="1"/>
        <v>3544.8950579591774</v>
      </c>
      <c r="E64" s="4">
        <f t="shared" si="2"/>
        <v>1617.6803759750035</v>
      </c>
      <c r="F64" s="8">
        <f t="shared" si="14"/>
        <v>0.22346168748934453</v>
      </c>
      <c r="G64" s="4">
        <f t="shared" si="4"/>
        <v>792.14823162419555</v>
      </c>
      <c r="H64" s="8">
        <f t="shared" si="5"/>
        <v>0.45634083647776985</v>
      </c>
      <c r="I64" s="4">
        <f t="shared" si="6"/>
        <v>1617.6803759750035</v>
      </c>
      <c r="J64" s="8">
        <f>J63*EXP(-(2*M*(A64-A63)))</f>
        <v>8.5050056123512199E-2</v>
      </c>
      <c r="K64" s="4">
        <f t="shared" si="7"/>
        <v>301.49352363138905</v>
      </c>
      <c r="M64" s="12">
        <f t="shared" si="8"/>
        <v>0.86450452487534102</v>
      </c>
      <c r="N64" s="12">
        <f t="shared" si="9"/>
        <v>0.42333191450033303</v>
      </c>
      <c r="O64" s="12">
        <f t="shared" si="10"/>
        <v>0.86450452487534102</v>
      </c>
      <c r="P64" s="12">
        <f t="shared" si="11"/>
        <v>0.16112114560507831</v>
      </c>
    </row>
    <row r="65" spans="1:16" x14ac:dyDescent="0.35">
      <c r="A65">
        <f t="shared" si="12"/>
        <v>4.8499999999999996</v>
      </c>
      <c r="B65" s="3">
        <f t="shared" si="0"/>
        <v>70.676073960172317</v>
      </c>
      <c r="C65" s="8">
        <f t="shared" si="13"/>
        <v>0.44685760138652292</v>
      </c>
      <c r="D65" s="4">
        <f t="shared" si="1"/>
        <v>3671.559654793004</v>
      </c>
      <c r="E65" s="4">
        <f t="shared" si="2"/>
        <v>1640.6643406883318</v>
      </c>
      <c r="F65" s="8">
        <f t="shared" si="14"/>
        <v>0.21427065924926494</v>
      </c>
      <c r="G65" s="4">
        <f t="shared" si="4"/>
        <v>786.70750770550057</v>
      </c>
      <c r="H65" s="8">
        <f t="shared" si="5"/>
        <v>0.44685760138652292</v>
      </c>
      <c r="I65" s="4">
        <f t="shared" si="6"/>
        <v>1640.6643406883318</v>
      </c>
      <c r="J65" s="8">
        <f>J64*EXP(-(2*M*(A65-A64)))</f>
        <v>8.1551928652829647E-2</v>
      </c>
      <c r="K65" s="4">
        <f t="shared" si="7"/>
        <v>299.42277101228689</v>
      </c>
      <c r="M65" s="12">
        <f t="shared" si="8"/>
        <v>0.87678738482057073</v>
      </c>
      <c r="N65" s="12">
        <f t="shared" si="9"/>
        <v>0.42042433738178486</v>
      </c>
      <c r="O65" s="12">
        <f t="shared" si="10"/>
        <v>0.87678738482057073</v>
      </c>
      <c r="P65" s="12">
        <f t="shared" si="11"/>
        <v>0.16001451475531461</v>
      </c>
    </row>
    <row r="66" spans="1:16" x14ac:dyDescent="0.35">
      <c r="A66">
        <f t="shared" si="12"/>
        <v>4.9499999999999993</v>
      </c>
      <c r="B66" s="3">
        <f t="shared" si="0"/>
        <v>71.486919760357125</v>
      </c>
      <c r="C66" s="8">
        <f t="shared" si="13"/>
        <v>0.43757143773970331</v>
      </c>
      <c r="D66" s="4">
        <f t="shared" si="1"/>
        <v>3799.3831546506863</v>
      </c>
      <c r="E66" s="4">
        <f t="shared" si="2"/>
        <v>1662.5015495045102</v>
      </c>
      <c r="F66" s="8">
        <f t="shared" si="14"/>
        <v>0.20545766001746432</v>
      </c>
      <c r="G66" s="4">
        <f t="shared" si="4"/>
        <v>780.61237246430176</v>
      </c>
      <c r="H66" s="8">
        <f t="shared" ref="H66:H115" si="15">H65*EXP(-(M+F)*(A66-A65))</f>
        <v>0.42847825018864205</v>
      </c>
      <c r="I66" s="4">
        <f t="shared" si="6"/>
        <v>1627.9530459009288</v>
      </c>
      <c r="J66" s="8">
        <f>J65*EXP(-(2*M*(A66-A65)))</f>
        <v>7.8197679932601696E-2</v>
      </c>
      <c r="K66" s="4">
        <f t="shared" si="7"/>
        <v>297.10294786869292</v>
      </c>
      <c r="M66" s="12">
        <f t="shared" si="8"/>
        <v>0.88845740697859776</v>
      </c>
      <c r="N66" s="12">
        <f t="shared" si="9"/>
        <v>0.41716703632652069</v>
      </c>
      <c r="O66" s="12">
        <f t="shared" si="10"/>
        <v>0.86999434212564963</v>
      </c>
      <c r="P66" s="12">
        <f t="shared" si="11"/>
        <v>0.15877477813346264</v>
      </c>
    </row>
    <row r="67" spans="1:16" x14ac:dyDescent="0.35">
      <c r="A67">
        <f t="shared" si="12"/>
        <v>5.0499999999999989</v>
      </c>
      <c r="B67" s="3">
        <f t="shared" si="0"/>
        <v>72.286492812695229</v>
      </c>
      <c r="C67" s="8">
        <f t="shared" si="13"/>
        <v>0.42847825018864205</v>
      </c>
      <c r="D67" s="4">
        <f t="shared" si="1"/>
        <v>3928.3014015885519</v>
      </c>
      <c r="E67" s="4">
        <f t="shared" si="2"/>
        <v>1683.1917107662528</v>
      </c>
      <c r="F67" s="8">
        <f t="shared" si="14"/>
        <v>0.19700714137788219</v>
      </c>
      <c r="G67" s="4">
        <f t="shared" si="4"/>
        <v>773.90342959768861</v>
      </c>
      <c r="H67" s="8">
        <f t="shared" si="15"/>
        <v>0.41085484573846542</v>
      </c>
      <c r="I67" s="4">
        <f t="shared" si="6"/>
        <v>1613.9616663638619</v>
      </c>
      <c r="J67" s="8">
        <f>J66*EXP(-(2*M*(A67-A66)))</f>
        <v>7.4981392198251187E-2</v>
      </c>
      <c r="K67" s="4">
        <f t="shared" si="7"/>
        <v>294.54950806545105</v>
      </c>
      <c r="M67" s="12">
        <f t="shared" si="8"/>
        <v>0.89951443548486021</v>
      </c>
      <c r="N67" s="12">
        <f t="shared" si="9"/>
        <v>0.41358171035517638</v>
      </c>
      <c r="O67" s="12">
        <f t="shared" si="10"/>
        <v>0.86251720937515042</v>
      </c>
      <c r="P67" s="12">
        <f t="shared" si="11"/>
        <v>0.15741019443900511</v>
      </c>
    </row>
    <row r="68" spans="1:16" x14ac:dyDescent="0.35">
      <c r="A68">
        <f t="shared" si="12"/>
        <v>5.1499999999999986</v>
      </c>
      <c r="B68" s="3">
        <f t="shared" si="0"/>
        <v>73.07494983606459</v>
      </c>
      <c r="C68" s="8">
        <f t="shared" si="13"/>
        <v>0.41957402849025593</v>
      </c>
      <c r="D68" s="4">
        <f t="shared" si="1"/>
        <v>4058.2511182497383</v>
      </c>
      <c r="E68" s="4">
        <f t="shared" si="2"/>
        <v>1702.7367703091286</v>
      </c>
      <c r="F68" s="8">
        <f t="shared" si="14"/>
        <v>0.18890419442422238</v>
      </c>
      <c r="G68" s="4">
        <f t="shared" si="4"/>
        <v>766.62065826416642</v>
      </c>
      <c r="H68" s="8">
        <f t="shared" si="15"/>
        <v>0.39395629578038438</v>
      </c>
      <c r="I68" s="4">
        <f t="shared" si="6"/>
        <v>1598.7735778922695</v>
      </c>
      <c r="J68" s="8">
        <f>J67*EXP(-(2*M*(A68-A67)))</f>
        <v>7.1897391084156534E-2</v>
      </c>
      <c r="K68" s="4">
        <f t="shared" si="7"/>
        <v>291.77766776651703</v>
      </c>
      <c r="M68" s="12">
        <f t="shared" si="8"/>
        <v>0.90995951021329047</v>
      </c>
      <c r="N68" s="12">
        <f t="shared" si="9"/>
        <v>0.40968972472874032</v>
      </c>
      <c r="O68" s="12">
        <f t="shared" si="10"/>
        <v>0.85440054343612959</v>
      </c>
      <c r="P68" s="12">
        <f t="shared" si="11"/>
        <v>0.15592889534169979</v>
      </c>
    </row>
    <row r="69" spans="1:16" x14ac:dyDescent="0.35">
      <c r="A69">
        <f t="shared" si="12"/>
        <v>5.2499999999999982</v>
      </c>
      <c r="B69" s="3">
        <f t="shared" si="0"/>
        <v>73.852445370565931</v>
      </c>
      <c r="C69" s="8">
        <f t="shared" si="13"/>
        <v>0.41085484573846537</v>
      </c>
      <c r="D69" s="4">
        <f t="shared" si="1"/>
        <v>4189.1699491292302</v>
      </c>
      <c r="E69" s="4">
        <f t="shared" si="2"/>
        <v>1721.1407732217046</v>
      </c>
      <c r="F69" s="8">
        <f t="shared" si="14"/>
        <v>0.18113452345677611</v>
      </c>
      <c r="G69" s="4">
        <f t="shared" si="4"/>
        <v>758.80330241497018</v>
      </c>
      <c r="H69" s="8">
        <f t="shared" si="15"/>
        <v>0.37775278689008607</v>
      </c>
      <c r="I69" s="4">
        <f t="shared" si="6"/>
        <v>1582.4706230397667</v>
      </c>
      <c r="J69" s="8">
        <f>J68*EXP(-(2*M*(A69-A68)))</f>
        <v>6.8940235612599293E-2</v>
      </c>
      <c r="K69" s="4">
        <f t="shared" si="7"/>
        <v>288.80236331418973</v>
      </c>
      <c r="M69" s="12">
        <f t="shared" si="8"/>
        <v>0.91979479289955757</v>
      </c>
      <c r="N69" s="12">
        <f t="shared" si="9"/>
        <v>0.40551205180610406</v>
      </c>
      <c r="O69" s="12">
        <f t="shared" si="10"/>
        <v>0.84568808178539567</v>
      </c>
      <c r="P69" s="12">
        <f t="shared" si="11"/>
        <v>0.15433886297182053</v>
      </c>
    </row>
    <row r="70" spans="1:16" x14ac:dyDescent="0.35">
      <c r="A70">
        <f t="shared" si="12"/>
        <v>5.3499999999999979</v>
      </c>
      <c r="B70" s="3">
        <f t="shared" si="0"/>
        <v>74.619131807813048</v>
      </c>
      <c r="C70" s="8">
        <f t="shared" si="13"/>
        <v>0.40231685663236516</v>
      </c>
      <c r="D70" s="4">
        <f t="shared" si="1"/>
        <v>4320.9964994387756</v>
      </c>
      <c r="E70" s="4">
        <f t="shared" si="2"/>
        <v>1738.4097291736616</v>
      </c>
      <c r="F70" s="8">
        <f t="shared" si="14"/>
        <v>0.17368442076110049</v>
      </c>
      <c r="G70" s="4">
        <f t="shared" si="4"/>
        <v>750.48977411576664</v>
      </c>
      <c r="H70" s="8">
        <f t="shared" si="15"/>
        <v>0.36221573187594142</v>
      </c>
      <c r="I70" s="4">
        <f t="shared" si="6"/>
        <v>1565.132909477597</v>
      </c>
      <c r="J70" s="8">
        <f>J69*EXP(-(2*M*(A70-A69)))</f>
        <v>6.6104708594468486E-2</v>
      </c>
      <c r="K70" s="4">
        <f t="shared" si="7"/>
        <v>285.63821443311866</v>
      </c>
      <c r="M70" s="12">
        <f t="shared" si="8"/>
        <v>0.92902349517106886</v>
      </c>
      <c r="N70" s="12">
        <f t="shared" si="9"/>
        <v>0.40106921937821549</v>
      </c>
      <c r="O70" s="12">
        <f t="shared" si="10"/>
        <v>0.83642263476131684</v>
      </c>
      <c r="P70" s="12">
        <f t="shared" si="11"/>
        <v>0.15264791025601196</v>
      </c>
    </row>
    <row r="71" spans="1:16" x14ac:dyDescent="0.35">
      <c r="A71">
        <f t="shared" si="12"/>
        <v>5.4499999999999975</v>
      </c>
      <c r="B71" s="3">
        <f t="shared" si="0"/>
        <v>75.375159420802063</v>
      </c>
      <c r="C71" s="8">
        <f t="shared" si="13"/>
        <v>0.39395629578038438</v>
      </c>
      <c r="D71" s="4">
        <f t="shared" si="1"/>
        <v>4453.6703698309966</v>
      </c>
      <c r="E71" s="4">
        <f t="shared" si="2"/>
        <v>1754.5514815254739</v>
      </c>
      <c r="F71" s="8">
        <f t="shared" si="14"/>
        <v>0.16654074242405553</v>
      </c>
      <c r="G71" s="4">
        <f t="shared" si="4"/>
        <v>741.71756990367214</v>
      </c>
      <c r="H71" s="8">
        <f t="shared" si="15"/>
        <v>0.34731771934378591</v>
      </c>
      <c r="I71" s="4">
        <f t="shared" si="6"/>
        <v>1546.8386355586972</v>
      </c>
      <c r="J71" s="8">
        <f>J70*EXP(-(2*M*(A71-A70)))</f>
        <v>6.3385807424786042E-2</v>
      </c>
      <c r="K71" s="4">
        <f t="shared" si="7"/>
        <v>282.29949239558317</v>
      </c>
      <c r="M71" s="12">
        <f t="shared" si="8"/>
        <v>0.93764980859787805</v>
      </c>
      <c r="N71" s="12">
        <f t="shared" si="9"/>
        <v>0.39638126596843548</v>
      </c>
      <c r="O71" s="12">
        <f t="shared" si="10"/>
        <v>0.8266459923435181</v>
      </c>
      <c r="P71" s="12">
        <f t="shared" si="11"/>
        <v>0.15086366390449718</v>
      </c>
    </row>
    <row r="72" spans="1:16" x14ac:dyDescent="0.35">
      <c r="A72">
        <f t="shared" si="12"/>
        <v>5.5499999999999972</v>
      </c>
      <c r="B72" s="3">
        <f t="shared" si="0"/>
        <v>76.120676393365443</v>
      </c>
      <c r="C72" s="8">
        <f t="shared" si="13"/>
        <v>0.38576947603968781</v>
      </c>
      <c r="D72" s="4">
        <f t="shared" si="1"/>
        <v>4587.1321872290546</v>
      </c>
      <c r="E72" s="4">
        <f t="shared" si="2"/>
        <v>1769.5755803921395</v>
      </c>
      <c r="F72" s="8">
        <f t="shared" si="14"/>
        <v>0.15969088514453283</v>
      </c>
      <c r="G72" s="4">
        <f t="shared" si="4"/>
        <v>732.52319925358461</v>
      </c>
      <c r="H72" s="8">
        <f t="shared" si="15"/>
        <v>0.33303246533611186</v>
      </c>
      <c r="I72" s="4">
        <f t="shared" si="6"/>
        <v>1527.6639411355231</v>
      </c>
      <c r="J72" s="8">
        <f>J71*EXP(-(2*M*(A72-A71)))</f>
        <v>6.0778735256814369E-2</v>
      </c>
      <c r="K72" s="4">
        <f t="shared" si="7"/>
        <v>278.80009279560653</v>
      </c>
      <c r="M72" s="12">
        <f t="shared" si="8"/>
        <v>0.94567883685667642</v>
      </c>
      <c r="N72" s="12">
        <f t="shared" si="9"/>
        <v>0.39146770260423203</v>
      </c>
      <c r="O72" s="12">
        <f t="shared" si="10"/>
        <v>0.81639884442843946</v>
      </c>
      <c r="P72" s="12">
        <f t="shared" si="11"/>
        <v>0.14899354986129296</v>
      </c>
    </row>
    <row r="73" spans="1:16" x14ac:dyDescent="0.35">
      <c r="A73">
        <f t="shared" si="12"/>
        <v>5.6499999999999968</v>
      </c>
      <c r="B73" s="3">
        <f t="shared" si="0"/>
        <v>76.855828849216479</v>
      </c>
      <c r="C73" s="8">
        <f t="shared" si="13"/>
        <v>0.37775278689008607</v>
      </c>
      <c r="D73" s="4">
        <f t="shared" si="1"/>
        <v>4721.3236319959406</v>
      </c>
      <c r="E73" s="4">
        <f t="shared" si="2"/>
        <v>1783.4931597964896</v>
      </c>
      <c r="F73" s="8">
        <f t="shared" si="14"/>
        <v>0.15312276399796407</v>
      </c>
      <c r="G73" s="4">
        <f t="shared" si="4"/>
        <v>722.94212426012496</v>
      </c>
      <c r="H73" s="8">
        <f t="shared" si="15"/>
        <v>0.31933476696035118</v>
      </c>
      <c r="I73" s="4">
        <f t="shared" si="6"/>
        <v>1507.6827817678225</v>
      </c>
      <c r="J73" s="8">
        <f>J72*EXP(-(2*M*(A73-A72)))</f>
        <v>5.8278892539174738E-2</v>
      </c>
      <c r="K73" s="4">
        <f t="shared" si="7"/>
        <v>275.15351259175759</v>
      </c>
      <c r="M73" s="12">
        <f t="shared" si="8"/>
        <v>0.95311653008029651</v>
      </c>
      <c r="N73" s="12">
        <f t="shared" si="9"/>
        <v>0.38634748058260826</v>
      </c>
      <c r="O73" s="12">
        <f t="shared" si="10"/>
        <v>0.8057207136047152</v>
      </c>
      <c r="P73" s="12">
        <f t="shared" si="11"/>
        <v>0.14704478103565383</v>
      </c>
    </row>
    <row r="74" spans="1:16" x14ac:dyDescent="0.35">
      <c r="A74">
        <f t="shared" si="12"/>
        <v>5.7499999999999964</v>
      </c>
      <c r="B74" s="3">
        <f t="shared" si="0"/>
        <v>77.580760880589992</v>
      </c>
      <c r="C74" s="8">
        <f t="shared" si="13"/>
        <v>0.36990269284173782</v>
      </c>
      <c r="D74" s="4">
        <f t="shared" si="1"/>
        <v>4856.1874616657014</v>
      </c>
      <c r="E74" s="4">
        <f t="shared" si="2"/>
        <v>1796.3168190144265</v>
      </c>
      <c r="F74" s="8">
        <f t="shared" si="14"/>
        <v>0.14682479111538016</v>
      </c>
      <c r="G74" s="4">
        <f t="shared" si="4"/>
        <v>713.00870967619483</v>
      </c>
      <c r="H74" s="8">
        <f t="shared" si="15"/>
        <v>0.30620045792443751</v>
      </c>
      <c r="I74" s="4">
        <f t="shared" si="6"/>
        <v>1486.9668245289497</v>
      </c>
      <c r="J74" s="8">
        <f>J73*EXP(-(2*M*(A74-A73)))</f>
        <v>5.5881868901045899E-2</v>
      </c>
      <c r="K74" s="4">
        <f t="shared" si="7"/>
        <v>271.37283109170556</v>
      </c>
      <c r="M74" s="12">
        <f t="shared" si="8"/>
        <v>0.95996962144742404</v>
      </c>
      <c r="N74" s="12">
        <f t="shared" si="9"/>
        <v>0.3810389647702096</v>
      </c>
      <c r="O74" s="12">
        <f t="shared" si="10"/>
        <v>0.79464989947102982</v>
      </c>
      <c r="P74" s="12">
        <f t="shared" si="11"/>
        <v>0.14502434714002871</v>
      </c>
    </row>
    <row r="75" spans="1:16" x14ac:dyDescent="0.35">
      <c r="A75">
        <f t="shared" si="12"/>
        <v>5.8499999999999961</v>
      </c>
      <c r="B75" s="3">
        <f t="shared" si="0"/>
        <v>78.295614576484908</v>
      </c>
      <c r="C75" s="8">
        <f t="shared" si="13"/>
        <v>0.36221573187594142</v>
      </c>
      <c r="D75" s="4">
        <f t="shared" si="1"/>
        <v>4991.6675314477388</v>
      </c>
      <c r="E75" s="4">
        <f t="shared" si="2"/>
        <v>1808.0605081847166</v>
      </c>
      <c r="F75" s="8">
        <f t="shared" si="14"/>
        <v>0.14078585523940548</v>
      </c>
      <c r="G75" s="4">
        <f t="shared" si="4"/>
        <v>702.75618248564183</v>
      </c>
      <c r="H75" s="8">
        <f t="shared" si="15"/>
        <v>0.29360636590119976</v>
      </c>
      <c r="I75" s="4">
        <f t="shared" si="6"/>
        <v>1465.5853636953834</v>
      </c>
      <c r="J75" s="8">
        <f>J74*EXP(-(2*M*(A75-A74)))</f>
        <v>5.358343537112624E-2</v>
      </c>
      <c r="K75" s="4">
        <f t="shared" si="7"/>
        <v>267.47069456547916</v>
      </c>
      <c r="M75" s="12">
        <f t="shared" si="8"/>
        <v>0.96624556605133027</v>
      </c>
      <c r="N75" s="12">
        <f t="shared" si="9"/>
        <v>0.37555991199855288</v>
      </c>
      <c r="O75" s="12">
        <f t="shared" si="10"/>
        <v>0.78322343357975499</v>
      </c>
      <c r="P75" s="12">
        <f t="shared" si="11"/>
        <v>0.14293900646723304</v>
      </c>
    </row>
    <row r="76" spans="1:16" x14ac:dyDescent="0.35">
      <c r="A76">
        <f t="shared" si="12"/>
        <v>5.9499999999999957</v>
      </c>
      <c r="B76" s="3">
        <f t="shared" ref="B76:B139" si="16">Linf*(1-EXP(-K*(A76-to)))</f>
        <v>79.000530050514129</v>
      </c>
      <c r="C76" s="8">
        <f t="shared" si="13"/>
        <v>0.3546885139183284</v>
      </c>
      <c r="D76" s="4">
        <f t="shared" ref="D76:D139" si="17">a*B76^b</f>
        <v>5127.7088117045669</v>
      </c>
      <c r="E76" s="4">
        <f t="shared" si="2"/>
        <v>1818.7394182294104</v>
      </c>
      <c r="F76" s="8">
        <f t="shared" si="14"/>
        <v>0.13499530212111835</v>
      </c>
      <c r="G76" s="4">
        <f t="shared" si="4"/>
        <v>692.21660022517881</v>
      </c>
      <c r="H76" s="8">
        <f t="shared" si="15"/>
        <v>0.28153027164636807</v>
      </c>
      <c r="I76" s="4">
        <f t="shared" si="6"/>
        <v>1443.605254682662</v>
      </c>
      <c r="J76" s="8">
        <f>J75*EXP(-(2*M*(A76-A75)))</f>
        <v>5.1379536916631732E-2</v>
      </c>
      <c r="K76" s="4">
        <f t="shared" si="7"/>
        <v>263.45930418871262</v>
      </c>
      <c r="M76" s="12">
        <f t="shared" si="8"/>
        <v>0.97195248207224705</v>
      </c>
      <c r="N76" s="12">
        <f t="shared" si="9"/>
        <v>0.36992745413494399</v>
      </c>
      <c r="O76" s="12">
        <f t="shared" si="10"/>
        <v>0.77147704413165519</v>
      </c>
      <c r="P76" s="12">
        <f t="shared" si="11"/>
        <v>0.14079527944719925</v>
      </c>
    </row>
    <row r="77" spans="1:16" x14ac:dyDescent="0.35">
      <c r="A77">
        <f t="shared" si="12"/>
        <v>6.0499999999999954</v>
      </c>
      <c r="B77" s="3">
        <f t="shared" si="16"/>
        <v>79.695645468367204</v>
      </c>
      <c r="C77" s="8">
        <f t="shared" ref="C77:C140" si="18">C76*EXP(-M*(A77-A76))</f>
        <v>0.34731771934378591</v>
      </c>
      <c r="D77" s="4">
        <f t="shared" si="17"/>
        <v>5264.2574025932854</v>
      </c>
      <c r="E77" s="4">
        <f t="shared" ref="E77:E140" si="19">C77*D77</f>
        <v>1828.3698751073421</v>
      </c>
      <c r="F77" s="8">
        <f t="shared" si="14"/>
        <v>0.12944291572319302</v>
      </c>
      <c r="G77" s="4">
        <f t="shared" ref="G77:G140" si="20">F77*D77</f>
        <v>681.42082730907771</v>
      </c>
      <c r="H77" s="8">
        <f t="shared" si="15"/>
        <v>0.26995086979806499</v>
      </c>
      <c r="I77" s="4">
        <f t="shared" ref="I77:I140" si="21">H77*D77</f>
        <v>1421.0908646709597</v>
      </c>
      <c r="J77" s="8">
        <f>J76*EXP(-(2*M*(A77-A76)))</f>
        <v>4.9266285289166545E-2</v>
      </c>
      <c r="K77" s="4">
        <f t="shared" ref="K77:K140" si="22">J77*D77</f>
        <v>259.35040703176765</v>
      </c>
      <c r="M77" s="12">
        <f t="shared" ref="M77:M140" si="23">E77/$B$9</f>
        <v>0.97709909426538244</v>
      </c>
      <c r="N77" s="12">
        <f t="shared" ref="N77:N140" si="24">G77/$B$9</f>
        <v>0.36415808543015837</v>
      </c>
      <c r="O77" s="12">
        <f t="shared" ref="O77:O140" si="25">I77/$B$9</f>
        <v>0.75944512958970267</v>
      </c>
      <c r="P77" s="12">
        <f t="shared" ref="P77:P140" si="26">K77/$B$9</f>
        <v>0.1385994438314736</v>
      </c>
    </row>
    <row r="78" spans="1:16" x14ac:dyDescent="0.35">
      <c r="A78">
        <f t="shared" ref="A78:A141" si="27">A77+0.1</f>
        <v>6.149999999999995</v>
      </c>
      <c r="B78" s="3">
        <f t="shared" si="16"/>
        <v>80.3810970748914</v>
      </c>
      <c r="C78" s="8">
        <f t="shared" si="18"/>
        <v>0.34010009751244824</v>
      </c>
      <c r="D78" s="4">
        <f t="shared" si="17"/>
        <v>5401.2605460513323</v>
      </c>
      <c r="E78" s="4">
        <f t="shared" si="19"/>
        <v>1836.9692384021976</v>
      </c>
      <c r="F78" s="8">
        <f t="shared" si="14"/>
        <v>0.12411890019616073</v>
      </c>
      <c r="G78" s="4">
        <f t="shared" si="20"/>
        <v>670.39851864880598</v>
      </c>
      <c r="H78" s="8">
        <f t="shared" si="15"/>
        <v>0.25884773128862198</v>
      </c>
      <c r="I78" s="4">
        <f t="shared" si="21"/>
        <v>1398.104038444131</v>
      </c>
      <c r="J78" s="8">
        <f>J77*EXP(-(2*M*(A78-A77)))</f>
        <v>4.7239952164844556E-2</v>
      </c>
      <c r="K78" s="4">
        <f t="shared" si="22"/>
        <v>255.15528982532712</v>
      </c>
      <c r="M78" s="12">
        <f t="shared" si="23"/>
        <v>0.98169467976537272</v>
      </c>
      <c r="N78" s="12">
        <f t="shared" si="24"/>
        <v>0.35826765376461106</v>
      </c>
      <c r="O78" s="12">
        <f t="shared" si="25"/>
        <v>0.74716074042312264</v>
      </c>
      <c r="P78" s="12">
        <f t="shared" si="26"/>
        <v>0.13635753136148746</v>
      </c>
    </row>
    <row r="79" spans="1:16" x14ac:dyDescent="0.35">
      <c r="A79">
        <f t="shared" si="27"/>
        <v>6.2499999999999947</v>
      </c>
      <c r="B79" s="3">
        <f t="shared" si="16"/>
        <v>81.057019220795937</v>
      </c>
      <c r="C79" s="8">
        <f t="shared" si="18"/>
        <v>0.33303246533611186</v>
      </c>
      <c r="D79" s="4">
        <f t="shared" si="17"/>
        <v>5538.6666352976517</v>
      </c>
      <c r="E79" s="4">
        <f t="shared" si="19"/>
        <v>1844.5558042280445</v>
      </c>
      <c r="F79" s="8">
        <f t="shared" si="14"/>
        <v>0.11901386259599077</v>
      </c>
      <c r="G79" s="4">
        <f t="shared" si="20"/>
        <v>659.17810989831321</v>
      </c>
      <c r="H79" s="8">
        <f t="shared" si="15"/>
        <v>0.24820126730240646</v>
      </c>
      <c r="I79" s="4">
        <f t="shared" si="21"/>
        <v>1374.7040780464326</v>
      </c>
      <c r="J79" s="8">
        <f>J78*EXP(-(2*M*(A79-A78)))</f>
        <v>4.5296962566559178E-2</v>
      </c>
      <c r="K79" s="4">
        <f t="shared" si="22"/>
        <v>250.88477524772802</v>
      </c>
      <c r="M79" s="12">
        <f t="shared" si="23"/>
        <v>0.98574901619802946</v>
      </c>
      <c r="N79" s="12">
        <f t="shared" si="24"/>
        <v>0.35227135543534105</v>
      </c>
      <c r="O79" s="12">
        <f t="shared" si="25"/>
        <v>0.73465556823574196</v>
      </c>
      <c r="P79" s="12">
        <f t="shared" si="26"/>
        <v>0.13407532578447082</v>
      </c>
    </row>
    <row r="80" spans="1:16" x14ac:dyDescent="0.35">
      <c r="A80">
        <f t="shared" si="27"/>
        <v>6.3499999999999943</v>
      </c>
      <c r="B80" s="3">
        <f t="shared" si="16"/>
        <v>81.723544388985275</v>
      </c>
      <c r="C80" s="8">
        <f t="shared" si="18"/>
        <v>0.32611170587444194</v>
      </c>
      <c r="D80" s="4">
        <f t="shared" si="17"/>
        <v>5676.425222011846</v>
      </c>
      <c r="E80" s="4">
        <f t="shared" si="19"/>
        <v>1851.148712418991</v>
      </c>
      <c r="F80" s="8">
        <f t="shared" si="14"/>
        <v>0.11411879631250152</v>
      </c>
      <c r="G80" s="4">
        <f t="shared" si="20"/>
        <v>647.78681369391609</v>
      </c>
      <c r="H80" s="8">
        <f t="shared" si="15"/>
        <v>0.23799269471607112</v>
      </c>
      <c r="I80" s="4">
        <f t="shared" si="21"/>
        <v>1350.9477349408714</v>
      </c>
      <c r="J80" s="8">
        <f>J79*EXP(-(2*M*(A80-A79)))</f>
        <v>4.3433888556796654E-2</v>
      </c>
      <c r="K80" s="4">
        <f t="shared" si="22"/>
        <v>246.54922049385223</v>
      </c>
      <c r="M80" s="12">
        <f t="shared" si="23"/>
        <v>0.98927233208156773</v>
      </c>
      <c r="N80" s="12">
        <f t="shared" si="24"/>
        <v>0.34618373314656775</v>
      </c>
      <c r="O80" s="12">
        <f t="shared" si="25"/>
        <v>0.72195994157533294</v>
      </c>
      <c r="P80" s="12">
        <f t="shared" si="26"/>
        <v>0.13175836208865335</v>
      </c>
    </row>
    <row r="81" spans="1:16" x14ac:dyDescent="0.35">
      <c r="A81">
        <f t="shared" si="27"/>
        <v>6.449999999999994</v>
      </c>
      <c r="B81" s="3">
        <f t="shared" si="16"/>
        <v>82.38080322052619</v>
      </c>
      <c r="C81" s="8">
        <f t="shared" si="18"/>
        <v>0.31933476696035124</v>
      </c>
      <c r="D81" s="4">
        <f t="shared" si="17"/>
        <v>5814.4870213452377</v>
      </c>
      <c r="E81" s="4">
        <f t="shared" si="19"/>
        <v>1856.7678579552683</v>
      </c>
      <c r="F81" s="8">
        <f t="shared" si="14"/>
        <v>0.10942506517936441</v>
      </c>
      <c r="G81" s="4">
        <f t="shared" si="20"/>
        <v>636.25062129527112</v>
      </c>
      <c r="H81" s="8">
        <f t="shared" si="15"/>
        <v>0.22820400296025348</v>
      </c>
      <c r="I81" s="4">
        <f t="shared" si="21"/>
        <v>1326.889213431424</v>
      </c>
      <c r="J81" s="8">
        <f>J80*EXP(-(2*M*(A81-A80)))</f>
        <v>4.1647443189865366E-2</v>
      </c>
      <c r="K81" s="4">
        <f t="shared" si="22"/>
        <v>242.15851789968528</v>
      </c>
      <c r="M81" s="12">
        <f t="shared" si="23"/>
        <v>0.99227525949182138</v>
      </c>
      <c r="N81" s="12">
        <f t="shared" si="24"/>
        <v>0.34001867688664361</v>
      </c>
      <c r="O81" s="12">
        <f t="shared" si="25"/>
        <v>0.70910282776248079</v>
      </c>
      <c r="P81" s="12">
        <f t="shared" si="26"/>
        <v>0.12941192683703484</v>
      </c>
    </row>
    <row r="82" spans="1:16" x14ac:dyDescent="0.35">
      <c r="A82">
        <f t="shared" si="27"/>
        <v>6.5499999999999936</v>
      </c>
      <c r="B82" s="3">
        <f t="shared" si="16"/>
        <v>83.028924540253726</v>
      </c>
      <c r="C82" s="8">
        <f t="shared" si="18"/>
        <v>0.31269865985394485</v>
      </c>
      <c r="D82" s="4">
        <f t="shared" si="17"/>
        <v>5952.8039149098113</v>
      </c>
      <c r="E82" s="4">
        <f t="shared" si="19"/>
        <v>1861.4338065656143</v>
      </c>
      <c r="F82" s="8">
        <f t="shared" si="14"/>
        <v>0.10492438823766699</v>
      </c>
      <c r="G82" s="4">
        <f t="shared" si="20"/>
        <v>624.594309070701</v>
      </c>
      <c r="H82" s="8">
        <f t="shared" si="15"/>
        <v>0.21881792224426092</v>
      </c>
      <c r="I82" s="4">
        <f t="shared" si="21"/>
        <v>1302.5801841880671</v>
      </c>
      <c r="J82" s="8">
        <f>J81*EXP(-(2*M*(A82-A81)))</f>
        <v>3.9934474712871225E-2</v>
      </c>
      <c r="K82" s="4">
        <f t="shared" si="22"/>
        <v>237.72209741064668</v>
      </c>
      <c r="M82" s="12">
        <f t="shared" si="23"/>
        <v>0.99476878895931509</v>
      </c>
      <c r="N82" s="12">
        <f t="shared" si="24"/>
        <v>0.33378942739387713</v>
      </c>
      <c r="O82" s="12">
        <f t="shared" si="25"/>
        <v>0.69611184011849536</v>
      </c>
      <c r="P82" s="12">
        <f t="shared" si="26"/>
        <v>0.1270410594864855</v>
      </c>
    </row>
    <row r="83" spans="1:16" x14ac:dyDescent="0.35">
      <c r="A83">
        <f t="shared" si="27"/>
        <v>6.6499999999999932</v>
      </c>
      <c r="B83" s="3">
        <f t="shared" si="16"/>
        <v>83.6680353820215</v>
      </c>
      <c r="C83" s="8">
        <f t="shared" si="18"/>
        <v>0.30620045792443756</v>
      </c>
      <c r="D83" s="4">
        <f t="shared" si="17"/>
        <v>6091.3289518834918</v>
      </c>
      <c r="E83" s="4">
        <f t="shared" si="19"/>
        <v>1865.1677144351095</v>
      </c>
      <c r="F83" s="8">
        <f t="shared" si="14"/>
        <v>0.10060882512615395</v>
      </c>
      <c r="G83" s="4">
        <f t="shared" si="20"/>
        <v>612.84144930592481</v>
      </c>
      <c r="H83" s="8">
        <f t="shared" si="15"/>
        <v>0.20981789308768148</v>
      </c>
      <c r="I83" s="4">
        <f t="shared" si="21"/>
        <v>1278.0698067881895</v>
      </c>
      <c r="J83" s="8">
        <f>J82*EXP(-(2*M*(A83-A82)))</f>
        <v>3.8291961005208271E-2</v>
      </c>
      <c r="K83" s="4">
        <f t="shared" si="22"/>
        <v>233.24893069541884</v>
      </c>
      <c r="M83" s="12">
        <f t="shared" si="23"/>
        <v>0.99676422656033115</v>
      </c>
      <c r="N83" s="12">
        <f t="shared" si="24"/>
        <v>0.32750858193282584</v>
      </c>
      <c r="O83" s="12">
        <f t="shared" si="25"/>
        <v>0.68301325001176594</v>
      </c>
      <c r="P83" s="12">
        <f t="shared" si="26"/>
        <v>0.12465055458621711</v>
      </c>
    </row>
    <row r="84" spans="1:16" x14ac:dyDescent="0.35">
      <c r="A84">
        <f t="shared" si="27"/>
        <v>6.7499999999999929</v>
      </c>
      <c r="B84" s="3">
        <f t="shared" si="16"/>
        <v>84.298261013600452</v>
      </c>
      <c r="C84" s="8">
        <f t="shared" si="18"/>
        <v>0.29983729535946213</v>
      </c>
      <c r="D84" s="4">
        <f t="shared" si="17"/>
        <v>6230.0163483626375</v>
      </c>
      <c r="E84" s="4">
        <f t="shared" si="19"/>
        <v>1867.9912519382858</v>
      </c>
      <c r="F84" s="8">
        <f t="shared" si="14"/>
        <v>9.6470762072370722E-2</v>
      </c>
      <c r="G84" s="4">
        <f t="shared" si="20"/>
        <v>601.01442484987183</v>
      </c>
      <c r="H84" s="8">
        <f t="shared" si="15"/>
        <v>0.2011880371051662</v>
      </c>
      <c r="I84" s="4">
        <f t="shared" si="21"/>
        <v>1253.4047602601743</v>
      </c>
      <c r="J84" s="8">
        <f>J83*EXP(-(2*M*(A84-A83)))</f>
        <v>3.6717004246754198E-2</v>
      </c>
      <c r="K84" s="4">
        <f t="shared" si="22"/>
        <v>228.74753672017903</v>
      </c>
      <c r="M84" s="12">
        <f t="shared" si="23"/>
        <v>0.99827315315912224</v>
      </c>
      <c r="N84" s="12">
        <f t="shared" si="24"/>
        <v>0.3211881021211655</v>
      </c>
      <c r="O84" s="12">
        <f t="shared" si="25"/>
        <v>0.66983200318055669</v>
      </c>
      <c r="P84" s="12">
        <f t="shared" si="26"/>
        <v>0.12224496475670833</v>
      </c>
    </row>
    <row r="85" spans="1:16" x14ac:dyDescent="0.35">
      <c r="A85">
        <f t="shared" si="27"/>
        <v>6.8499999999999925</v>
      </c>
      <c r="B85" s="3">
        <f t="shared" si="16"/>
        <v>84.919724961231978</v>
      </c>
      <c r="C85" s="8">
        <f t="shared" si="18"/>
        <v>0.29360636590119976</v>
      </c>
      <c r="D85" s="4">
        <f t="shared" si="17"/>
        <v>6368.8214850860677</v>
      </c>
      <c r="E85" s="4">
        <f t="shared" si="19"/>
        <v>1869.9265313096025</v>
      </c>
      <c r="F85" s="8">
        <f t="shared" si="14"/>
        <v>9.2502898459994501E-2</v>
      </c>
      <c r="G85" s="4">
        <f t="shared" si="20"/>
        <v>589.13444714474792</v>
      </c>
      <c r="H85" s="8">
        <f t="shared" si="15"/>
        <v>0.19291312899283963</v>
      </c>
      <c r="I85" s="4">
        <f t="shared" si="21"/>
        <v>1228.6292806847771</v>
      </c>
      <c r="J85" s="8">
        <f>J84*EXP(-(2*M*(A85-A84)))</f>
        <v>3.5206825805364189E-2</v>
      </c>
      <c r="K85" s="4">
        <f t="shared" si="22"/>
        <v>224.22598861088605</v>
      </c>
      <c r="M85" s="12">
        <f t="shared" si="23"/>
        <v>0.9993073857542929</v>
      </c>
      <c r="N85" s="12">
        <f t="shared" si="24"/>
        <v>0.31483932356513722</v>
      </c>
      <c r="O85" s="12">
        <f t="shared" si="25"/>
        <v>0.6565917398275577</v>
      </c>
      <c r="P85" s="12">
        <f t="shared" si="26"/>
        <v>0.11982860435697895</v>
      </c>
    </row>
    <row r="86" spans="1:16" x14ac:dyDescent="0.35">
      <c r="A86">
        <f t="shared" si="27"/>
        <v>6.9499999999999922</v>
      </c>
      <c r="B86" s="3">
        <f t="shared" si="16"/>
        <v>85.532549033839302</v>
      </c>
      <c r="C86" s="8">
        <f t="shared" si="18"/>
        <v>0.28750492160877472</v>
      </c>
      <c r="D86" s="4">
        <f t="shared" si="17"/>
        <v>6507.7009036479794</v>
      </c>
      <c r="E86" s="4">
        <f t="shared" si="19"/>
        <v>1870.9960381566648</v>
      </c>
      <c r="F86" s="8">
        <f t="shared" si="14"/>
        <v>8.8698233948653768E-2</v>
      </c>
      <c r="G86" s="4">
        <f t="shared" si="20"/>
        <v>577.22157721963401</v>
      </c>
      <c r="H86" s="8">
        <f t="shared" si="15"/>
        <v>0.18497856966691559</v>
      </c>
      <c r="I86" s="4">
        <f t="shared" si="21"/>
        <v>1203.7852049768974</v>
      </c>
      <c r="J86" s="8">
        <f>J85*EXP(-(2*M*(A86-A85)))</f>
        <v>3.3758761334643256E-2</v>
      </c>
      <c r="K86" s="4">
        <f t="shared" si="22"/>
        <v>219.6919216434944</v>
      </c>
      <c r="M86" s="12">
        <f t="shared" si="23"/>
        <v>0.99987894087877982</v>
      </c>
      <c r="N86" s="12">
        <f t="shared" si="24"/>
        <v>0.30847296707873606</v>
      </c>
      <c r="O86" s="12">
        <f t="shared" si="25"/>
        <v>0.6433148180173005</v>
      </c>
      <c r="P86" s="12">
        <f t="shared" si="26"/>
        <v>0.11740555375464015</v>
      </c>
    </row>
    <row r="87" spans="1:16" x14ac:dyDescent="0.35">
      <c r="A87">
        <f t="shared" si="27"/>
        <v>7.0499999999999918</v>
      </c>
      <c r="B87" s="3">
        <f t="shared" si="16"/>
        <v>86.136853346902569</v>
      </c>
      <c r="C87" s="8">
        <f t="shared" si="18"/>
        <v>0.28153027164636807</v>
      </c>
      <c r="D87" s="4">
        <f t="shared" si="17"/>
        <v>6646.6123013110755</v>
      </c>
      <c r="E87" s="4">
        <f t="shared" si="19"/>
        <v>1871.2225667161988</v>
      </c>
      <c r="F87" s="8">
        <f t="shared" si="14"/>
        <v>8.505005612351256E-2</v>
      </c>
      <c r="G87" s="4">
        <f t="shared" si="20"/>
        <v>565.29474925773593</v>
      </c>
      <c r="H87" s="8">
        <f t="shared" si="15"/>
        <v>0.17737036050712743</v>
      </c>
      <c r="I87" s="4">
        <f t="shared" si="21"/>
        <v>1178.9120200346533</v>
      </c>
      <c r="J87" s="8">
        <f>J86*EXP(-(2*M*(A87-A86)))</f>
        <v>3.2370256073348258E-2</v>
      </c>
      <c r="K87" s="4">
        <f t="shared" si="22"/>
        <v>215.15254221370608</v>
      </c>
      <c r="M87" s="12">
        <f t="shared" si="23"/>
        <v>1</v>
      </c>
      <c r="N87" s="12">
        <f t="shared" si="24"/>
        <v>0.30209915127828407</v>
      </c>
      <c r="O87" s="12">
        <f t="shared" si="25"/>
        <v>0.6300223399419137</v>
      </c>
      <c r="P87" s="12">
        <f t="shared" si="26"/>
        <v>0.11497966411941923</v>
      </c>
    </row>
    <row r="88" spans="1:16" x14ac:dyDescent="0.35">
      <c r="A88">
        <f t="shared" si="27"/>
        <v>7.1499999999999915</v>
      </c>
      <c r="B88" s="3">
        <f t="shared" si="16"/>
        <v>86.732756346001722</v>
      </c>
      <c r="C88" s="8">
        <f t="shared" si="18"/>
        <v>0.27567978109651525</v>
      </c>
      <c r="D88" s="4">
        <f t="shared" si="17"/>
        <v>6785.5145245250287</v>
      </c>
      <c r="E88" s="4">
        <f t="shared" si="19"/>
        <v>1870.6291587482847</v>
      </c>
      <c r="F88" s="8">
        <f t="shared" si="14"/>
        <v>8.1551928652829994E-2</v>
      </c>
      <c r="G88" s="4">
        <f t="shared" si="20"/>
        <v>553.37179637680674</v>
      </c>
      <c r="H88" s="8">
        <f t="shared" si="15"/>
        <v>0.17007507865953178</v>
      </c>
      <c r="I88" s="4">
        <f t="shared" si="21"/>
        <v>1154.0469165039897</v>
      </c>
      <c r="J88" s="8">
        <f>J87*EXP(-(2*M*(A88-A87)))</f>
        <v>3.1038860338126584E-2</v>
      </c>
      <c r="K88" s="4">
        <f t="shared" si="22"/>
        <v>210.61463764906179</v>
      </c>
      <c r="M88" s="12">
        <f t="shared" si="23"/>
        <v>0.999682876864319</v>
      </c>
      <c r="N88" s="12">
        <f t="shared" si="24"/>
        <v>0.2957274063597452</v>
      </c>
      <c r="O88" s="12">
        <f t="shared" si="25"/>
        <v>0.61673418065346552</v>
      </c>
      <c r="P88" s="12">
        <f t="shared" si="26"/>
        <v>0.11255456266683904</v>
      </c>
    </row>
    <row r="89" spans="1:16" x14ac:dyDescent="0.35">
      <c r="A89">
        <f t="shared" si="27"/>
        <v>7.2499999999999911</v>
      </c>
      <c r="B89" s="3">
        <f t="shared" si="16"/>
        <v>87.320374830032264</v>
      </c>
      <c r="C89" s="8">
        <f t="shared" si="18"/>
        <v>0.26995086979806499</v>
      </c>
      <c r="D89" s="4">
        <f t="shared" si="17"/>
        <v>6924.3675612498791</v>
      </c>
      <c r="E89" s="4">
        <f t="shared" si="19"/>
        <v>1869.239045960911</v>
      </c>
      <c r="F89" s="8">
        <f t="shared" si="14"/>
        <v>7.8197679932602029E-2</v>
      </c>
      <c r="G89" s="4">
        <f t="shared" si="20"/>
        <v>541.46947829031012</v>
      </c>
      <c r="H89" s="8">
        <f t="shared" si="15"/>
        <v>0.16307985335511332</v>
      </c>
      <c r="I89" s="4">
        <f t="shared" si="21"/>
        <v>1129.224846465534</v>
      </c>
      <c r="J89" s="8">
        <f>J88*EXP(-(2*M*(A89-A88)))</f>
        <v>2.9762225201639438E-2</v>
      </c>
      <c r="K89" s="4">
        <f t="shared" si="22"/>
        <v>206.08458673684578</v>
      </c>
      <c r="M89" s="12">
        <f t="shared" si="23"/>
        <v>0.99893998672815887</v>
      </c>
      <c r="N89" s="12">
        <f t="shared" si="24"/>
        <v>0.28936668888112693</v>
      </c>
      <c r="O89" s="12">
        <f t="shared" si="25"/>
        <v>0.60346901889239524</v>
      </c>
      <c r="P89" s="12">
        <f t="shared" si="26"/>
        <v>0.1101336582844353</v>
      </c>
    </row>
    <row r="90" spans="1:16" x14ac:dyDescent="0.35">
      <c r="A90">
        <f t="shared" si="27"/>
        <v>7.3499999999999908</v>
      </c>
      <c r="B90" s="3">
        <f t="shared" si="16"/>
        <v>87.89982397409824</v>
      </c>
      <c r="C90" s="8">
        <f t="shared" si="18"/>
        <v>0.26434101120828624</v>
      </c>
      <c r="D90" s="4">
        <f t="shared" si="17"/>
        <v>7063.1325321784016</v>
      </c>
      <c r="E90" s="4">
        <f t="shared" si="19"/>
        <v>1867.075595854182</v>
      </c>
      <c r="F90" s="8">
        <f t="shared" si="14"/>
        <v>7.4981392198251506E-2</v>
      </c>
      <c r="G90" s="4">
        <f t="shared" si="20"/>
        <v>529.60351054349803</v>
      </c>
      <c r="H90" s="8">
        <f t="shared" si="15"/>
        <v>0.1563723432024105</v>
      </c>
      <c r="I90" s="4">
        <f t="shared" si="21"/>
        <v>1104.4785844059118</v>
      </c>
      <c r="J90" s="8">
        <f>J89*EXP(-(2*M*(A90-A89)))</f>
        <v>2.8538098348444882E-2</v>
      </c>
      <c r="K90" s="4">
        <f t="shared" si="22"/>
        <v>201.56837085140776</v>
      </c>
      <c r="M90" s="12">
        <f t="shared" si="23"/>
        <v>0.99778381741660249</v>
      </c>
      <c r="N90" s="12">
        <f t="shared" si="24"/>
        <v>0.28302539738653171</v>
      </c>
      <c r="O90" s="12">
        <f t="shared" si="25"/>
        <v>0.59024436967119143</v>
      </c>
      <c r="P90" s="12">
        <f t="shared" si="26"/>
        <v>0.10772014747830842</v>
      </c>
    </row>
    <row r="91" spans="1:16" x14ac:dyDescent="0.35">
      <c r="A91">
        <f t="shared" si="27"/>
        <v>7.4499999999999904</v>
      </c>
      <c r="B91" s="3">
        <f t="shared" si="16"/>
        <v>88.471217352086924</v>
      </c>
      <c r="C91" s="8">
        <f t="shared" si="18"/>
        <v>0.25884773128862198</v>
      </c>
      <c r="D91" s="4">
        <f t="shared" si="17"/>
        <v>7201.7716809463527</v>
      </c>
      <c r="E91" s="4">
        <f t="shared" si="19"/>
        <v>1864.1622608716091</v>
      </c>
      <c r="F91" s="8">
        <f t="shared" si="14"/>
        <v>7.1897391084156839E-2</v>
      </c>
      <c r="G91" s="4">
        <f t="shared" si="20"/>
        <v>517.78859504380546</v>
      </c>
      <c r="H91" s="8">
        <f t="shared" si="15"/>
        <v>0.14994071441410065</v>
      </c>
      <c r="I91" s="4">
        <f t="shared" si="21"/>
        <v>1079.8387908883346</v>
      </c>
      <c r="J91" s="8">
        <f>J90*EXP(-(2*M*(A91-A90)))</f>
        <v>2.7364320101329331E-2</v>
      </c>
      <c r="K91" s="4">
        <f t="shared" si="22"/>
        <v>197.0715855741046</v>
      </c>
      <c r="M91" s="12">
        <f t="shared" si="23"/>
        <v>0.99622690214933662</v>
      </c>
      <c r="N91" s="12">
        <f t="shared" si="24"/>
        <v>0.27671138872190421</v>
      </c>
      <c r="O91" s="12">
        <f t="shared" si="25"/>
        <v>0.57707661830059021</v>
      </c>
      <c r="P91" s="12">
        <f t="shared" si="26"/>
        <v>0.1053170205829362</v>
      </c>
    </row>
    <row r="92" spans="1:16" x14ac:dyDescent="0.35">
      <c r="A92">
        <f t="shared" si="27"/>
        <v>7.5499999999999901</v>
      </c>
      <c r="B92" s="3">
        <f t="shared" si="16"/>
        <v>89.03466695892962</v>
      </c>
      <c r="C92" s="8">
        <f t="shared" si="18"/>
        <v>0.25346860741359817</v>
      </c>
      <c r="D92" s="4">
        <f t="shared" si="17"/>
        <v>7340.2483634145565</v>
      </c>
      <c r="E92" s="4">
        <f t="shared" si="19"/>
        <v>1860.5225307446306</v>
      </c>
      <c r="F92" s="8">
        <f t="shared" si="14"/>
        <v>6.8940235612599585E-2</v>
      </c>
      <c r="G92" s="4">
        <f t="shared" si="20"/>
        <v>506.03845162879804</v>
      </c>
      <c r="H92" s="8">
        <f t="shared" si="15"/>
        <v>0.14377361992913029</v>
      </c>
      <c r="I92" s="4">
        <f t="shared" si="21"/>
        <v>1055.3340783869851</v>
      </c>
      <c r="J92" s="8">
        <f>J91*EXP(-(2*M*(A92-A91)))</f>
        <v>2.6238819611076891E-2</v>
      </c>
      <c r="K92" s="4">
        <f t="shared" si="22"/>
        <v>192.59945270813691</v>
      </c>
      <c r="M92" s="12">
        <f t="shared" si="23"/>
        <v>0.99428179407308792</v>
      </c>
      <c r="N92" s="12">
        <f t="shared" si="24"/>
        <v>0.27043199490525754</v>
      </c>
      <c r="O92" s="12">
        <f t="shared" si="25"/>
        <v>0.56398105557212619</v>
      </c>
      <c r="P92" s="12">
        <f t="shared" si="26"/>
        <v>0.10292706818202227</v>
      </c>
    </row>
    <row r="93" spans="1:16" x14ac:dyDescent="0.35">
      <c r="A93">
        <f t="shared" si="27"/>
        <v>7.6499999999999897</v>
      </c>
      <c r="B93" s="3">
        <f t="shared" si="16"/>
        <v>89.590283232553091</v>
      </c>
      <c r="C93" s="8">
        <f t="shared" si="18"/>
        <v>0.24820126730240646</v>
      </c>
      <c r="D93" s="4">
        <f t="shared" si="17"/>
        <v>7478.5270361021785</v>
      </c>
      <c r="E93" s="4">
        <f t="shared" si="19"/>
        <v>1856.1798879158703</v>
      </c>
      <c r="F93" s="8">
        <f t="shared" si="14"/>
        <v>6.6104708594468764E-2</v>
      </c>
      <c r="G93" s="4">
        <f t="shared" si="20"/>
        <v>494.36585043739069</v>
      </c>
      <c r="H93" s="8">
        <f t="shared" si="15"/>
        <v>0.13786017939355699</v>
      </c>
      <c r="I93" s="4">
        <f t="shared" si="21"/>
        <v>1030.9910787966123</v>
      </c>
      <c r="J93" s="8">
        <f>J92*EXP(-(2*M*(A93-A92)))</f>
        <v>2.5159611202954308E-2</v>
      </c>
      <c r="K93" s="4">
        <f t="shared" si="22"/>
        <v>188.15683259911305</v>
      </c>
      <c r="M93" s="12">
        <f t="shared" si="23"/>
        <v>0.99196104243936789</v>
      </c>
      <c r="N93" s="12">
        <f t="shared" si="24"/>
        <v>0.26419404042617517</v>
      </c>
      <c r="O93" s="12">
        <f t="shared" si="25"/>
        <v>0.5509719138359338</v>
      </c>
      <c r="P93" s="12">
        <f t="shared" si="26"/>
        <v>0.10055288769272847</v>
      </c>
    </row>
    <row r="94" spans="1:16" x14ac:dyDescent="0.35">
      <c r="A94">
        <f t="shared" si="27"/>
        <v>7.7499999999999893</v>
      </c>
      <c r="B94" s="3">
        <f t="shared" si="16"/>
        <v>90.138175075525652</v>
      </c>
      <c r="C94" s="8">
        <f t="shared" si="18"/>
        <v>0.24304338797269015</v>
      </c>
      <c r="D94" s="4">
        <f t="shared" si="17"/>
        <v>7616.5732438459509</v>
      </c>
      <c r="E94" s="4">
        <f t="shared" si="19"/>
        <v>1851.1577659264626</v>
      </c>
      <c r="F94" s="8">
        <f t="shared" si="14"/>
        <v>6.3385807424786306E-2</v>
      </c>
      <c r="G94" s="4">
        <f t="shared" si="20"/>
        <v>482.78264487119941</v>
      </c>
      <c r="H94" s="8">
        <f t="shared" si="15"/>
        <v>0.13218995996478339</v>
      </c>
      <c r="I94" s="4">
        <f t="shared" si="21"/>
        <v>1006.8345121728366</v>
      </c>
      <c r="J94" s="8">
        <f>J93*EXP(-(2*M*(A94-A93)))</f>
        <v>2.4124790873465828E-2</v>
      </c>
      <c r="K94" s="4">
        <f t="shared" si="22"/>
        <v>183.74823668021881</v>
      </c>
      <c r="M94" s="12">
        <f t="shared" si="23"/>
        <v>0.98927717036624463</v>
      </c>
      <c r="N94" s="12">
        <f t="shared" si="24"/>
        <v>0.25800385986068602</v>
      </c>
      <c r="O94" s="12">
        <f t="shared" si="25"/>
        <v>0.5380624037362518</v>
      </c>
      <c r="P94" s="12">
        <f t="shared" si="26"/>
        <v>9.8196890069938536E-2</v>
      </c>
    </row>
    <row r="95" spans="1:16" x14ac:dyDescent="0.35">
      <c r="A95">
        <f t="shared" si="27"/>
        <v>7.849999999999989</v>
      </c>
      <c r="B95" s="3">
        <f t="shared" si="16"/>
        <v>90.678449876402581</v>
      </c>
      <c r="C95" s="8">
        <f t="shared" si="18"/>
        <v>0.23799269471607112</v>
      </c>
      <c r="D95" s="4">
        <f t="shared" si="17"/>
        <v>7754.3536067560462</v>
      </c>
      <c r="E95" s="4">
        <f t="shared" si="19"/>
        <v>1845.4795106531567</v>
      </c>
      <c r="F95" s="8">
        <f t="shared" ref="F95:F158" si="28">F94*EXP(-2*M*(A95-A94))</f>
        <v>6.0778735256814619E-2</v>
      </c>
      <c r="G95" s="4">
        <f t="shared" si="20"/>
        <v>471.29980495275129</v>
      </c>
      <c r="H95" s="8">
        <f t="shared" si="15"/>
        <v>0.12675295790531738</v>
      </c>
      <c r="I95" s="4">
        <f t="shared" si="21"/>
        <v>982.88725630009515</v>
      </c>
      <c r="J95" s="8">
        <f>J94*EXP(-(2*M*(A95-A94)))</f>
        <v>2.3132532931197259E-2</v>
      </c>
      <c r="K95" s="4">
        <f t="shared" si="22"/>
        <v>179.37784016843247</v>
      </c>
      <c r="M95" s="12">
        <f t="shared" si="23"/>
        <v>0.98624265412306433</v>
      </c>
      <c r="N95" s="12">
        <f t="shared" si="24"/>
        <v>0.25186731569822474</v>
      </c>
      <c r="O95" s="12">
        <f t="shared" si="25"/>
        <v>0.5252647513892269</v>
      </c>
      <c r="P95" s="12">
        <f t="shared" si="26"/>
        <v>9.5861306591242076E-2</v>
      </c>
    </row>
    <row r="96" spans="1:16" x14ac:dyDescent="0.35">
      <c r="A96">
        <f t="shared" si="27"/>
        <v>7.9499999999999886</v>
      </c>
      <c r="B96" s="3">
        <f t="shared" si="16"/>
        <v>91.211213530774415</v>
      </c>
      <c r="C96" s="8">
        <f t="shared" si="18"/>
        <v>0.23304696009496667</v>
      </c>
      <c r="D96" s="4">
        <f t="shared" si="17"/>
        <v>7891.8358065350167</v>
      </c>
      <c r="E96" s="4">
        <f t="shared" si="19"/>
        <v>1839.1683442815952</v>
      </c>
      <c r="F96" s="8">
        <f t="shared" si="28"/>
        <v>5.8278892539174974E-2</v>
      </c>
      <c r="G96" s="4">
        <f t="shared" si="20"/>
        <v>459.92745090586749</v>
      </c>
      <c r="H96" s="8">
        <f t="shared" si="15"/>
        <v>0.12153958093358506</v>
      </c>
      <c r="I96" s="4">
        <f t="shared" si="21"/>
        <v>959.17041672292726</v>
      </c>
      <c r="J96" s="8">
        <f>J95*EXP(-(2*M*(A96-A95)))</f>
        <v>2.2181086775822891E-2</v>
      </c>
      <c r="K96" s="4">
        <f t="shared" si="22"/>
        <v>175.04949484529945</v>
      </c>
      <c r="M96" s="12">
        <f t="shared" si="23"/>
        <v>0.98286990387741235</v>
      </c>
      <c r="N96" s="12">
        <f t="shared" si="24"/>
        <v>0.24578981628732299</v>
      </c>
      <c r="O96" s="12">
        <f t="shared" si="25"/>
        <v>0.5125902358083313</v>
      </c>
      <c r="P96" s="12">
        <f t="shared" si="26"/>
        <v>9.3548195687107982E-2</v>
      </c>
    </row>
    <row r="97" spans="1:16" x14ac:dyDescent="0.35">
      <c r="A97">
        <f t="shared" si="27"/>
        <v>8.0499999999999883</v>
      </c>
      <c r="B97" s="3">
        <f t="shared" si="16"/>
        <v>91.736570462022982</v>
      </c>
      <c r="C97" s="8">
        <f t="shared" si="18"/>
        <v>0.22820400296025345</v>
      </c>
      <c r="D97" s="4">
        <f t="shared" si="17"/>
        <v>8028.9885722227045</v>
      </c>
      <c r="E97" s="4">
        <f t="shared" si="19"/>
        <v>1832.2473319033511</v>
      </c>
      <c r="F97" s="8">
        <f t="shared" si="28"/>
        <v>5.5881868901046128E-2</v>
      </c>
      <c r="G97" s="4">
        <f t="shared" si="20"/>
        <v>448.67488680094669</v>
      </c>
      <c r="H97" s="8">
        <f t="shared" si="15"/>
        <v>0.11654063130065846</v>
      </c>
      <c r="I97" s="4">
        <f t="shared" si="21"/>
        <v>935.70339691260642</v>
      </c>
      <c r="J97" s="8">
        <f>J96*EXP(-(2*M*(A97-A96)))</f>
        <v>2.126877380959254E-2</v>
      </c>
      <c r="K97" s="4">
        <f t="shared" si="22"/>
        <v>170.76674186240805</v>
      </c>
      <c r="M97" s="12">
        <f t="shared" si="23"/>
        <v>0.97917124584423687</v>
      </c>
      <c r="N97" s="12">
        <f t="shared" si="24"/>
        <v>0.23977633381598454</v>
      </c>
      <c r="O97" s="12">
        <f t="shared" si="25"/>
        <v>0.50004922640211025</v>
      </c>
      <c r="P97" s="12">
        <f t="shared" si="26"/>
        <v>9.1259449784258401E-2</v>
      </c>
    </row>
    <row r="98" spans="1:16" x14ac:dyDescent="0.35">
      <c r="A98">
        <f t="shared" si="27"/>
        <v>8.1499999999999879</v>
      </c>
      <c r="B98" s="3">
        <f t="shared" si="16"/>
        <v>92.254623641788669</v>
      </c>
      <c r="C98" s="8">
        <f t="shared" si="18"/>
        <v>0.22346168748934528</v>
      </c>
      <c r="D98" s="4">
        <f t="shared" si="17"/>
        <v>8165.7816654260641</v>
      </c>
      <c r="E98" s="4">
        <f t="shared" si="19"/>
        <v>1824.7393506256647</v>
      </c>
      <c r="F98" s="8">
        <f t="shared" si="28"/>
        <v>5.3583435371126462E-2</v>
      </c>
      <c r="G98" s="4">
        <f t="shared" si="20"/>
        <v>437.55063412408691</v>
      </c>
      <c r="H98" s="8">
        <f t="shared" si="15"/>
        <v>0.11174728956304122</v>
      </c>
      <c r="I98" s="4">
        <f t="shared" si="21"/>
        <v>912.50396827493944</v>
      </c>
      <c r="J98" s="8">
        <f>J97*EXP(-(2*M*(A98-A97)))</f>
        <v>2.0393984475849808E-2</v>
      </c>
      <c r="K98" s="4">
        <f t="shared" si="22"/>
        <v>166.53282451787814</v>
      </c>
      <c r="M98" s="12">
        <f t="shared" si="23"/>
        <v>0.97515890577778386</v>
      </c>
      <c r="N98" s="12">
        <f t="shared" si="24"/>
        <v>0.23383142225135881</v>
      </c>
      <c r="O98" s="12">
        <f t="shared" si="25"/>
        <v>0.48765122038704839</v>
      </c>
      <c r="P98" s="12">
        <f t="shared" si="26"/>
        <v>8.8996802133551614E-2</v>
      </c>
    </row>
    <row r="99" spans="1:16" x14ac:dyDescent="0.35">
      <c r="A99">
        <f t="shared" si="27"/>
        <v>8.2499999999999876</v>
      </c>
      <c r="B99" s="3">
        <f t="shared" si="16"/>
        <v>92.765474610153191</v>
      </c>
      <c r="C99" s="8">
        <f t="shared" si="18"/>
        <v>0.21881792224426086</v>
      </c>
      <c r="D99" s="4">
        <f t="shared" si="17"/>
        <v>8302.1858650895738</v>
      </c>
      <c r="E99" s="4">
        <f t="shared" si="19"/>
        <v>1816.667061084572</v>
      </c>
      <c r="F99" s="8">
        <f t="shared" si="28"/>
        <v>5.1379536916631947E-2</v>
      </c>
      <c r="G99" s="4">
        <f t="shared" si="20"/>
        <v>426.56246514410969</v>
      </c>
      <c r="H99" s="8">
        <f t="shared" si="15"/>
        <v>0.10715109902288325</v>
      </c>
      <c r="I99" s="4">
        <f t="shared" si="21"/>
        <v>889.58833973659455</v>
      </c>
      <c r="J99" s="8">
        <f>J98*EXP(-(2*M*(A99-A98)))</f>
        <v>1.9555175419356766E-2</v>
      </c>
      <c r="K99" s="4">
        <f t="shared" si="22"/>
        <v>162.35070095593082</v>
      </c>
      <c r="M99" s="12">
        <f t="shared" si="23"/>
        <v>0.97084499374792921</v>
      </c>
      <c r="N99" s="12">
        <f t="shared" si="24"/>
        <v>0.22795923517141123</v>
      </c>
      <c r="O99" s="12">
        <f t="shared" si="25"/>
        <v>0.47540487997519698</v>
      </c>
      <c r="P99" s="12">
        <f t="shared" si="26"/>
        <v>8.6761833596758847E-2</v>
      </c>
    </row>
    <row r="100" spans="1:16" x14ac:dyDescent="0.35">
      <c r="A100">
        <f t="shared" si="27"/>
        <v>8.3499999999999872</v>
      </c>
      <c r="B100" s="3">
        <f t="shared" si="16"/>
        <v>93.269223495541723</v>
      </c>
      <c r="C100" s="8">
        <f t="shared" si="18"/>
        <v>0.21427065924926567</v>
      </c>
      <c r="D100" s="4">
        <f t="shared" si="17"/>
        <v>8438.1729518585344</v>
      </c>
      <c r="E100" s="4">
        <f t="shared" si="19"/>
        <v>1808.0528812540501</v>
      </c>
      <c r="F100" s="8">
        <f t="shared" si="28"/>
        <v>4.9266285289166753E-2</v>
      </c>
      <c r="G100" s="4">
        <f t="shared" si="20"/>
        <v>415.71743596559293</v>
      </c>
      <c r="H100" s="8">
        <f t="shared" si="15"/>
        <v>0.10274395080817264</v>
      </c>
      <c r="I100" s="4">
        <f t="shared" si="21"/>
        <v>866.97122667660619</v>
      </c>
      <c r="J100" s="8">
        <f>J99*EXP(-(2*M*(A100-A99)))</f>
        <v>1.8750866763415069E-2</v>
      </c>
      <c r="K100" s="4">
        <f t="shared" si="22"/>
        <v>158.22305674695221</v>
      </c>
      <c r="M100" s="12">
        <f t="shared" si="23"/>
        <v>0.96624149014352423</v>
      </c>
      <c r="N100" s="12">
        <f t="shared" si="24"/>
        <v>0.22216354342879363</v>
      </c>
      <c r="O100" s="12">
        <f t="shared" si="25"/>
        <v>0.46331806921185792</v>
      </c>
      <c r="P100" s="12">
        <f t="shared" si="26"/>
        <v>8.4555979369475662E-2</v>
      </c>
    </row>
    <row r="101" spans="1:16" x14ac:dyDescent="0.35">
      <c r="A101">
        <f t="shared" si="27"/>
        <v>8.4499999999999869</v>
      </c>
      <c r="B101" s="3">
        <f t="shared" si="16"/>
        <v>93.765969034348544</v>
      </c>
      <c r="C101" s="8">
        <f t="shared" si="18"/>
        <v>0.20981789308768145</v>
      </c>
      <c r="D101" s="4">
        <f t="shared" si="17"/>
        <v>8573.7156920845355</v>
      </c>
      <c r="E101" s="4">
        <f t="shared" si="19"/>
        <v>1798.9189624459698</v>
      </c>
      <c r="F101" s="8">
        <f t="shared" si="28"/>
        <v>4.7239952164844758E-2</v>
      </c>
      <c r="G101" s="4">
        <f t="shared" si="20"/>
        <v>405.0219191690523</v>
      </c>
      <c r="H101" s="8">
        <f t="shared" si="15"/>
        <v>9.8518069566582669E-2</v>
      </c>
      <c r="I101" s="4">
        <f t="shared" si="21"/>
        <v>844.66591899688569</v>
      </c>
      <c r="J101" s="8">
        <f>J100*EXP(-(2*M*(A101-A100)))</f>
        <v>1.7979639498979703E-2</v>
      </c>
      <c r="K101" s="4">
        <f t="shared" si="22"/>
        <v>154.15231731042522</v>
      </c>
      <c r="M101" s="12">
        <f t="shared" si="23"/>
        <v>0.96136023284653183</v>
      </c>
      <c r="N101" s="12">
        <f t="shared" si="24"/>
        <v>0.21644775259408275</v>
      </c>
      <c r="O101" s="12">
        <f t="shared" si="25"/>
        <v>0.45139789035314309</v>
      </c>
      <c r="P101" s="12">
        <f t="shared" si="26"/>
        <v>8.2380535620060702E-2</v>
      </c>
    </row>
    <row r="102" spans="1:16" x14ac:dyDescent="0.35">
      <c r="A102">
        <f t="shared" si="27"/>
        <v>8.5499999999999865</v>
      </c>
      <c r="B102" s="3">
        <f t="shared" si="16"/>
        <v>94.255808590289462</v>
      </c>
      <c r="C102" s="8">
        <f t="shared" si="18"/>
        <v>0.20545766001746502</v>
      </c>
      <c r="D102" s="4">
        <f t="shared" si="17"/>
        <v>8708.7878215191013</v>
      </c>
      <c r="E102" s="4">
        <f t="shared" si="19"/>
        <v>1789.2871673979114</v>
      </c>
      <c r="F102" s="8">
        <f t="shared" si="28"/>
        <v>4.5296962566559365E-2</v>
      </c>
      <c r="G102" s="4">
        <f t="shared" si="20"/>
        <v>394.48163595145883</v>
      </c>
      <c r="H102" s="8">
        <f t="shared" si="15"/>
        <v>9.4465999747733911E-2</v>
      </c>
      <c r="I102" s="4">
        <f t="shared" si="21"/>
        <v>822.68434815069156</v>
      </c>
      <c r="J102" s="8">
        <f>J101*EXP(-(2*M*(A102-A101)))</f>
        <v>1.7240132981159048E-2</v>
      </c>
      <c r="K102" s="4">
        <f t="shared" si="22"/>
        <v>150.14066014768773</v>
      </c>
      <c r="M102" s="12">
        <f t="shared" si="23"/>
        <v>0.95621290552193616</v>
      </c>
      <c r="N102" s="12">
        <f t="shared" si="24"/>
        <v>0.21081492013199324</v>
      </c>
      <c r="O102" s="12">
        <f t="shared" si="25"/>
        <v>0.43965071968665764</v>
      </c>
      <c r="P102" s="12">
        <f t="shared" si="26"/>
        <v>8.0236666026943543E-2</v>
      </c>
    </row>
    <row r="103" spans="1:16" x14ac:dyDescent="0.35">
      <c r="A103">
        <f t="shared" si="27"/>
        <v>8.6499999999999861</v>
      </c>
      <c r="B103" s="3">
        <f t="shared" si="16"/>
        <v>94.738838173485604</v>
      </c>
      <c r="C103" s="8">
        <f t="shared" si="18"/>
        <v>0.20118803710516617</v>
      </c>
      <c r="D103" s="4">
        <f t="shared" si="17"/>
        <v>8843.3640287391754</v>
      </c>
      <c r="E103" s="4">
        <f t="shared" si="19"/>
        <v>1779.179050348469</v>
      </c>
      <c r="F103" s="8">
        <f t="shared" si="28"/>
        <v>4.3433888556796835E-2</v>
      </c>
      <c r="G103" s="4">
        <f t="shared" si="20"/>
        <v>384.1016876914432</v>
      </c>
      <c r="H103" s="8">
        <f t="shared" si="15"/>
        <v>9.0580592449670011E-2</v>
      </c>
      <c r="I103" s="4">
        <f t="shared" si="21"/>
        <v>801.03715297129509</v>
      </c>
      <c r="J103" s="8">
        <f>J102*EXP(-(2*M*(A103-A102)))</f>
        <v>1.6531042528684432E-2</v>
      </c>
      <c r="K103" s="4">
        <f t="shared" si="22"/>
        <v>146.19002685572542</v>
      </c>
      <c r="M103" s="12">
        <f t="shared" si="23"/>
        <v>0.95081102696978659</v>
      </c>
      <c r="N103" s="12">
        <f t="shared" si="24"/>
        <v>0.20526777227013768</v>
      </c>
      <c r="O103" s="12">
        <f t="shared" si="25"/>
        <v>0.42808224271099515</v>
      </c>
      <c r="P103" s="12">
        <f t="shared" si="26"/>
        <v>7.8125408198915502E-2</v>
      </c>
    </row>
    <row r="104" spans="1:16" x14ac:dyDescent="0.35">
      <c r="A104">
        <f t="shared" si="27"/>
        <v>8.7499999999999858</v>
      </c>
      <c r="B104" s="3">
        <f t="shared" si="16"/>
        <v>95.21515245928164</v>
      </c>
      <c r="C104" s="8">
        <f t="shared" si="18"/>
        <v>0.19700714137788286</v>
      </c>
      <c r="D104" s="4">
        <f t="shared" si="17"/>
        <v>8977.4199383449577</v>
      </c>
      <c r="E104" s="4">
        <f t="shared" si="19"/>
        <v>1768.6158390021494</v>
      </c>
      <c r="F104" s="8">
        <f t="shared" si="28"/>
        <v>4.1647443189865539E-2</v>
      </c>
      <c r="G104" s="4">
        <f t="shared" si="20"/>
        <v>373.88658687378779</v>
      </c>
      <c r="H104" s="8">
        <f t="shared" si="15"/>
        <v>8.685499280634075E-2</v>
      </c>
      <c r="I104" s="4">
        <f t="shared" si="21"/>
        <v>779.73374416445131</v>
      </c>
      <c r="J104" s="8">
        <f>J103*EXP(-(2*M*(A104-A103)))</f>
        <v>1.5851117122114056E-2</v>
      </c>
      <c r="K104" s="4">
        <f t="shared" si="22"/>
        <v>142.30213489710786</v>
      </c>
      <c r="M104" s="12">
        <f t="shared" si="23"/>
        <v>0.94516594148706023</v>
      </c>
      <c r="N104" s="12">
        <f t="shared" si="24"/>
        <v>0.19980872052538354</v>
      </c>
      <c r="O104" s="12">
        <f t="shared" si="25"/>
        <v>0.41669748860115718</v>
      </c>
      <c r="P104" s="12">
        <f t="shared" si="26"/>
        <v>7.6047679965100742E-2</v>
      </c>
    </row>
    <row r="105" spans="1:16" x14ac:dyDescent="0.35">
      <c r="A105">
        <f t="shared" si="27"/>
        <v>8.8499999999999854</v>
      </c>
      <c r="B105" s="3">
        <f t="shared" si="16"/>
        <v>95.684844806802445</v>
      </c>
      <c r="C105" s="8">
        <f t="shared" si="18"/>
        <v>0.19291312899283961</v>
      </c>
      <c r="D105" s="4">
        <f t="shared" si="17"/>
        <v>9110.9320939683203</v>
      </c>
      <c r="E105" s="4">
        <f t="shared" si="19"/>
        <v>1757.6184182887127</v>
      </c>
      <c r="F105" s="8">
        <f t="shared" si="28"/>
        <v>3.9934474712871391E-2</v>
      </c>
      <c r="G105" s="4">
        <f t="shared" si="20"/>
        <v>363.8402873172663</v>
      </c>
      <c r="H105" s="8">
        <f t="shared" si="15"/>
        <v>8.3282627893840694E-2</v>
      </c>
      <c r="I105" s="4">
        <f t="shared" si="21"/>
        <v>758.78236734801442</v>
      </c>
      <c r="J105" s="8">
        <f>J104*EXP(-(2*M*(A105-A104)))</f>
        <v>1.5199157196710261E-2</v>
      </c>
      <c r="K105" s="4">
        <f t="shared" si="22"/>
        <v>138.47848910477708</v>
      </c>
      <c r="M105" s="12">
        <f t="shared" si="23"/>
        <v>0.93928881018849109</v>
      </c>
      <c r="N105" s="12">
        <f t="shared" si="24"/>
        <v>0.194439877857912</v>
      </c>
      <c r="O105" s="12">
        <f t="shared" si="25"/>
        <v>0.40550086389755263</v>
      </c>
      <c r="P105" s="12">
        <f t="shared" si="26"/>
        <v>7.4004285523230115E-2</v>
      </c>
    </row>
    <row r="106" spans="1:16" x14ac:dyDescent="0.35">
      <c r="A106">
        <f t="shared" si="27"/>
        <v>8.9499999999999851</v>
      </c>
      <c r="B106" s="3">
        <f t="shared" si="16"/>
        <v>96.14800727725175</v>
      </c>
      <c r="C106" s="8">
        <f t="shared" si="18"/>
        <v>0.18890419442422302</v>
      </c>
      <c r="D106" s="4">
        <f t="shared" si="17"/>
        <v>9243.8779411275755</v>
      </c>
      <c r="E106" s="4">
        <f t="shared" si="19"/>
        <v>1746.2073158245498</v>
      </c>
      <c r="F106" s="8">
        <f t="shared" si="28"/>
        <v>3.829196100520843E-2</v>
      </c>
      <c r="G106" s="4">
        <f t="shared" si="20"/>
        <v>353.9662136585635</v>
      </c>
      <c r="H106" s="8">
        <f t="shared" si="15"/>
        <v>7.9857195134066916E-2</v>
      </c>
      <c r="I106" s="4">
        <f t="shared" si="21"/>
        <v>738.19016454012149</v>
      </c>
      <c r="J106" s="8">
        <f>J105*EXP(-(2*M*(A106-A105)))</f>
        <v>1.457401252609627E-2</v>
      </c>
      <c r="K106" s="4">
        <f t="shared" si="22"/>
        <v>134.72039290369827</v>
      </c>
      <c r="M106" s="12">
        <f t="shared" si="23"/>
        <v>0.93319060323698544</v>
      </c>
      <c r="N106" s="12">
        <f t="shared" si="24"/>
        <v>0.1891630744277189</v>
      </c>
      <c r="O106" s="12">
        <f t="shared" si="25"/>
        <v>0.39449618536589615</v>
      </c>
      <c r="P106" s="12">
        <f t="shared" si="26"/>
        <v>7.1995921436603105E-2</v>
      </c>
    </row>
    <row r="107" spans="1:16" x14ac:dyDescent="0.35">
      <c r="A107">
        <f t="shared" si="27"/>
        <v>9.0499999999999847</v>
      </c>
      <c r="B107" s="3">
        <f t="shared" si="16"/>
        <v>96.604730651956544</v>
      </c>
      <c r="C107" s="8">
        <f t="shared" si="18"/>
        <v>0.18497856966691556</v>
      </c>
      <c r="D107" s="4">
        <f t="shared" si="17"/>
        <v>9376.235809962056</v>
      </c>
      <c r="E107" s="4">
        <f t="shared" si="19"/>
        <v>1734.4026889864947</v>
      </c>
      <c r="F107" s="8">
        <f t="shared" si="28"/>
        <v>3.6717004246754351E-2</v>
      </c>
      <c r="G107" s="4">
        <f t="shared" si="20"/>
        <v>344.26729005294703</v>
      </c>
      <c r="H107" s="8">
        <f t="shared" si="15"/>
        <v>7.6572651175336834E-2</v>
      </c>
      <c r="I107" s="4">
        <f t="shared" si="21"/>
        <v>717.96323401392635</v>
      </c>
      <c r="J107" s="8">
        <f>J106*EXP(-(2*M*(A107-A106)))</f>
        <v>1.3974580192958575E-2</v>
      </c>
      <c r="K107" s="4">
        <f t="shared" si="22"/>
        <v>131.02895923440465</v>
      </c>
      <c r="M107" s="12">
        <f t="shared" si="23"/>
        <v>0.92688209293573842</v>
      </c>
      <c r="N107" s="12">
        <f t="shared" si="24"/>
        <v>0.1839798729325397</v>
      </c>
      <c r="O107" s="12">
        <f t="shared" si="25"/>
        <v>0.38368671198417476</v>
      </c>
      <c r="P107" s="12">
        <f t="shared" si="26"/>
        <v>7.0023182471739248E-2</v>
      </c>
    </row>
    <row r="108" spans="1:16" x14ac:dyDescent="0.35">
      <c r="A108">
        <f t="shared" si="27"/>
        <v>9.1499999999999844</v>
      </c>
      <c r="B108" s="3">
        <f t="shared" si="16"/>
        <v>97.055104450160385</v>
      </c>
      <c r="C108" s="8">
        <f t="shared" si="18"/>
        <v>0.18113452345677672</v>
      </c>
      <c r="D108" s="4">
        <f t="shared" si="17"/>
        <v>9507.9848978777136</v>
      </c>
      <c r="E108" s="4">
        <f t="shared" si="19"/>
        <v>1722.2243135113094</v>
      </c>
      <c r="F108" s="8">
        <f t="shared" si="28"/>
        <v>3.5206825805364335E-2</v>
      </c>
      <c r="G108" s="4">
        <f t="shared" si="20"/>
        <v>334.74596805961545</v>
      </c>
      <c r="H108" s="8">
        <f t="shared" si="15"/>
        <v>7.342320123034865E-2</v>
      </c>
      <c r="I108" s="4">
        <f t="shared" si="21"/>
        <v>698.10668845199132</v>
      </c>
      <c r="J108" s="8">
        <f>J107*EXP(-(2*M*(A108-A107)))</f>
        <v>1.3399802643214781E-2</v>
      </c>
      <c r="K108" s="4">
        <f t="shared" si="22"/>
        <v>127.405121166228</v>
      </c>
      <c r="M108" s="12">
        <f t="shared" si="23"/>
        <v>0.92037384763568464</v>
      </c>
      <c r="N108" s="12">
        <f t="shared" si="24"/>
        <v>0.17889158351005774</v>
      </c>
      <c r="O108" s="12">
        <f t="shared" si="25"/>
        <v>0.37307517602093482</v>
      </c>
      <c r="P108" s="12">
        <f t="shared" si="26"/>
        <v>6.8086567270194243E-2</v>
      </c>
    </row>
    <row r="109" spans="1:16" x14ac:dyDescent="0.35">
      <c r="A109">
        <f t="shared" si="27"/>
        <v>9.249999999999984</v>
      </c>
      <c r="B109" s="3">
        <f t="shared" si="16"/>
        <v>97.499216946569533</v>
      </c>
      <c r="C109" s="8">
        <f t="shared" si="18"/>
        <v>0.1773703605071274</v>
      </c>
      <c r="D109" s="4">
        <f t="shared" si="17"/>
        <v>9639.1052521330548</v>
      </c>
      <c r="E109" s="4">
        <f t="shared" si="19"/>
        <v>1709.6915735369851</v>
      </c>
      <c r="F109" s="8">
        <f t="shared" si="28"/>
        <v>3.3758761334643395E-2</v>
      </c>
      <c r="G109" s="4">
        <f t="shared" si="20"/>
        <v>325.40425368626745</v>
      </c>
      <c r="H109" s="8">
        <f t="shared" si="15"/>
        <v>7.0403288852673801E-2</v>
      </c>
      <c r="I109" s="4">
        <f t="shared" si="21"/>
        <v>678.62471134724854</v>
      </c>
      <c r="J109" s="8">
        <f>J108*EXP(-(2*M*(A109-A108)))</f>
        <v>1.2848665820213958E-2</v>
      </c>
      <c r="K109" s="4">
        <f t="shared" si="22"/>
        <v>123.84964219052682</v>
      </c>
      <c r="M109" s="12">
        <f t="shared" si="23"/>
        <v>0.91367622641347046</v>
      </c>
      <c r="N109" s="12">
        <f t="shared" si="24"/>
        <v>0.17389927819079165</v>
      </c>
      <c r="O109" s="12">
        <f t="shared" si="25"/>
        <v>0.3626638131765183</v>
      </c>
      <c r="P109" s="12">
        <f t="shared" si="26"/>
        <v>6.6186483849363834E-2</v>
      </c>
    </row>
    <row r="110" spans="1:16" x14ac:dyDescent="0.35">
      <c r="A110">
        <f t="shared" si="27"/>
        <v>9.3499999999999837</v>
      </c>
      <c r="B110" s="3">
        <f t="shared" si="16"/>
        <v>97.937155188655041</v>
      </c>
      <c r="C110" s="8">
        <f t="shared" si="18"/>
        <v>0.17368442076110108</v>
      </c>
      <c r="D110" s="4">
        <f t="shared" si="17"/>
        <v>9769.5777523926117</v>
      </c>
      <c r="E110" s="4">
        <f t="shared" si="19"/>
        <v>1696.8234530048505</v>
      </c>
      <c r="F110" s="8">
        <f t="shared" si="28"/>
        <v>3.2370256073348397E-2</v>
      </c>
      <c r="G110" s="4">
        <f t="shared" si="20"/>
        <v>316.24373357343632</v>
      </c>
      <c r="H110" s="8">
        <f t="shared" si="15"/>
        <v>6.7507586133744593E-2</v>
      </c>
      <c r="I110" s="4">
        <f t="shared" si="21"/>
        <v>659.52061160995913</v>
      </c>
      <c r="J110" s="8">
        <f>J109*EXP(-(2*M*(A110-A109)))</f>
        <v>1.2320197375677742E-2</v>
      </c>
      <c r="K110" s="4">
        <f t="shared" si="22"/>
        <v>120.3631261865071</v>
      </c>
      <c r="M110" s="12">
        <f t="shared" si="23"/>
        <v>0.90679937447665537</v>
      </c>
      <c r="N110" s="12">
        <f t="shared" si="24"/>
        <v>0.16900380489126487</v>
      </c>
      <c r="O110" s="12">
        <f t="shared" si="25"/>
        <v>0.35245439176556603</v>
      </c>
      <c r="P110" s="12">
        <f t="shared" si="26"/>
        <v>6.4323254928317738E-2</v>
      </c>
    </row>
    <row r="111" spans="1:16" x14ac:dyDescent="0.35">
      <c r="A111">
        <f t="shared" si="27"/>
        <v>9.4499999999999833</v>
      </c>
      <c r="B111" s="3">
        <f t="shared" si="16"/>
        <v>98.369005013714357</v>
      </c>
      <c r="C111" s="8">
        <f t="shared" si="18"/>
        <v>0.17007507865953175</v>
      </c>
      <c r="D111" s="4">
        <f t="shared" si="17"/>
        <v>9899.3840932733547</v>
      </c>
      <c r="E111" s="4">
        <f t="shared" si="19"/>
        <v>1683.6385283443833</v>
      </c>
      <c r="F111" s="8">
        <f t="shared" si="28"/>
        <v>3.1038860338126719E-2</v>
      </c>
      <c r="G111" s="4">
        <f t="shared" si="20"/>
        <v>307.26560030458484</v>
      </c>
      <c r="H111" s="8">
        <f t="shared" si="15"/>
        <v>6.4730984303041791E-2</v>
      </c>
      <c r="I111" s="4">
        <f t="shared" si="21"/>
        <v>640.7968763514591</v>
      </c>
      <c r="J111" s="8">
        <f>J110*EXP(-(2*M*(A111-A110)))</f>
        <v>1.1813464954225819E-2</v>
      </c>
      <c r="K111" s="4">
        <f t="shared" si="22"/>
        <v>116.94602705430532</v>
      </c>
      <c r="M111" s="12">
        <f t="shared" si="23"/>
        <v>0.8997532192544011</v>
      </c>
      <c r="N111" s="12">
        <f t="shared" si="24"/>
        <v>0.16420580093997264</v>
      </c>
      <c r="O111" s="12">
        <f t="shared" si="25"/>
        <v>0.34244824092517817</v>
      </c>
      <c r="P111" s="12">
        <f t="shared" si="26"/>
        <v>6.2497123075815321E-2</v>
      </c>
    </row>
    <row r="112" spans="1:16" x14ac:dyDescent="0.35">
      <c r="A112">
        <f t="shared" si="27"/>
        <v>9.5499999999999829</v>
      </c>
      <c r="B112" s="3">
        <f t="shared" si="16"/>
        <v>98.794851065695681</v>
      </c>
      <c r="C112" s="8">
        <f t="shared" si="18"/>
        <v>0.16654074242405609</v>
      </c>
      <c r="D112" s="4">
        <f t="shared" si="17"/>
        <v>10028.506766907747</v>
      </c>
      <c r="E112" s="4">
        <f t="shared" si="19"/>
        <v>1670.1549623654867</v>
      </c>
      <c r="F112" s="8">
        <f t="shared" si="28"/>
        <v>2.9762225201639566E-2</v>
      </c>
      <c r="G112" s="4">
        <f t="shared" si="20"/>
        <v>298.47067683287469</v>
      </c>
      <c r="H112" s="8">
        <f t="shared" si="15"/>
        <v>6.2068584714898636E-2</v>
      </c>
      <c r="I112" s="4">
        <f t="shared" si="21"/>
        <v>622.45522182574769</v>
      </c>
      <c r="J112" s="8">
        <f>J111*EXP(-(2*M*(A112-A111)))</f>
        <v>1.132757454845925E-2</v>
      </c>
      <c r="K112" s="4">
        <f t="shared" si="22"/>
        <v>113.59865801187556</v>
      </c>
      <c r="M112" s="12">
        <f t="shared" si="23"/>
        <v>0.89254746713344479</v>
      </c>
      <c r="N112" s="12">
        <f t="shared" si="24"/>
        <v>0.15950570613129134</v>
      </c>
      <c r="O112" s="12">
        <f t="shared" si="25"/>
        <v>0.33264627783860684</v>
      </c>
      <c r="P112" s="12">
        <f t="shared" si="26"/>
        <v>6.0708255678654732E-2</v>
      </c>
    </row>
    <row r="113" spans="1:16" x14ac:dyDescent="0.35">
      <c r="A113">
        <f t="shared" si="27"/>
        <v>9.6499999999999826</v>
      </c>
      <c r="B113" s="3">
        <f t="shared" si="16"/>
        <v>99.214776811788511</v>
      </c>
      <c r="C113" s="8">
        <f t="shared" si="18"/>
        <v>0.1630798533551133</v>
      </c>
      <c r="D113" s="4">
        <f t="shared" si="17"/>
        <v>10156.929045545381</v>
      </c>
      <c r="E113" s="4">
        <f t="shared" si="19"/>
        <v>1656.3904992858315</v>
      </c>
      <c r="F113" s="8">
        <f t="shared" si="28"/>
        <v>2.8538098348445007E-2</v>
      </c>
      <c r="G113" s="4">
        <f t="shared" si="20"/>
        <v>289.85944001995176</v>
      </c>
      <c r="H113" s="8">
        <f t="shared" si="15"/>
        <v>5.9515690206019538E-2</v>
      </c>
      <c r="I113" s="4">
        <f t="shared" si="21"/>
        <v>604.49664251920058</v>
      </c>
      <c r="J113" s="8">
        <f>J112*EXP(-(2*M*(A113-A112)))</f>
        <v>1.0861668921699584E-2</v>
      </c>
      <c r="K113" s="4">
        <f t="shared" si="22"/>
        <v>110.32120055390808</v>
      </c>
      <c r="M113" s="12">
        <f t="shared" si="23"/>
        <v>0.88519160080065984</v>
      </c>
      <c r="N113" s="12">
        <f t="shared" si="24"/>
        <v>0.15490377530483984</v>
      </c>
      <c r="O113" s="12">
        <f t="shared" si="25"/>
        <v>0.32304903396928852</v>
      </c>
      <c r="P113" s="12">
        <f t="shared" si="26"/>
        <v>5.895674972940837E-2</v>
      </c>
    </row>
    <row r="114" spans="1:16" x14ac:dyDescent="0.35">
      <c r="A114">
        <f t="shared" si="27"/>
        <v>9.7499999999999822</v>
      </c>
      <c r="B114" s="3">
        <f t="shared" si="16"/>
        <v>99.628864558783391</v>
      </c>
      <c r="C114" s="8">
        <f t="shared" si="18"/>
        <v>0.15969088514453336</v>
      </c>
      <c r="D114" s="4">
        <f t="shared" si="17"/>
        <v>10284.634964213601</v>
      </c>
      <c r="E114" s="4">
        <f t="shared" si="19"/>
        <v>1642.3624608236862</v>
      </c>
      <c r="F114" s="8">
        <f t="shared" si="28"/>
        <v>2.7364320101329453E-2</v>
      </c>
      <c r="G114" s="4">
        <f t="shared" si="20"/>
        <v>281.43204328606595</v>
      </c>
      <c r="H114" s="8">
        <f t="shared" si="15"/>
        <v>5.706779680846593E-2</v>
      </c>
      <c r="I114" s="4">
        <f t="shared" si="21"/>
        <v>586.92145838698605</v>
      </c>
      <c r="J114" s="8">
        <f>J113*EXP(-(2*M*(A114-A113)))</f>
        <v>1.0414926095601058E-2</v>
      </c>
      <c r="K114" s="4">
        <f t="shared" si="22"/>
        <v>107.11371307251929</v>
      </c>
      <c r="M114" s="12">
        <f t="shared" si="23"/>
        <v>0.87769487715502581</v>
      </c>
      <c r="N114" s="12">
        <f t="shared" si="24"/>
        <v>0.15040009044992972</v>
      </c>
      <c r="O114" s="12">
        <f t="shared" si="25"/>
        <v>0.31365668030445581</v>
      </c>
      <c r="P114" s="12">
        <f t="shared" si="26"/>
        <v>5.7242636433405526E-2</v>
      </c>
    </row>
    <row r="115" spans="1:16" x14ac:dyDescent="0.35">
      <c r="A115">
        <f t="shared" si="27"/>
        <v>9.8499999999999819</v>
      </c>
      <c r="B115" s="3">
        <f t="shared" si="16"/>
        <v>100.03719546920439</v>
      </c>
      <c r="C115" s="8">
        <f t="shared" si="18"/>
        <v>0.15637234320241047</v>
      </c>
      <c r="D115" s="4">
        <f t="shared" si="17"/>
        <v>10411.609303456094</v>
      </c>
      <c r="E115" s="4">
        <f t="shared" si="19"/>
        <v>1628.0877432894463</v>
      </c>
      <c r="F115" s="8">
        <f t="shared" si="28"/>
        <v>2.6238819611077005E-2</v>
      </c>
      <c r="G115" s="4">
        <f t="shared" si="20"/>
        <v>273.18833837439558</v>
      </c>
      <c r="H115" s="8">
        <f t="shared" si="15"/>
        <v>5.4720585803488868E-2</v>
      </c>
      <c r="I115" s="4">
        <f t="shared" si="21"/>
        <v>569.72936024217222</v>
      </c>
      <c r="J115" s="8">
        <f>J114*EXP(-(2*M*(A115-A114)))</f>
        <v>9.9865578999676317E-3</v>
      </c>
      <c r="K115" s="4">
        <f t="shared" si="22"/>
        <v>103.97613914080596</v>
      </c>
      <c r="M115" s="12">
        <f t="shared" si="23"/>
        <v>0.87006632575331277</v>
      </c>
      <c r="N115" s="12">
        <f t="shared" si="24"/>
        <v>0.14599457233663696</v>
      </c>
      <c r="O115" s="12">
        <f t="shared" si="25"/>
        <v>0.30446905161152904</v>
      </c>
      <c r="P115" s="12">
        <f t="shared" si="26"/>
        <v>5.556588563554643E-2</v>
      </c>
    </row>
    <row r="116" spans="1:16" x14ac:dyDescent="0.35">
      <c r="A116">
        <f t="shared" si="27"/>
        <v>9.9499999999999815</v>
      </c>
      <c r="B116" s="3">
        <f t="shared" si="16"/>
        <v>100.43984957721716</v>
      </c>
      <c r="C116" s="8">
        <f t="shared" si="18"/>
        <v>0.15312276399796457</v>
      </c>
      <c r="D116" s="4">
        <f t="shared" si="17"/>
        <v>10537.837572166865</v>
      </c>
      <c r="E116" s="4">
        <f t="shared" si="19"/>
        <v>1613.5828156117909</v>
      </c>
      <c r="F116" s="8">
        <f t="shared" si="28"/>
        <v>2.5159611202954416E-2</v>
      </c>
      <c r="G116" s="4">
        <f t="shared" si="20"/>
        <v>265.12789623560343</v>
      </c>
      <c r="H116" s="8">
        <f t="shared" ref="H116:H179" si="29">H115*EXP(-(M+F)*(A116-A115))</f>
        <v>5.2469916102189193E-2</v>
      </c>
      <c r="I116" s="4">
        <f t="shared" si="21"/>
        <v>552.91945331009254</v>
      </c>
      <c r="J116" s="8">
        <f>J115*EXP(-(2*M*(A116-A115)))</f>
        <v>9.5758085822163774E-3</v>
      </c>
      <c r="K116" s="4">
        <f t="shared" si="22"/>
        <v>100.90831546155766</v>
      </c>
      <c r="M116" s="12">
        <f t="shared" si="23"/>
        <v>0.86231474775523953</v>
      </c>
      <c r="N116" s="12">
        <f t="shared" si="24"/>
        <v>0.14168699167671719</v>
      </c>
      <c r="O116" s="12">
        <f t="shared" si="25"/>
        <v>0.29548566971400347</v>
      </c>
      <c r="P116" s="12">
        <f t="shared" si="26"/>
        <v>5.3926410068173385E-2</v>
      </c>
    </row>
    <row r="117" spans="1:16" x14ac:dyDescent="0.35">
      <c r="A117">
        <f t="shared" si="27"/>
        <v>10.049999999999981</v>
      </c>
      <c r="B117" s="3">
        <f t="shared" si="16"/>
        <v>100.8369058043159</v>
      </c>
      <c r="C117" s="8">
        <f t="shared" si="18"/>
        <v>0.14994071441410059</v>
      </c>
      <c r="D117" s="4">
        <f t="shared" si="17"/>
        <v>10663.305990535848</v>
      </c>
      <c r="E117" s="4">
        <f t="shared" si="19"/>
        <v>1598.8637182371035</v>
      </c>
      <c r="F117" s="8">
        <f t="shared" si="28"/>
        <v>2.4124790873465928E-2</v>
      </c>
      <c r="G117" s="4">
        <f t="shared" si="20"/>
        <v>257.25002704145379</v>
      </c>
      <c r="H117" s="8">
        <f t="shared" si="29"/>
        <v>5.0311816939562833E-2</v>
      </c>
      <c r="I117" s="4">
        <f t="shared" si="21"/>
        <v>536.49029896638331</v>
      </c>
      <c r="J117" s="8">
        <f>J116*EXP(-(2*M*(A117-A116)))</f>
        <v>9.1819534740339333E-3</v>
      </c>
      <c r="K117" s="4">
        <f t="shared" si="22"/>
        <v>97.909979484487479</v>
      </c>
      <c r="M117" s="12">
        <f t="shared" si="23"/>
        <v>0.85444871533531319</v>
      </c>
      <c r="N117" s="12">
        <f t="shared" si="24"/>
        <v>0.13747697981908205</v>
      </c>
      <c r="O117" s="12">
        <f t="shared" si="25"/>
        <v>0.28670576579667273</v>
      </c>
      <c r="P117" s="12">
        <f t="shared" si="26"/>
        <v>5.2324069421794822E-2</v>
      </c>
    </row>
    <row r="118" spans="1:16" x14ac:dyDescent="0.35">
      <c r="A118">
        <f t="shared" si="27"/>
        <v>10.149999999999981</v>
      </c>
      <c r="B118" s="3">
        <f t="shared" si="16"/>
        <v>101.22844197479225</v>
      </c>
      <c r="C118" s="8">
        <f t="shared" si="18"/>
        <v>0.14682479111538063</v>
      </c>
      <c r="D118" s="4">
        <f t="shared" si="17"/>
        <v>10788.00147312099</v>
      </c>
      <c r="E118" s="4">
        <f t="shared" si="19"/>
        <v>1583.9460628434078</v>
      </c>
      <c r="F118" s="8">
        <f t="shared" si="28"/>
        <v>2.3132532931197356E-2</v>
      </c>
      <c r="G118" s="4">
        <f t="shared" si="20"/>
        <v>249.55379933877691</v>
      </c>
      <c r="H118" s="8">
        <f t="shared" si="29"/>
        <v>4.8242480869041635E-2</v>
      </c>
      <c r="I118" s="4">
        <f t="shared" si="21"/>
        <v>520.43995468223238</v>
      </c>
      <c r="J118" s="8">
        <f>J117*EXP(-(2*M*(A118-A117)))</f>
        <v>8.8042977128736811E-3</v>
      </c>
      <c r="K118" s="4">
        <f t="shared" si="22"/>
        <v>94.980776696277033</v>
      </c>
      <c r="M118" s="12">
        <f t="shared" si="23"/>
        <v>0.84647657152995359</v>
      </c>
      <c r="N118" s="12">
        <f t="shared" si="24"/>
        <v>0.13336403898586896</v>
      </c>
      <c r="O118" s="12">
        <f t="shared" si="25"/>
        <v>0.2781283017527682</v>
      </c>
      <c r="P118" s="12">
        <f t="shared" si="26"/>
        <v>5.0758674240958104E-2</v>
      </c>
    </row>
    <row r="119" spans="1:16" x14ac:dyDescent="0.35">
      <c r="A119">
        <f t="shared" si="27"/>
        <v>10.24999999999998</v>
      </c>
      <c r="B119" s="3">
        <f t="shared" si="16"/>
        <v>101.61453483098906</v>
      </c>
      <c r="C119" s="8">
        <f t="shared" si="18"/>
        <v>0.14377361992913024</v>
      </c>
      <c r="D119" s="4">
        <f t="shared" si="17"/>
        <v>10911.911612060592</v>
      </c>
      <c r="E119" s="4">
        <f t="shared" si="19"/>
        <v>1568.8450328126623</v>
      </c>
      <c r="F119" s="8">
        <f t="shared" si="28"/>
        <v>2.2181086775822985E-2</v>
      </c>
      <c r="G119" s="4">
        <f t="shared" si="20"/>
        <v>242.03805835722648</v>
      </c>
      <c r="H119" s="8">
        <f t="shared" si="29"/>
        <v>4.6258257045170247E-2</v>
      </c>
      <c r="I119" s="4">
        <f t="shared" si="21"/>
        <v>504.76601220487692</v>
      </c>
      <c r="J119" s="8">
        <f>J118*EXP(-(2*M*(A119-A118)))</f>
        <v>8.4421750160380161E-3</v>
      </c>
      <c r="K119" s="4">
        <f t="shared" si="22"/>
        <v>92.120267588553048</v>
      </c>
      <c r="M119" s="12">
        <f t="shared" si="23"/>
        <v>0.83840643048989216</v>
      </c>
      <c r="N119" s="12">
        <f t="shared" si="24"/>
        <v>0.12934755205628912</v>
      </c>
      <c r="O119" s="12">
        <f t="shared" si="25"/>
        <v>0.2697519905879977</v>
      </c>
      <c r="P119" s="12">
        <f t="shared" si="26"/>
        <v>4.9229989648005658E-2</v>
      </c>
    </row>
    <row r="120" spans="1:16" x14ac:dyDescent="0.35">
      <c r="A120">
        <f t="shared" si="27"/>
        <v>10.34999999999998</v>
      </c>
      <c r="B120" s="3">
        <f t="shared" si="16"/>
        <v>101.99526004834217</v>
      </c>
      <c r="C120" s="8">
        <f t="shared" si="18"/>
        <v>0.14078585523940595</v>
      </c>
      <c r="D120" s="4">
        <f t="shared" si="17"/>
        <v>11035.024660438427</v>
      </c>
      <c r="E120" s="4">
        <f t="shared" si="19"/>
        <v>1553.5753844077592</v>
      </c>
      <c r="F120" s="8">
        <f t="shared" si="28"/>
        <v>2.1268773809592627E-2</v>
      </c>
      <c r="G120" s="4">
        <f t="shared" si="20"/>
        <v>234.70144348614159</v>
      </c>
      <c r="H120" s="8">
        <f t="shared" si="29"/>
        <v>4.4355644782567989E-2</v>
      </c>
      <c r="I120" s="4">
        <f t="shared" si="21"/>
        <v>489.46563400528481</v>
      </c>
      <c r="J120" s="8">
        <f>J119*EXP(-(2*M*(A120-A119)))</f>
        <v>8.0949465051828855E-3</v>
      </c>
      <c r="K120" s="4">
        <f t="shared" si="22"/>
        <v>89.327934309623004</v>
      </c>
      <c r="M120" s="12">
        <f t="shared" si="23"/>
        <v>0.83024617810917201</v>
      </c>
      <c r="N120" s="12">
        <f t="shared" si="24"/>
        <v>0.12542679190643699</v>
      </c>
      <c r="O120" s="12">
        <f t="shared" si="25"/>
        <v>0.26157531589854977</v>
      </c>
      <c r="P120" s="12">
        <f t="shared" si="26"/>
        <v>4.7737738897828841E-2</v>
      </c>
    </row>
    <row r="121" spans="1:16" x14ac:dyDescent="0.35">
      <c r="A121">
        <f t="shared" si="27"/>
        <v>10.44999999999998</v>
      </c>
      <c r="B121" s="3">
        <f t="shared" si="16"/>
        <v>102.37069225021303</v>
      </c>
      <c r="C121" s="8">
        <f t="shared" si="18"/>
        <v>0.13786017939355694</v>
      </c>
      <c r="D121" s="4">
        <f t="shared" si="17"/>
        <v>11157.329515813155</v>
      </c>
      <c r="E121" s="4">
        <f t="shared" si="19"/>
        <v>1538.1514486030294</v>
      </c>
      <c r="F121" s="8">
        <f t="shared" si="28"/>
        <v>2.0393984475849891E-2</v>
      </c>
      <c r="G121" s="4">
        <f t="shared" si="20"/>
        <v>227.54240493743526</v>
      </c>
      <c r="H121" s="8">
        <f t="shared" si="29"/>
        <v>4.2531287379812044E-2</v>
      </c>
      <c r="I121" s="4">
        <f t="shared" si="21"/>
        <v>474.53558802830844</v>
      </c>
      <c r="J121" s="8">
        <f>J120*EXP(-(2*M*(A121-A120)))</f>
        <v>7.7619995791707152E-3</v>
      </c>
      <c r="K121" s="4">
        <f t="shared" si="22"/>
        <v>86.603187006410707</v>
      </c>
      <c r="M121" s="12">
        <f t="shared" si="23"/>
        <v>0.82200347300338805</v>
      </c>
      <c r="N121" s="12">
        <f t="shared" si="24"/>
        <v>0.12160093031410397</v>
      </c>
      <c r="O121" s="12">
        <f t="shared" si="25"/>
        <v>0.25359655044192264</v>
      </c>
      <c r="P121" s="12">
        <f t="shared" si="26"/>
        <v>4.6281606767061549E-2</v>
      </c>
    </row>
    <row r="122" spans="1:16" x14ac:dyDescent="0.35">
      <c r="A122">
        <f t="shared" si="27"/>
        <v>10.549999999999979</v>
      </c>
      <c r="B122" s="3">
        <f t="shared" si="16"/>
        <v>102.74090502251507</v>
      </c>
      <c r="C122" s="8">
        <f t="shared" si="18"/>
        <v>0.13499530212111879</v>
      </c>
      <c r="D122" s="4">
        <f t="shared" si="17"/>
        <v>11278.815703922635</v>
      </c>
      <c r="E122" s="4">
        <f t="shared" si="19"/>
        <v>1522.5871335194554</v>
      </c>
      <c r="F122" s="8">
        <f t="shared" si="28"/>
        <v>1.9555175419356845E-2</v>
      </c>
      <c r="G122" s="4">
        <f t="shared" si="20"/>
        <v>220.5592196128039</v>
      </c>
      <c r="H122" s="8">
        <f t="shared" si="29"/>
        <v>4.0781966197345663E-2</v>
      </c>
      <c r="I122" s="4">
        <f t="shared" si="21"/>
        <v>459.97228078346433</v>
      </c>
      <c r="J122" s="8">
        <f>J121*EXP(-(2*M*(A122-A121)))</f>
        <v>7.4427468332831422E-3</v>
      </c>
      <c r="K122" s="4">
        <f t="shared" si="22"/>
        <v>83.945369863554362</v>
      </c>
      <c r="M122" s="12">
        <f t="shared" si="23"/>
        <v>0.81368574781108893</v>
      </c>
      <c r="N122" s="12">
        <f t="shared" si="24"/>
        <v>0.1178690464383734</v>
      </c>
      <c r="O122" s="12">
        <f t="shared" si="25"/>
        <v>0.24581377382096664</v>
      </c>
      <c r="P122" s="12">
        <f t="shared" si="26"/>
        <v>4.4861242781434475E-2</v>
      </c>
    </row>
    <row r="123" spans="1:16" x14ac:dyDescent="0.35">
      <c r="A123">
        <f t="shared" si="27"/>
        <v>10.649999999999979</v>
      </c>
      <c r="B123" s="3">
        <f t="shared" si="16"/>
        <v>103.10597092813684</v>
      </c>
      <c r="C123" s="8">
        <f t="shared" si="18"/>
        <v>0.13218995996478333</v>
      </c>
      <c r="D123" s="4">
        <f t="shared" si="17"/>
        <v>11399.473362572557</v>
      </c>
      <c r="E123" s="4">
        <f t="shared" si="19"/>
        <v>1506.8959274180802</v>
      </c>
      <c r="F123" s="8">
        <f t="shared" si="28"/>
        <v>1.8750866763415145E-2</v>
      </c>
      <c r="G123" s="4">
        <f t="shared" si="20"/>
        <v>213.75000619469805</v>
      </c>
      <c r="H123" s="8">
        <f t="shared" si="29"/>
        <v>3.9104594978963327E-2</v>
      </c>
      <c r="I123" s="4">
        <f t="shared" si="21"/>
        <v>445.77178881688098</v>
      </c>
      <c r="J123" s="8">
        <f>J122*EXP(-(2*M*(A123-A122)))</f>
        <v>7.1366250228867625E-3</v>
      </c>
      <c r="K123" s="4">
        <f t="shared" si="22"/>
        <v>81.35376684706641</v>
      </c>
      <c r="M123" s="12">
        <f t="shared" si="23"/>
        <v>0.80530021079348457</v>
      </c>
      <c r="N123" s="12">
        <f t="shared" si="24"/>
        <v>0.11423013488438583</v>
      </c>
      <c r="O123" s="12">
        <f t="shared" si="25"/>
        <v>0.23822488930280708</v>
      </c>
      <c r="P123" s="12">
        <f t="shared" si="26"/>
        <v>4.3476264285244176E-2</v>
      </c>
    </row>
    <row r="124" spans="1:16" x14ac:dyDescent="0.35">
      <c r="A124">
        <f t="shared" si="27"/>
        <v>10.749999999999979</v>
      </c>
      <c r="B124" s="3">
        <f t="shared" si="16"/>
        <v>103.4659615211646</v>
      </c>
      <c r="C124" s="8">
        <f t="shared" si="18"/>
        <v>0.12944291572319347</v>
      </c>
      <c r="D124" s="4">
        <f t="shared" si="17"/>
        <v>11519.293225718207</v>
      </c>
      <c r="E124" s="4">
        <f t="shared" si="19"/>
        <v>1491.0909022073954</v>
      </c>
      <c r="F124" s="8">
        <f t="shared" si="28"/>
        <v>1.7979639498979776E-2</v>
      </c>
      <c r="G124" s="4">
        <f t="shared" si="20"/>
        <v>207.11273948145325</v>
      </c>
      <c r="H124" s="8">
        <f t="shared" si="29"/>
        <v>3.7496214406854453E-2</v>
      </c>
      <c r="I124" s="4">
        <f t="shared" si="21"/>
        <v>431.92988860695596</v>
      </c>
      <c r="J124" s="8">
        <f>J123*EXP(-(2*M*(A124-A123)))</f>
        <v>6.8430940697235335E-3</v>
      </c>
      <c r="K124" s="4">
        <f t="shared" si="22"/>
        <v>78.827607160318735</v>
      </c>
      <c r="M124" s="12">
        <f t="shared" si="23"/>
        <v>0.79685384770882972</v>
      </c>
      <c r="N124" s="12">
        <f t="shared" si="24"/>
        <v>0.11068311336417591</v>
      </c>
      <c r="O124" s="12">
        <f t="shared" si="25"/>
        <v>0.23082763979538148</v>
      </c>
      <c r="P124" s="12">
        <f t="shared" si="26"/>
        <v>4.2126259357085992E-2</v>
      </c>
    </row>
    <row r="125" spans="1:16" x14ac:dyDescent="0.35">
      <c r="A125">
        <f t="shared" si="27"/>
        <v>10.849999999999978</v>
      </c>
      <c r="B125" s="3">
        <f t="shared" si="16"/>
        <v>103.82094736090698</v>
      </c>
      <c r="C125" s="8">
        <f t="shared" si="18"/>
        <v>0.12675295790531735</v>
      </c>
      <c r="D125" s="4">
        <f t="shared" si="17"/>
        <v>11638.266607747002</v>
      </c>
      <c r="E125" s="4">
        <f t="shared" si="19"/>
        <v>1475.1847174226164</v>
      </c>
      <c r="F125" s="8">
        <f t="shared" si="28"/>
        <v>1.7240132981159118E-2</v>
      </c>
      <c r="G125" s="4">
        <f t="shared" si="20"/>
        <v>200.64526398774194</v>
      </c>
      <c r="H125" s="8">
        <f t="shared" si="29"/>
        <v>3.5953986880599371E-2</v>
      </c>
      <c r="I125" s="4">
        <f t="shared" si="21"/>
        <v>418.44208492785344</v>
      </c>
      <c r="J125" s="8">
        <f>J124*EXP(-(2*M*(A125-A124)))</f>
        <v>6.5616361090726763E-3</v>
      </c>
      <c r="K125" s="4">
        <f t="shared" si="22"/>
        <v>76.366070420407496</v>
      </c>
      <c r="M125" s="12">
        <f t="shared" si="23"/>
        <v>0.78835342393898777</v>
      </c>
      <c r="N125" s="12">
        <f t="shared" si="24"/>
        <v>0.1072268299648895</v>
      </c>
      <c r="O125" s="12">
        <f t="shared" si="25"/>
        <v>0.2236196230051756</v>
      </c>
      <c r="P125" s="12">
        <f t="shared" si="26"/>
        <v>4.0810789576155027E-2</v>
      </c>
    </row>
    <row r="126" spans="1:16" x14ac:dyDescent="0.35">
      <c r="A126">
        <f t="shared" si="27"/>
        <v>10.949999999999978</v>
      </c>
      <c r="B126" s="3">
        <f t="shared" si="16"/>
        <v>104.17099802572504</v>
      </c>
      <c r="C126" s="8">
        <f t="shared" si="18"/>
        <v>0.12411890019616116</v>
      </c>
      <c r="D126" s="4">
        <f t="shared" si="17"/>
        <v>11756.385387969061</v>
      </c>
      <c r="E126" s="4">
        <f t="shared" si="19"/>
        <v>1459.1896246369392</v>
      </c>
      <c r="F126" s="8">
        <f t="shared" si="28"/>
        <v>1.6531042528684502E-2</v>
      </c>
      <c r="G126" s="4">
        <f t="shared" si="20"/>
        <v>194.34530683212159</v>
      </c>
      <c r="H126" s="8">
        <f t="shared" si="29"/>
        <v>3.4475191510906313E-2</v>
      </c>
      <c r="I126" s="4">
        <f t="shared" si="21"/>
        <v>405.30363772625401</v>
      </c>
      <c r="J126" s="8">
        <f>J125*EXP(-(2*M*(A126-A125)))</f>
        <v>6.29175457610301E-3</v>
      </c>
      <c r="K126" s="4">
        <f t="shared" si="22"/>
        <v>73.968291563184906</v>
      </c>
      <c r="M126" s="12">
        <f t="shared" si="23"/>
        <v>0.7798054868468508</v>
      </c>
      <c r="N126" s="12">
        <f t="shared" si="24"/>
        <v>0.10386007003601791</v>
      </c>
      <c r="O126" s="12">
        <f t="shared" si="25"/>
        <v>0.21659830580042638</v>
      </c>
      <c r="P126" s="12">
        <f t="shared" si="26"/>
        <v>3.9529392643544041E-2</v>
      </c>
    </row>
    <row r="127" spans="1:16" x14ac:dyDescent="0.35">
      <c r="A127">
        <f t="shared" si="27"/>
        <v>11.049999999999978</v>
      </c>
      <c r="B127" s="3">
        <f t="shared" si="16"/>
        <v>104.51618212666972</v>
      </c>
      <c r="C127" s="8">
        <f t="shared" si="18"/>
        <v>0.12153958093358504</v>
      </c>
      <c r="D127" s="4">
        <f t="shared" si="17"/>
        <v>11873.64199532187</v>
      </c>
      <c r="E127" s="4">
        <f t="shared" si="19"/>
        <v>1443.1174722668366</v>
      </c>
      <c r="F127" s="8">
        <f t="shared" si="28"/>
        <v>1.5851117122114122E-2</v>
      </c>
      <c r="G127" s="4">
        <f t="shared" si="20"/>
        <v>188.21048993389979</v>
      </c>
      <c r="H127" s="8">
        <f t="shared" si="29"/>
        <v>3.3057219319257126E-2</v>
      </c>
      <c r="I127" s="4">
        <f t="shared" si="21"/>
        <v>392.50958755769688</v>
      </c>
      <c r="J127" s="8">
        <f>J126*EXP(-(2*M*(A127-A126)))</f>
        <v>6.0329733298038202E-3</v>
      </c>
      <c r="K127" s="4">
        <f t="shared" si="22"/>
        <v>71.633365485415453</v>
      </c>
      <c r="M127" s="12">
        <f t="shared" si="23"/>
        <v>0.77121636834433749</v>
      </c>
      <c r="N127" s="12">
        <f t="shared" si="24"/>
        <v>0.10058156270752423</v>
      </c>
      <c r="O127" s="12">
        <f t="shared" si="25"/>
        <v>0.20976103780455707</v>
      </c>
      <c r="P127" s="12">
        <f t="shared" si="26"/>
        <v>3.8281584863058042E-2</v>
      </c>
    </row>
    <row r="128" spans="1:16" x14ac:dyDescent="0.35">
      <c r="A128">
        <f t="shared" si="27"/>
        <v>11.149999999999977</v>
      </c>
      <c r="B128" s="3">
        <f t="shared" si="16"/>
        <v>104.85656732092984</v>
      </c>
      <c r="C128" s="8">
        <f t="shared" si="18"/>
        <v>0.11901386259599119</v>
      </c>
      <c r="D128" s="4">
        <f t="shared" si="17"/>
        <v>11990.029393294704</v>
      </c>
      <c r="E128" s="4">
        <f t="shared" si="19"/>
        <v>1426.9797107354716</v>
      </c>
      <c r="F128" s="8">
        <f t="shared" si="28"/>
        <v>1.5199157196710325E-2</v>
      </c>
      <c r="G128" s="4">
        <f t="shared" si="20"/>
        <v>182.23834154186352</v>
      </c>
      <c r="H128" s="8">
        <f t="shared" si="29"/>
        <v>3.1697568634992582E-2</v>
      </c>
      <c r="I128" s="4">
        <f t="shared" si="21"/>
        <v>380.05477962953734</v>
      </c>
      <c r="J128" s="8">
        <f>J127*EXP(-(2*M*(A128-A127)))</f>
        <v>5.7848358129486419E-3</v>
      </c>
      <c r="K128" s="4">
        <f t="shared" si="22"/>
        <v>69.360351432638083</v>
      </c>
      <c r="M128" s="12">
        <f t="shared" si="23"/>
        <v>0.76259218765177295</v>
      </c>
      <c r="N128" s="12">
        <f t="shared" si="24"/>
        <v>9.7389987050911259E-2</v>
      </c>
      <c r="O128" s="12">
        <f t="shared" si="25"/>
        <v>0.20310506424497327</v>
      </c>
      <c r="P128" s="12">
        <f t="shared" si="26"/>
        <v>3.7066863486131578E-2</v>
      </c>
    </row>
    <row r="129" spans="1:16" x14ac:dyDescent="0.35">
      <c r="A129">
        <f t="shared" si="27"/>
        <v>11.249999999999977</v>
      </c>
      <c r="B129" s="3">
        <f t="shared" si="16"/>
        <v>105.19222032509319</v>
      </c>
      <c r="C129" s="8">
        <f t="shared" si="18"/>
        <v>0.11654063130065843</v>
      </c>
      <c r="D129" s="4">
        <f t="shared" si="17"/>
        <v>12105.541065077758</v>
      </c>
      <c r="E129" s="4">
        <f t="shared" si="19"/>
        <v>1410.787397960207</v>
      </c>
      <c r="F129" s="8">
        <f t="shared" si="28"/>
        <v>1.457401252609633E-2</v>
      </c>
      <c r="G129" s="4">
        <f t="shared" si="20"/>
        <v>176.42630711761674</v>
      </c>
      <c r="H129" s="8">
        <f t="shared" si="29"/>
        <v>3.0393840681716612E-2</v>
      </c>
      <c r="I129" s="4">
        <f t="shared" si="21"/>
        <v>367.93388649795139</v>
      </c>
      <c r="J129" s="8">
        <f>J128*EXP(-(2*M*(A129-A128)))</f>
        <v>5.5469042466099157E-3</v>
      </c>
      <c r="K129" s="4">
        <f t="shared" si="22"/>
        <v>67.148277141390537</v>
      </c>
      <c r="M129" s="12">
        <f t="shared" si="23"/>
        <v>0.75393885423046836</v>
      </c>
      <c r="N129" s="12">
        <f t="shared" si="24"/>
        <v>9.4283977895385576E-2</v>
      </c>
      <c r="O129" s="12">
        <f t="shared" si="25"/>
        <v>0.19662753808256872</v>
      </c>
      <c r="P129" s="12">
        <f t="shared" si="26"/>
        <v>3.588470892547474E-2</v>
      </c>
    </row>
    <row r="130" spans="1:16" x14ac:dyDescent="0.35">
      <c r="A130">
        <f t="shared" si="27"/>
        <v>11.349999999999977</v>
      </c>
      <c r="B130" s="3">
        <f t="shared" si="16"/>
        <v>105.5232069282231</v>
      </c>
      <c r="C130" s="8">
        <f t="shared" si="18"/>
        <v>0.11411879631250191</v>
      </c>
      <c r="D130" s="4">
        <f t="shared" si="17"/>
        <v>12220.170998940155</v>
      </c>
      <c r="E130" s="4">
        <f t="shared" si="19"/>
        <v>1394.5512051319945</v>
      </c>
      <c r="F130" s="8">
        <f t="shared" si="28"/>
        <v>1.3974580192958632E-2</v>
      </c>
      <c r="G130" s="4">
        <f t="shared" si="20"/>
        <v>170.77175959635659</v>
      </c>
      <c r="H130" s="8">
        <f t="shared" si="29"/>
        <v>2.9143735345232666E-2</v>
      </c>
      <c r="I130" s="4">
        <f t="shared" si="21"/>
        <v>356.14142946659939</v>
      </c>
      <c r="J130" s="8">
        <f>J129*EXP(-(2*M*(A130-A129)))</f>
        <v>5.318758857803434E-3</v>
      </c>
      <c r="K130" s="4">
        <f t="shared" si="22"/>
        <v>64.996142744485596</v>
      </c>
      <c r="M130" s="12">
        <f t="shared" si="23"/>
        <v>0.74526207087128438</v>
      </c>
      <c r="N130" s="12">
        <f t="shared" si="24"/>
        <v>9.1262131311318717E-2</v>
      </c>
      <c r="O130" s="12">
        <f t="shared" si="25"/>
        <v>0.19032553144738448</v>
      </c>
      <c r="P130" s="12">
        <f t="shared" si="26"/>
        <v>3.4734586842091734E-2</v>
      </c>
    </row>
    <row r="131" spans="1:16" x14ac:dyDescent="0.35">
      <c r="A131">
        <f t="shared" si="27"/>
        <v>11.449999999999976</v>
      </c>
      <c r="B131" s="3">
        <f t="shared" si="16"/>
        <v>105.84959200475345</v>
      </c>
      <c r="C131" s="8">
        <f t="shared" si="18"/>
        <v>0.1117472895630412</v>
      </c>
      <c r="D131" s="4">
        <f t="shared" si="17"/>
        <v>12333.913673840671</v>
      </c>
      <c r="E131" s="4">
        <f t="shared" si="19"/>
        <v>1378.2814227562267</v>
      </c>
      <c r="F131" s="8">
        <f t="shared" si="28"/>
        <v>1.3399802643214834E-2</v>
      </c>
      <c r="G131" s="4">
        <f t="shared" si="20"/>
        <v>165.2720090479138</v>
      </c>
      <c r="H131" s="8">
        <f t="shared" si="29"/>
        <v>2.7945047115545813E-2</v>
      </c>
      <c r="I131" s="4">
        <f t="shared" si="21"/>
        <v>344.67179873455228</v>
      </c>
      <c r="J131" s="8">
        <f>J130*EXP(-(2*M*(A131-A130)))</f>
        <v>5.0999971388999386E-3</v>
      </c>
      <c r="K131" s="4">
        <f t="shared" si="22"/>
        <v>62.902924448026248</v>
      </c>
      <c r="M131" s="12">
        <f t="shared" si="23"/>
        <v>0.73656733692292276</v>
      </c>
      <c r="N131" s="12">
        <f t="shared" si="24"/>
        <v>8.8323009773203523E-2</v>
      </c>
      <c r="O131" s="12">
        <f t="shared" si="25"/>
        <v>0.18419604640586154</v>
      </c>
      <c r="P131" s="12">
        <f t="shared" si="26"/>
        <v>3.361595011031443E-2</v>
      </c>
    </row>
    <row r="132" spans="1:16" x14ac:dyDescent="0.35">
      <c r="A132">
        <f t="shared" si="27"/>
        <v>11.549999999999976</v>
      </c>
      <c r="B132" s="3">
        <f t="shared" si="16"/>
        <v>106.17143952720404</v>
      </c>
      <c r="C132" s="8">
        <f t="shared" si="18"/>
        <v>0.10942506517936479</v>
      </c>
      <c r="D132" s="4">
        <f t="shared" si="17"/>
        <v>12446.764045274145</v>
      </c>
      <c r="E132" s="4">
        <f t="shared" si="19"/>
        <v>1361.9879669262975</v>
      </c>
      <c r="F132" s="8">
        <f t="shared" si="28"/>
        <v>1.284866582021401E-2</v>
      </c>
      <c r="G132" s="4">
        <f t="shared" si="20"/>
        <v>159.92431176078259</v>
      </c>
      <c r="H132" s="8">
        <f t="shared" si="29"/>
        <v>2.6795661195771162E-2</v>
      </c>
      <c r="I132" s="4">
        <f t="shared" si="21"/>
        <v>333.51927234087208</v>
      </c>
      <c r="J132" s="8">
        <f>J131*EXP(-(2*M*(A132-A131)))</f>
        <v>4.8902331374972843E-3</v>
      </c>
      <c r="K132" s="4">
        <f t="shared" si="22"/>
        <v>60.867577988809373</v>
      </c>
      <c r="M132" s="12">
        <f t="shared" si="23"/>
        <v>0.72785995164457906</v>
      </c>
      <c r="N132" s="12">
        <f t="shared" si="24"/>
        <v>8.5465147014250231E-2</v>
      </c>
      <c r="O132" s="12">
        <f t="shared" si="25"/>
        <v>0.17823602508501368</v>
      </c>
      <c r="P132" s="12">
        <f t="shared" si="26"/>
        <v>3.2528240665473399E-2</v>
      </c>
    </row>
    <row r="133" spans="1:16" x14ac:dyDescent="0.35">
      <c r="A133">
        <f t="shared" si="27"/>
        <v>11.649999999999975</v>
      </c>
      <c r="B133" s="3">
        <f t="shared" si="16"/>
        <v>106.48881257871966</v>
      </c>
      <c r="C133" s="8">
        <f t="shared" si="18"/>
        <v>0.10715109902288322</v>
      </c>
      <c r="D133" s="4">
        <f t="shared" si="17"/>
        <v>12558.717531356424</v>
      </c>
      <c r="E133" s="4">
        <f t="shared" si="19"/>
        <v>1345.6803858027918</v>
      </c>
      <c r="F133" s="8">
        <f t="shared" si="28"/>
        <v>1.2320197375677792E-2</v>
      </c>
      <c r="G133" s="4">
        <f t="shared" si="20"/>
        <v>154.7258787716961</v>
      </c>
      <c r="H133" s="8">
        <f t="shared" si="29"/>
        <v>2.5693549771083738E-2</v>
      </c>
      <c r="I133" s="4">
        <f t="shared" si="21"/>
        <v>322.6780339528882</v>
      </c>
      <c r="J133" s="8">
        <f>J132*EXP(-(2*M*(A133-A132)))</f>
        <v>4.6890967755003144E-3</v>
      </c>
      <c r="K133" s="4">
        <f t="shared" si="22"/>
        <v>58.889041880702678</v>
      </c>
      <c r="M133" s="12">
        <f t="shared" si="23"/>
        <v>0.71914501766848671</v>
      </c>
      <c r="N133" s="12">
        <f t="shared" si="24"/>
        <v>8.2687052584676735E-2</v>
      </c>
      <c r="O133" s="12">
        <f t="shared" si="25"/>
        <v>0.17244235917865966</v>
      </c>
      <c r="P133" s="12">
        <f t="shared" si="26"/>
        <v>3.1470891238794124E-2</v>
      </c>
    </row>
    <row r="134" spans="1:16" x14ac:dyDescent="0.35">
      <c r="A134">
        <f t="shared" si="27"/>
        <v>11.749999999999975</v>
      </c>
      <c r="B134" s="3">
        <f t="shared" si="16"/>
        <v>106.80177336543443</v>
      </c>
      <c r="C134" s="8">
        <f t="shared" si="18"/>
        <v>0.10492438823766735</v>
      </c>
      <c r="D134" s="4">
        <f t="shared" si="17"/>
        <v>12669.769999149805</v>
      </c>
      <c r="E134" s="4">
        <f t="shared" si="19"/>
        <v>1329.3678662727445</v>
      </c>
      <c r="F134" s="8">
        <f t="shared" si="28"/>
        <v>1.1813464954225868E-2</v>
      </c>
      <c r="G134" s="4">
        <f t="shared" si="20"/>
        <v>149.67388386305851</v>
      </c>
      <c r="H134" s="8">
        <f t="shared" si="29"/>
        <v>2.463676843112728E-2</v>
      </c>
      <c r="I134" s="4">
        <f t="shared" si="21"/>
        <v>312.14218954469743</v>
      </c>
      <c r="J134" s="8">
        <f>J133*EXP(-(2*M*(A134-A133)))</f>
        <v>4.4962331962071318E-3</v>
      </c>
      <c r="K134" s="4">
        <f t="shared" si="22"/>
        <v>56.966240458486553</v>
      </c>
      <c r="M134" s="12">
        <f t="shared" si="23"/>
        <v>0.71042744455869145</v>
      </c>
      <c r="N134" s="12">
        <f t="shared" si="24"/>
        <v>7.9987216125616004E-2</v>
      </c>
      <c r="O134" s="12">
        <f t="shared" si="25"/>
        <v>0.16681189886057998</v>
      </c>
      <c r="P134" s="12">
        <f t="shared" si="26"/>
        <v>3.0443326984056412E-2</v>
      </c>
    </row>
    <row r="135" spans="1:16" x14ac:dyDescent="0.35">
      <c r="A135">
        <f t="shared" si="27"/>
        <v>11.849999999999975</v>
      </c>
      <c r="B135" s="3">
        <f t="shared" si="16"/>
        <v>107.11038322866445</v>
      </c>
      <c r="C135" s="8">
        <f t="shared" si="18"/>
        <v>0.10274395080817261</v>
      </c>
      <c r="D135" s="4">
        <f t="shared" si="17"/>
        <v>12779.917751230749</v>
      </c>
      <c r="E135" s="4">
        <f t="shared" si="19"/>
        <v>1313.059240764944</v>
      </c>
      <c r="F135" s="8">
        <f t="shared" si="28"/>
        <v>1.1327574548459295E-2</v>
      </c>
      <c r="G135" s="4">
        <f t="shared" si="20"/>
        <v>144.76547105024457</v>
      </c>
      <c r="H135" s="8">
        <f t="shared" si="29"/>
        <v>2.3623452739570134E-2</v>
      </c>
      <c r="I135" s="4">
        <f t="shared" si="21"/>
        <v>301.90578301179301</v>
      </c>
      <c r="J135" s="8">
        <f>J134*EXP(-(2*M*(A135-A134)))</f>
        <v>4.3113021382498538E-3</v>
      </c>
      <c r="K135" s="4">
        <f t="shared" si="22"/>
        <v>55.098086727538387</v>
      </c>
      <c r="M135" s="12">
        <f t="shared" si="23"/>
        <v>0.70171195245321705</v>
      </c>
      <c r="N135" s="12">
        <f t="shared" si="24"/>
        <v>7.7364111370403651E-2</v>
      </c>
      <c r="O135" s="12">
        <f t="shared" si="25"/>
        <v>0.16134146112913028</v>
      </c>
      <c r="P135" s="12">
        <f t="shared" si="26"/>
        <v>2.9444967000494125E-2</v>
      </c>
    </row>
    <row r="136" spans="1:16" x14ac:dyDescent="0.35">
      <c r="A136">
        <f t="shared" si="27"/>
        <v>11.949999999999974</v>
      </c>
      <c r="B136" s="3">
        <f t="shared" si="16"/>
        <v>107.41470265693086</v>
      </c>
      <c r="C136" s="8">
        <f t="shared" si="18"/>
        <v>0.10060882512615428</v>
      </c>
      <c r="D136" s="4">
        <f t="shared" si="17"/>
        <v>12889.157512501151</v>
      </c>
      <c r="E136" s="4">
        <f t="shared" si="19"/>
        <v>1296.7629941986861</v>
      </c>
      <c r="F136" s="8">
        <f t="shared" si="28"/>
        <v>1.0861668921699628E-2</v>
      </c>
      <c r="G136" s="4">
        <f t="shared" si="20"/>
        <v>139.99776158042505</v>
      </c>
      <c r="H136" s="8">
        <f t="shared" si="29"/>
        <v>2.2651814944756078E-2</v>
      </c>
      <c r="I136" s="4">
        <f t="shared" si="21"/>
        <v>291.96281076698864</v>
      </c>
      <c r="J136" s="8">
        <f>J135*EXP(-(2*M*(A136-A135)))</f>
        <v>4.1339773352853217E-3</v>
      </c>
      <c r="K136" s="4">
        <f t="shared" si="22"/>
        <v>53.283485027602296</v>
      </c>
      <c r="M136" s="12">
        <f t="shared" si="23"/>
        <v>0.69300307577754927</v>
      </c>
      <c r="N136" s="12">
        <f t="shared" si="24"/>
        <v>7.4816199884819995E-2</v>
      </c>
      <c r="O136" s="12">
        <f t="shared" si="25"/>
        <v>0.15602783760744882</v>
      </c>
      <c r="P136" s="12">
        <f t="shared" si="26"/>
        <v>2.8475225756340292E-2</v>
      </c>
    </row>
    <row r="137" spans="1:16" x14ac:dyDescent="0.35">
      <c r="A137">
        <f t="shared" si="27"/>
        <v>12.049999999999974</v>
      </c>
      <c r="B137" s="3">
        <f t="shared" si="16"/>
        <v>107.71479129781584</v>
      </c>
      <c r="C137" s="8">
        <f t="shared" si="18"/>
        <v>9.8518069566582628E-2</v>
      </c>
      <c r="D137" s="4">
        <f t="shared" si="17"/>
        <v>12997.486417244012</v>
      </c>
      <c r="E137" s="4">
        <f t="shared" si="19"/>
        <v>1280.4872710447585</v>
      </c>
      <c r="F137" s="8">
        <f t="shared" si="28"/>
        <v>1.04149260956011E-2</v>
      </c>
      <c r="G137" s="4">
        <f t="shared" si="20"/>
        <v>135.36786046417549</v>
      </c>
      <c r="H137" s="8">
        <f t="shared" si="29"/>
        <v>2.1720140825646789E-2</v>
      </c>
      <c r="I137" s="4">
        <f t="shared" si="21"/>
        <v>282.30723536197127</v>
      </c>
      <c r="J137" s="8">
        <f>J136*EXP(-(2*M*(A137-A136)))</f>
        <v>3.9639459403766619E-3</v>
      </c>
      <c r="K137" s="4">
        <f t="shared" si="22"/>
        <v>51.521333518735204</v>
      </c>
      <c r="M137" s="12">
        <f t="shared" si="23"/>
        <v>0.68430516701809585</v>
      </c>
      <c r="N137" s="12">
        <f t="shared" si="24"/>
        <v>7.2341934557646995E-2</v>
      </c>
      <c r="O137" s="12">
        <f t="shared" si="25"/>
        <v>0.15086780182294998</v>
      </c>
      <c r="P137" s="12">
        <f t="shared" si="26"/>
        <v>2.753351441734149E-2</v>
      </c>
    </row>
    <row r="138" spans="1:16" x14ac:dyDescent="0.35">
      <c r="A138">
        <f t="shared" si="27"/>
        <v>12.149999999999974</v>
      </c>
      <c r="B138" s="3">
        <f t="shared" si="16"/>
        <v>108.01070796965369</v>
      </c>
      <c r="C138" s="8">
        <f t="shared" si="18"/>
        <v>9.6470762072371041E-2</v>
      </c>
      <c r="D138" s="4">
        <f t="shared" si="17"/>
        <v>13104.901996424043</v>
      </c>
      <c r="E138" s="4">
        <f t="shared" si="19"/>
        <v>1264.2398824787642</v>
      </c>
      <c r="F138" s="8">
        <f t="shared" si="28"/>
        <v>9.9865578999676716E-3</v>
      </c>
      <c r="G138" s="4">
        <f t="shared" si="20"/>
        <v>130.87286256069063</v>
      </c>
      <c r="H138" s="8">
        <f t="shared" si="29"/>
        <v>2.0826786667491406E-2</v>
      </c>
      <c r="I138" s="4">
        <f t="shared" si="21"/>
        <v>272.93299817790574</v>
      </c>
      <c r="J138" s="8">
        <f>J137*EXP(-(2*M*(A138-A137)))</f>
        <v>3.8009079740501613E-3</v>
      </c>
      <c r="K138" s="4">
        <f t="shared" si="22"/>
        <v>49.810526497354026</v>
      </c>
      <c r="M138" s="12">
        <f t="shared" si="23"/>
        <v>0.67562240054499445</v>
      </c>
      <c r="N138" s="12">
        <f t="shared" si="24"/>
        <v>6.9939762852667453E-2</v>
      </c>
      <c r="O138" s="12">
        <f t="shared" si="25"/>
        <v>0.14585811598931003</v>
      </c>
      <c r="P138" s="12">
        <f t="shared" si="26"/>
        <v>2.6619242084476528E-2</v>
      </c>
    </row>
    <row r="139" spans="1:16" x14ac:dyDescent="0.35">
      <c r="A139">
        <f t="shared" si="27"/>
        <v>12.249999999999973</v>
      </c>
      <c r="B139" s="3">
        <f t="shared" si="16"/>
        <v>108.30251067305944</v>
      </c>
      <c r="C139" s="8">
        <f t="shared" si="18"/>
        <v>9.446599974773387E-2</v>
      </c>
      <c r="D139" s="4">
        <f t="shared" si="17"/>
        <v>13211.402165233343</v>
      </c>
      <c r="E139" s="4">
        <f t="shared" si="19"/>
        <v>1248.0283136081437</v>
      </c>
      <c r="F139" s="8">
        <f t="shared" si="28"/>
        <v>9.5758085822164156E-3</v>
      </c>
      <c r="G139" s="4">
        <f t="shared" si="20"/>
        <v>126.50985823695399</v>
      </c>
      <c r="H139" s="8">
        <f t="shared" si="29"/>
        <v>1.9970176361887436E-2</v>
      </c>
      <c r="I139" s="4">
        <f t="shared" si="21"/>
        <v>263.8340312275314</v>
      </c>
      <c r="J139" s="8">
        <f>J138*EXP(-(2*M*(A139-A138)))</f>
        <v>3.6445757950536858E-3</v>
      </c>
      <c r="K139" s="4">
        <f t="shared" si="22"/>
        <v>48.149956550129296</v>
      </c>
      <c r="M139" s="12">
        <f t="shared" si="23"/>
        <v>0.66695877647430457</v>
      </c>
      <c r="N139" s="12">
        <f t="shared" si="24"/>
        <v>6.7608129832981673E-2</v>
      </c>
      <c r="O139" s="12">
        <f t="shared" si="25"/>
        <v>0.14099553731362524</v>
      </c>
      <c r="P139" s="12">
        <f t="shared" si="26"/>
        <v>2.5731816945018714E-2</v>
      </c>
    </row>
    <row r="140" spans="1:16" x14ac:dyDescent="0.35">
      <c r="A140">
        <f t="shared" si="27"/>
        <v>12.349999999999973</v>
      </c>
      <c r="B140" s="3">
        <f t="shared" ref="B140:B203" si="30">Linf*(1-EXP(-K*(A140-to)))</f>
        <v>108.59025660229712</v>
      </c>
      <c r="C140" s="8">
        <f t="shared" si="18"/>
        <v>9.2502898459994792E-2</v>
      </c>
      <c r="D140" s="4">
        <f t="shared" ref="D140:D203" si="31">a*B140^b</f>
        <v>13316.985210881987</v>
      </c>
      <c r="E140" s="4">
        <f t="shared" si="19"/>
        <v>1231.8597307554687</v>
      </c>
      <c r="F140" s="8">
        <f t="shared" si="28"/>
        <v>9.1819534740339697E-3</v>
      </c>
      <c r="G140" s="4">
        <f t="shared" si="20"/>
        <v>122.27593862071686</v>
      </c>
      <c r="H140" s="8">
        <f t="shared" si="29"/>
        <v>1.9148798626116827E-2</v>
      </c>
      <c r="I140" s="4">
        <f t="shared" si="21"/>
        <v>255.0042681101551</v>
      </c>
      <c r="J140" s="8">
        <f>J139*EXP(-(2*M*(A140-A139)))</f>
        <v>3.4946735928829166E-3</v>
      </c>
      <c r="K140" s="4">
        <f t="shared" si="22"/>
        <v>46.538516553281617</v>
      </c>
      <c r="M140" s="12">
        <f t="shared" si="23"/>
        <v>0.65831812456027317</v>
      </c>
      <c r="N140" s="12">
        <f t="shared" si="24"/>
        <v>6.5345480968251907E-2</v>
      </c>
      <c r="O140" s="12">
        <f t="shared" si="25"/>
        <v>0.13627682385086937</v>
      </c>
      <c r="P140" s="12">
        <f t="shared" si="26"/>
        <v>2.4870647340979796E-2</v>
      </c>
    </row>
    <row r="141" spans="1:16" x14ac:dyDescent="0.35">
      <c r="A141">
        <f t="shared" si="27"/>
        <v>12.449999999999973</v>
      </c>
      <c r="B141" s="3">
        <f t="shared" si="30"/>
        <v>108.87400215649002</v>
      </c>
      <c r="C141" s="8">
        <f t="shared" ref="C141:C204" si="32">C140*EXP(-M*(A141-A140))</f>
        <v>9.0580592449669969E-2</v>
      </c>
      <c r="D141" s="4">
        <f t="shared" si="31"/>
        <v>13421.649780633108</v>
      </c>
      <c r="E141" s="4">
        <f t="shared" ref="E141:E204" si="33">C141*D141</f>
        <v>1215.7409887817298</v>
      </c>
      <c r="F141" s="8">
        <f t="shared" si="28"/>
        <v>8.8042977128737158E-3</v>
      </c>
      <c r="G141" s="4">
        <f t="shared" ref="G141:G204" si="34">F141*D141</f>
        <v>118.16820046662008</v>
      </c>
      <c r="H141" s="8">
        <f t="shared" si="29"/>
        <v>1.8361204336851338E-2</v>
      </c>
      <c r="I141" s="4">
        <f t="shared" ref="I141:I204" si="35">H141*D141</f>
        <v>246.43765415986041</v>
      </c>
      <c r="J141" s="8">
        <f>J140*EXP(-(2*M*(A141-A140)))</f>
        <v>3.350936901180099E-3</v>
      </c>
      <c r="K141" s="4">
        <f t="shared" ref="K141:K204" si="36">J141*D141</f>
        <v>44.975101524639264</v>
      </c>
      <c r="M141" s="12">
        <f t="shared" ref="M141:M204" si="37">E141/$B$9</f>
        <v>0.64970410810897228</v>
      </c>
      <c r="N141" s="12">
        <f t="shared" ref="N141:N204" si="38">G141/$B$9</f>
        <v>6.3150264735206241E-2</v>
      </c>
      <c r="O141" s="12">
        <f t="shared" ref="O141:O204" si="39">I141/$B$9</f>
        <v>0.13169873992719791</v>
      </c>
      <c r="P141" s="12">
        <f t="shared" ref="P141:P204" si="40">K141/$B$9</f>
        <v>2.4035142758868012E-2</v>
      </c>
    </row>
    <row r="142" spans="1:16" x14ac:dyDescent="0.35">
      <c r="A142">
        <f t="shared" ref="A142:A153" si="41">A141+0.1</f>
        <v>12.549999999999972</v>
      </c>
      <c r="B142" s="3">
        <f t="shared" si="30"/>
        <v>109.15380295067517</v>
      </c>
      <c r="C142" s="8">
        <f t="shared" si="32"/>
        <v>8.8698233948654046E-2</v>
      </c>
      <c r="D142" s="4">
        <f t="shared" si="31"/>
        <v>13525.394870081687</v>
      </c>
      <c r="E142" s="4">
        <f t="shared" si="33"/>
        <v>1199.6786384344307</v>
      </c>
      <c r="F142" s="8">
        <f t="shared" si="28"/>
        <v>8.442175016038049E-3</v>
      </c>
      <c r="G142" s="4">
        <f t="shared" si="34"/>
        <v>114.18375065425282</v>
      </c>
      <c r="H142" s="8">
        <f t="shared" si="29"/>
        <v>1.7606003973523198E-2</v>
      </c>
      <c r="I142" s="4">
        <f t="shared" si="35"/>
        <v>238.12815582612848</v>
      </c>
      <c r="J142" s="8">
        <f>J141*EXP(-(2*M*(A142-A141)))</f>
        <v>3.2131121311468037E-3</v>
      </c>
      <c r="K142" s="4">
        <f t="shared" si="36"/>
        <v>43.458610335610217</v>
      </c>
      <c r="M142" s="12">
        <f t="shared" si="37"/>
        <v>0.64112022790519363</v>
      </c>
      <c r="N142" s="12">
        <f t="shared" si="38"/>
        <v>6.1020935021446135E-2</v>
      </c>
      <c r="O142" s="12">
        <f t="shared" si="39"/>
        <v>0.12725806115304533</v>
      </c>
      <c r="P142" s="12">
        <f t="shared" si="40"/>
        <v>2.3224714744583038E-2</v>
      </c>
    </row>
    <row r="143" spans="1:16" x14ac:dyDescent="0.35">
      <c r="A143">
        <f t="shared" si="41"/>
        <v>12.649999999999972</v>
      </c>
      <c r="B143" s="3">
        <f t="shared" si="30"/>
        <v>109.42971382670392</v>
      </c>
      <c r="C143" s="8">
        <f t="shared" si="32"/>
        <v>8.6854992806340708E-2</v>
      </c>
      <c r="D143" s="4">
        <f t="shared" si="31"/>
        <v>13628.219811676063</v>
      </c>
      <c r="E143" s="4">
        <f t="shared" si="33"/>
        <v>1183.6789337063544</v>
      </c>
      <c r="F143" s="8">
        <f t="shared" si="28"/>
        <v>8.0949465051829168E-3</v>
      </c>
      <c r="G143" s="4">
        <f t="shared" si="34"/>
        <v>110.31971033639174</v>
      </c>
      <c r="H143" s="8">
        <f t="shared" si="29"/>
        <v>1.6881865166850484E-2</v>
      </c>
      <c r="I143" s="4">
        <f t="shared" si="35"/>
        <v>230.0697693249158</v>
      </c>
      <c r="J143" s="8">
        <f>J142*EXP(-(2*M*(A143-A142)))</f>
        <v>3.0809561241475244E-3</v>
      </c>
      <c r="K143" s="4">
        <f t="shared" si="36"/>
        <v>41.987947290011988</v>
      </c>
      <c r="M143" s="12">
        <f t="shared" si="37"/>
        <v>0.63256982614504698</v>
      </c>
      <c r="N143" s="12">
        <f t="shared" si="38"/>
        <v>5.8955953342306772E-2</v>
      </c>
      <c r="O143" s="12">
        <f t="shared" si="39"/>
        <v>0.1229515790463474</v>
      </c>
      <c r="P143" s="12">
        <f t="shared" si="40"/>
        <v>2.243877774715836E-2</v>
      </c>
    </row>
    <row r="144" spans="1:16" x14ac:dyDescent="0.35">
      <c r="A144">
        <f t="shared" si="41"/>
        <v>12.749999999999972</v>
      </c>
      <c r="B144" s="3">
        <f t="shared" si="30"/>
        <v>109.7017888639913</v>
      </c>
      <c r="C144" s="8">
        <f t="shared" si="32"/>
        <v>8.505005612351281E-2</v>
      </c>
      <c r="D144" s="4">
        <f t="shared" si="31"/>
        <v>13730.124263481017</v>
      </c>
      <c r="E144" s="4">
        <f t="shared" si="33"/>
        <v>1167.7478391918655</v>
      </c>
      <c r="F144" s="8">
        <f t="shared" si="28"/>
        <v>7.7619995791707455E-3</v>
      </c>
      <c r="G144" s="4">
        <f t="shared" si="34"/>
        <v>106.57321875510169</v>
      </c>
      <c r="H144" s="8">
        <f t="shared" si="29"/>
        <v>1.6187510348192196E-2</v>
      </c>
      <c r="I144" s="4">
        <f t="shared" si="35"/>
        <v>222.25652859706372</v>
      </c>
      <c r="J144" s="8">
        <f>J143*EXP(-(2*M*(A144-A143)))</f>
        <v>2.9542357227147899E-3</v>
      </c>
      <c r="K144" s="4">
        <f t="shared" si="36"/>
        <v>40.562023576488713</v>
      </c>
      <c r="M144" s="12">
        <f t="shared" si="37"/>
        <v>0.62405609036724141</v>
      </c>
      <c r="N144" s="12">
        <f t="shared" si="38"/>
        <v>5.6953790880219353E-2</v>
      </c>
      <c r="O144" s="12">
        <f t="shared" si="39"/>
        <v>0.11877610528559455</v>
      </c>
      <c r="P144" s="12">
        <f t="shared" si="40"/>
        <v>2.1676749894947479E-2</v>
      </c>
    </row>
    <row r="145" spans="1:16" x14ac:dyDescent="0.35">
      <c r="A145">
        <f t="shared" si="41"/>
        <v>12.849999999999971</v>
      </c>
      <c r="B145" s="3">
        <f t="shared" si="30"/>
        <v>109.9700813901156</v>
      </c>
      <c r="C145" s="8">
        <f t="shared" si="32"/>
        <v>8.3282627893840652E-2</v>
      </c>
      <c r="D145" s="4">
        <f t="shared" si="31"/>
        <v>13831.108198180798</v>
      </c>
      <c r="E145" s="4">
        <f t="shared" si="33"/>
        <v>1151.8910374285404</v>
      </c>
      <c r="F145" s="8">
        <f t="shared" si="28"/>
        <v>7.4427468332831717E-3</v>
      </c>
      <c r="G145" s="4">
        <f t="shared" si="34"/>
        <v>102.94143674280706</v>
      </c>
      <c r="H145" s="8">
        <f t="shared" si="29"/>
        <v>1.5521714495585877E-2</v>
      </c>
      <c r="I145" s="4">
        <f t="shared" si="35"/>
        <v>214.68251260971957</v>
      </c>
      <c r="J145" s="8">
        <f>J144*EXP(-(2*M*(A145-A144)))</f>
        <v>2.8327273591989264E-3</v>
      </c>
      <c r="K145" s="4">
        <f t="shared" si="36"/>
        <v>39.179758601027316</v>
      </c>
      <c r="M145" s="12">
        <f t="shared" si="37"/>
        <v>0.61558205737652549</v>
      </c>
      <c r="N145" s="12">
        <f t="shared" si="38"/>
        <v>5.5012930355718498E-2</v>
      </c>
      <c r="O145" s="12">
        <f t="shared" si="39"/>
        <v>0.11472847561178416</v>
      </c>
      <c r="P145" s="12">
        <f t="shared" si="40"/>
        <v>2.0938053707733828E-2</v>
      </c>
    </row>
    <row r="146" spans="1:16" x14ac:dyDescent="0.35">
      <c r="A146">
        <f t="shared" si="41"/>
        <v>12.949999999999971</v>
      </c>
      <c r="B146" s="3">
        <f t="shared" si="30"/>
        <v>110.23464399127086</v>
      </c>
      <c r="C146" s="8">
        <f t="shared" si="32"/>
        <v>8.1551928652830244E-2</v>
      </c>
      <c r="D146" s="4">
        <f t="shared" si="31"/>
        <v>13931.171892320652</v>
      </c>
      <c r="E146" s="4">
        <f t="shared" si="33"/>
        <v>1136.1139362128479</v>
      </c>
      <c r="F146" s="8">
        <f t="shared" si="28"/>
        <v>7.1366250228867903E-3</v>
      </c>
      <c r="G146" s="4">
        <f t="shared" si="34"/>
        <v>99.421549924872679</v>
      </c>
      <c r="H146" s="8">
        <f t="shared" si="29"/>
        <v>1.4883302972491186E-2</v>
      </c>
      <c r="I146" s="4">
        <f t="shared" si="35"/>
        <v>207.34185203526161</v>
      </c>
      <c r="J146" s="8">
        <f>J145*EXP(-(2*M*(A146-A145)))</f>
        <v>2.7162166613367488E-3</v>
      </c>
      <c r="K146" s="4">
        <f t="shared" si="36"/>
        <v>37.840081205867556</v>
      </c>
      <c r="M146" s="12">
        <f t="shared" si="37"/>
        <v>0.60715061715326024</v>
      </c>
      <c r="N146" s="12">
        <f t="shared" si="38"/>
        <v>5.3131867738933469E-2</v>
      </c>
      <c r="O146" s="12">
        <f t="shared" si="39"/>
        <v>0.11080555339770459</v>
      </c>
      <c r="P146" s="12">
        <f t="shared" si="40"/>
        <v>2.0222116748128453E-2</v>
      </c>
    </row>
    <row r="147" spans="1:16" x14ac:dyDescent="0.35">
      <c r="A147">
        <f t="shared" si="41"/>
        <v>13.049999999999971</v>
      </c>
      <c r="B147" s="3">
        <f t="shared" si="30"/>
        <v>110.49552852257386</v>
      </c>
      <c r="C147" s="8">
        <f t="shared" si="32"/>
        <v>7.9857195134066888E-2</v>
      </c>
      <c r="D147" s="4">
        <f t="shared" si="31"/>
        <v>14030.315915784799</v>
      </c>
      <c r="E147" s="4">
        <f t="shared" si="33"/>
        <v>1120.4216758794309</v>
      </c>
      <c r="F147" s="8">
        <f t="shared" si="28"/>
        <v>6.8430940697235603E-3</v>
      </c>
      <c r="G147" s="4">
        <f t="shared" si="34"/>
        <v>96.010771639655033</v>
      </c>
      <c r="H147" s="8">
        <f t="shared" si="29"/>
        <v>1.4271149455426433E-2</v>
      </c>
      <c r="I147" s="4">
        <f t="shared" si="35"/>
        <v>200.22873534101305</v>
      </c>
      <c r="J147" s="8">
        <f>J146*EXP(-(2*M*(A147-A146)))</f>
        <v>2.6044980740432956E-3</v>
      </c>
      <c r="K147" s="4">
        <f t="shared" si="36"/>
        <v>36.541930780880506</v>
      </c>
      <c r="M147" s="12">
        <f t="shared" si="37"/>
        <v>0.59876451674353981</v>
      </c>
      <c r="N147" s="12">
        <f t="shared" si="38"/>
        <v>5.1309113810092601E-2</v>
      </c>
      <c r="O147" s="12">
        <f t="shared" si="39"/>
        <v>0.10700423290233918</v>
      </c>
      <c r="P147" s="12">
        <f t="shared" si="40"/>
        <v>1.9528372215501761E-2</v>
      </c>
    </row>
    <row r="148" spans="1:16" x14ac:dyDescent="0.35">
      <c r="A148">
        <f t="shared" si="41"/>
        <v>13.14999999999997</v>
      </c>
      <c r="B148" s="3">
        <f t="shared" si="30"/>
        <v>110.7527861182279</v>
      </c>
      <c r="C148" s="8">
        <f t="shared" si="32"/>
        <v>7.8197679932602265E-2</v>
      </c>
      <c r="D148" s="4">
        <f t="shared" si="31"/>
        <v>14128.541121509021</v>
      </c>
      <c r="E148" s="4">
        <f t="shared" si="33"/>
        <v>1104.8191365343719</v>
      </c>
      <c r="F148" s="8">
        <f t="shared" si="28"/>
        <v>6.5616361090727014E-3</v>
      </c>
      <c r="G148" s="4">
        <f t="shared" si="34"/>
        <v>92.706345591412116</v>
      </c>
      <c r="H148" s="8">
        <f t="shared" si="29"/>
        <v>1.3684173946841878E-2</v>
      </c>
      <c r="I148" s="4">
        <f t="shared" si="35"/>
        <v>193.33741432183788</v>
      </c>
      <c r="J148" s="8">
        <f>J147*EXP(-(2*M*(A148-A147)))</f>
        <v>2.4973744967593538E-3</v>
      </c>
      <c r="K148" s="4">
        <f t="shared" si="36"/>
        <v>35.284258273272428</v>
      </c>
      <c r="M148" s="12">
        <f t="shared" si="37"/>
        <v>0.59042636412472016</v>
      </c>
      <c r="N148" s="12">
        <f t="shared" si="38"/>
        <v>4.9543195577264824E-2</v>
      </c>
      <c r="O148" s="12">
        <f t="shared" si="39"/>
        <v>0.10332144222754056</v>
      </c>
      <c r="P148" s="12">
        <f t="shared" si="40"/>
        <v>1.885625948557933E-2</v>
      </c>
    </row>
    <row r="149" spans="1:16" x14ac:dyDescent="0.35">
      <c r="A149">
        <f t="shared" si="41"/>
        <v>13.24999999999997</v>
      </c>
      <c r="B149" s="3">
        <f t="shared" si="30"/>
        <v>111.00646720154533</v>
      </c>
      <c r="C149" s="8">
        <f t="shared" si="32"/>
        <v>7.6572651175336806E-2</v>
      </c>
      <c r="D149" s="4">
        <f t="shared" si="31"/>
        <v>14225.848635425587</v>
      </c>
      <c r="E149" s="4">
        <f t="shared" si="33"/>
        <v>1089.3109452335846</v>
      </c>
      <c r="F149" s="8">
        <f t="shared" si="28"/>
        <v>6.2917545761030334E-3</v>
      </c>
      <c r="G149" s="4">
        <f t="shared" si="34"/>
        <v>89.50554825088804</v>
      </c>
      <c r="H149" s="8">
        <f t="shared" si="29"/>
        <v>1.3121340869723984E-2</v>
      </c>
      <c r="I149" s="4">
        <f t="shared" si="35"/>
        <v>186.66220910651694</v>
      </c>
      <c r="J149" s="8">
        <f>J148*EXP(-(2*M*(A149-A148)))</f>
        <v>2.394656935714961E-3</v>
      </c>
      <c r="K149" s="4">
        <f t="shared" si="36"/>
        <v>34.066027101253098</v>
      </c>
      <c r="M149" s="12">
        <f t="shared" si="37"/>
        <v>0.58213863204162408</v>
      </c>
      <c r="N149" s="12">
        <f t="shared" si="38"/>
        <v>4.7832657559256024E-2</v>
      </c>
      <c r="O149" s="12">
        <f t="shared" si="39"/>
        <v>9.9754145993487947E-2</v>
      </c>
      <c r="P149" s="12">
        <f t="shared" si="40"/>
        <v>1.8205224598715392E-2</v>
      </c>
    </row>
    <row r="150" spans="1:16" x14ac:dyDescent="0.35">
      <c r="A150">
        <f t="shared" si="41"/>
        <v>13.349999999999969</v>
      </c>
      <c r="B150" s="3">
        <f t="shared" si="30"/>
        <v>111.2566214948306</v>
      </c>
      <c r="C150" s="8">
        <f t="shared" si="32"/>
        <v>7.4981392198251728E-2</v>
      </c>
      <c r="D150" s="4">
        <f t="shared" si="31"/>
        <v>14322.239846638182</v>
      </c>
      <c r="E150" s="4">
        <f t="shared" si="33"/>
        <v>1073.9014830982062</v>
      </c>
      <c r="F150" s="8">
        <f t="shared" si="28"/>
        <v>6.0329733298038427E-3</v>
      </c>
      <c r="G150" s="4">
        <f t="shared" si="34"/>
        <v>86.405691017822036</v>
      </c>
      <c r="H150" s="8">
        <f t="shared" si="29"/>
        <v>1.2581657240569012E-2</v>
      </c>
      <c r="I150" s="4">
        <f t="shared" si="35"/>
        <v>180.19751266762131</v>
      </c>
      <c r="J150" s="8">
        <f>J149*EXP(-(2*M*(A150-A149)))</f>
        <v>2.2961641704953833E-3</v>
      </c>
      <c r="K150" s="4">
        <f t="shared" si="36"/>
        <v>32.886213977091884</v>
      </c>
      <c r="M150" s="12">
        <f t="shared" si="37"/>
        <v>0.57390366180907693</v>
      </c>
      <c r="N150" s="12">
        <f t="shared" si="38"/>
        <v>4.6176062941275367E-2</v>
      </c>
      <c r="O150" s="12">
        <f t="shared" si="39"/>
        <v>9.6299347748808536E-2</v>
      </c>
      <c r="P150" s="12">
        <f t="shared" si="40"/>
        <v>1.7574720699742186E-2</v>
      </c>
    </row>
    <row r="151" spans="1:16" x14ac:dyDescent="0.35">
      <c r="A151">
        <f t="shared" si="41"/>
        <v>13.449999999999969</v>
      </c>
      <c r="B151" s="3">
        <f t="shared" si="30"/>
        <v>111.503298029126</v>
      </c>
      <c r="C151" s="8">
        <f t="shared" si="32"/>
        <v>7.3423201230348623E-2</v>
      </c>
      <c r="D151" s="4">
        <f t="shared" si="31"/>
        <v>14417.716397824439</v>
      </c>
      <c r="E151" s="4">
        <f t="shared" si="33"/>
        <v>1058.5948923595608</v>
      </c>
      <c r="F151" s="8">
        <f t="shared" si="28"/>
        <v>5.7848358129486636E-3</v>
      </c>
      <c r="G151" s="4">
        <f t="shared" si="34"/>
        <v>83.404122159072017</v>
      </c>
      <c r="H151" s="8">
        <f t="shared" si="29"/>
        <v>1.2064170917502623E-2</v>
      </c>
      <c r="I151" s="4">
        <f t="shared" si="35"/>
        <v>173.93779486343428</v>
      </c>
      <c r="J151" s="8">
        <f>J150*EXP(-(2*M*(A151-A150)))</f>
        <v>2.2017224343213095E-3</v>
      </c>
      <c r="K151" s="4">
        <f t="shared" si="36"/>
        <v>31.743809644772284</v>
      </c>
      <c r="M151" s="12">
        <f t="shared" si="37"/>
        <v>0.56572366707680577</v>
      </c>
      <c r="N151" s="12">
        <f t="shared" si="38"/>
        <v>4.4571994610687914E-2</v>
      </c>
      <c r="O151" s="12">
        <f t="shared" si="39"/>
        <v>9.2954092130620808E-2</v>
      </c>
      <c r="P151" s="12">
        <f t="shared" si="40"/>
        <v>1.6964208432179915E-2</v>
      </c>
    </row>
    <row r="152" spans="1:16" x14ac:dyDescent="0.35">
      <c r="A152">
        <f t="shared" si="41"/>
        <v>13.549999999999969</v>
      </c>
      <c r="B152" s="3">
        <f t="shared" si="30"/>
        <v>111.74654515382197</v>
      </c>
      <c r="C152" s="8">
        <f t="shared" si="32"/>
        <v>7.1897391084157061E-2</v>
      </c>
      <c r="D152" s="4">
        <f t="shared" si="31"/>
        <v>14512.280175863525</v>
      </c>
      <c r="E152" s="4">
        <f t="shared" si="33"/>
        <v>1043.3950833269196</v>
      </c>
      <c r="F152" s="8">
        <f t="shared" si="28"/>
        <v>5.5469042466099365E-3</v>
      </c>
      <c r="G152" s="4">
        <f t="shared" si="34"/>
        <v>80.498228535490583</v>
      </c>
      <c r="H152" s="8">
        <f t="shared" si="29"/>
        <v>1.1567968920454693E-2</v>
      </c>
      <c r="I152" s="4">
        <f t="shared" si="35"/>
        <v>167.87760603932003</v>
      </c>
      <c r="J152" s="8">
        <f>J151*EXP(-(2*M*(A152-A151)))</f>
        <v>2.1111651074791908E-3</v>
      </c>
      <c r="K152" s="4">
        <f t="shared" si="36"/>
        <v>30.637819537245051</v>
      </c>
      <c r="M152" s="12">
        <f t="shared" si="37"/>
        <v>0.55760073755307982</v>
      </c>
      <c r="N152" s="12">
        <f t="shared" si="38"/>
        <v>4.301905607987435E-2</v>
      </c>
      <c r="O152" s="12">
        <f t="shared" si="39"/>
        <v>8.9715466789141912E-2</v>
      </c>
      <c r="P152" s="12">
        <f t="shared" si="40"/>
        <v>1.6373156289479364E-2</v>
      </c>
    </row>
    <row r="153" spans="1:16" x14ac:dyDescent="0.35">
      <c r="A153">
        <f t="shared" si="41"/>
        <v>13.649999999999968</v>
      </c>
      <c r="B153" s="3">
        <f t="shared" si="30"/>
        <v>111.98641054613367</v>
      </c>
      <c r="C153" s="8">
        <f t="shared" si="32"/>
        <v>7.0403288852673773E-2</v>
      </c>
      <c r="D153" s="4">
        <f t="shared" si="31"/>
        <v>14605.933302685989</v>
      </c>
      <c r="E153" s="4">
        <f t="shared" si="33"/>
        <v>1028.3057412718892</v>
      </c>
      <c r="F153" s="8">
        <f t="shared" si="28"/>
        <v>5.318758857803454E-3</v>
      </c>
      <c r="G153" s="4">
        <f t="shared" si="34"/>
        <v>77.685437130147562</v>
      </c>
      <c r="H153" s="8">
        <f t="shared" si="29"/>
        <v>1.1092175820425714E-2</v>
      </c>
      <c r="I153" s="4">
        <f t="shared" si="35"/>
        <v>162.01158021480424</v>
      </c>
      <c r="J153" s="8">
        <f>J152*EXP(-(2*M*(A153-A152)))</f>
        <v>2.0243324233608579E-3</v>
      </c>
      <c r="K153" s="4">
        <f t="shared" si="36"/>
        <v>29.567264358073388</v>
      </c>
      <c r="M153" s="12">
        <f t="shared" si="37"/>
        <v>0.54953684268379632</v>
      </c>
      <c r="N153" s="12">
        <f t="shared" si="38"/>
        <v>4.1515872302928365E-2</v>
      </c>
      <c r="O153" s="12">
        <f t="shared" si="39"/>
        <v>8.6580604090895366E-2</v>
      </c>
      <c r="P153" s="12">
        <f t="shared" si="40"/>
        <v>1.5801040925858895E-2</v>
      </c>
    </row>
    <row r="154" spans="1:16" x14ac:dyDescent="0.35">
      <c r="A154">
        <f t="shared" ref="A154:A181" si="42">A153+0.1</f>
        <v>13.749999999999968</v>
      </c>
      <c r="B154" s="3">
        <f t="shared" si="30"/>
        <v>112.22294122044589</v>
      </c>
      <c r="C154" s="8">
        <f t="shared" si="32"/>
        <v>6.8940235612599793E-2</v>
      </c>
      <c r="D154" s="4">
        <f t="shared" si="31"/>
        <v>14698.678126343242</v>
      </c>
      <c r="E154" s="4">
        <f t="shared" si="33"/>
        <v>1013.33033322387</v>
      </c>
      <c r="F154" s="8">
        <f t="shared" si="28"/>
        <v>5.0999971388999577E-3</v>
      </c>
      <c r="G154" s="4">
        <f t="shared" si="34"/>
        <v>74.963216389961929</v>
      </c>
      <c r="H154" s="8">
        <f t="shared" si="29"/>
        <v>1.0635952195003026E-2</v>
      </c>
      <c r="I154" s="4">
        <f t="shared" si="35"/>
        <v>156.33443788152337</v>
      </c>
      <c r="J154" s="8">
        <f>J153*EXP(-(2*M*(A154-A153)))</f>
        <v>1.941071186593792E-3</v>
      </c>
      <c r="K154" s="4">
        <f t="shared" si="36"/>
        <v>28.531180592061293</v>
      </c>
      <c r="M154" s="12">
        <f t="shared" si="37"/>
        <v>0.54153383528404075</v>
      </c>
      <c r="N154" s="12">
        <f t="shared" si="38"/>
        <v>4.0061090392638103E-2</v>
      </c>
      <c r="O154" s="12">
        <f t="shared" si="39"/>
        <v>8.3546682613962947E-2</v>
      </c>
      <c r="P154" s="12">
        <f t="shared" si="40"/>
        <v>1.524734742918933E-2</v>
      </c>
    </row>
    <row r="155" spans="1:16" x14ac:dyDescent="0.35">
      <c r="A155">
        <f t="shared" si="42"/>
        <v>13.849999999999968</v>
      </c>
      <c r="B155" s="3">
        <f t="shared" si="30"/>
        <v>112.45618353752801</v>
      </c>
      <c r="C155" s="8">
        <f t="shared" si="32"/>
        <v>6.7507586133744552E-2</v>
      </c>
      <c r="D155" s="4">
        <f t="shared" si="31"/>
        <v>14790.517212293664</v>
      </c>
      <c r="E155" s="4">
        <f t="shared" si="33"/>
        <v>998.47211467154591</v>
      </c>
      <c r="F155" s="8">
        <f t="shared" si="28"/>
        <v>4.8902331374973025E-3</v>
      </c>
      <c r="G155" s="4">
        <f t="shared" si="34"/>
        <v>72.329077392282699</v>
      </c>
      <c r="H155" s="8">
        <f t="shared" si="29"/>
        <v>1.0198493147401989E-2</v>
      </c>
      <c r="I155" s="4">
        <f t="shared" si="35"/>
        <v>150.84098843610809</v>
      </c>
      <c r="J155" s="8">
        <f>J154*EXP(-(2*M*(A155-A154)))</f>
        <v>1.8612345027647619E-3</v>
      </c>
      <c r="K155" s="4">
        <f t="shared" si="36"/>
        <v>27.52862094925705</v>
      </c>
      <c r="M155" s="12">
        <f t="shared" si="37"/>
        <v>0.53359345511943068</v>
      </c>
      <c r="N155" s="12">
        <f t="shared" si="38"/>
        <v>3.8653380243918664E-2</v>
      </c>
      <c r="O155" s="12">
        <f t="shared" si="39"/>
        <v>8.061092844814198E-2</v>
      </c>
      <c r="P155" s="12">
        <f t="shared" si="40"/>
        <v>1.4711569558273829E-2</v>
      </c>
    </row>
    <row r="156" spans="1:16" x14ac:dyDescent="0.35">
      <c r="A156">
        <f t="shared" si="42"/>
        <v>13.949999999999967</v>
      </c>
      <c r="B156" s="3">
        <f t="shared" si="30"/>
        <v>112.68618321362084</v>
      </c>
      <c r="C156" s="8">
        <f t="shared" si="32"/>
        <v>6.6104708594468958E-2</v>
      </c>
      <c r="D156" s="4">
        <f t="shared" si="31"/>
        <v>14881.453334902493</v>
      </c>
      <c r="E156" s="4">
        <f t="shared" si="33"/>
        <v>983.73413616591756</v>
      </c>
      <c r="F156" s="8">
        <f t="shared" si="28"/>
        <v>4.6890967755003317E-3</v>
      </c>
      <c r="G156" s="4">
        <f t="shared" si="34"/>
        <v>69.780574847449941</v>
      </c>
      <c r="H156" s="8">
        <f t="shared" si="29"/>
        <v>9.7790268864193352E-3</v>
      </c>
      <c r="I156" s="4">
        <f t="shared" si="35"/>
        <v>145.52613227100616</v>
      </c>
      <c r="J156" s="8">
        <f>J155*EXP(-(2*M*(A156-A155)))</f>
        <v>1.784681519259985E-3</v>
      </c>
      <c r="K156" s="4">
        <f t="shared" si="36"/>
        <v>26.558654746530351</v>
      </c>
      <c r="M156" s="12">
        <f t="shared" si="37"/>
        <v>0.52571733243484164</v>
      </c>
      <c r="N156" s="12">
        <f t="shared" si="38"/>
        <v>3.7291435069590678E-2</v>
      </c>
      <c r="O156" s="12">
        <f t="shared" si="39"/>
        <v>7.7770616312301852E-2</v>
      </c>
      <c r="P156" s="12">
        <f t="shared" si="40"/>
        <v>1.4193209946766532E-2</v>
      </c>
    </row>
    <row r="157" spans="1:16" x14ac:dyDescent="0.35">
      <c r="A157">
        <f t="shared" si="42"/>
        <v>14.049999999999967</v>
      </c>
      <c r="B157" s="3">
        <f t="shared" si="30"/>
        <v>112.91298532939726</v>
      </c>
      <c r="C157" s="8">
        <f t="shared" si="32"/>
        <v>6.473098430304175E-2</v>
      </c>
      <c r="D157" s="4">
        <f t="shared" si="31"/>
        <v>14971.489469152504</v>
      </c>
      <c r="E157" s="4">
        <f t="shared" si="33"/>
        <v>969.11924982086566</v>
      </c>
      <c r="F157" s="8">
        <f t="shared" si="28"/>
        <v>4.4962331962071491E-3</v>
      </c>
      <c r="G157" s="4">
        <f t="shared" si="34"/>
        <v>67.315307947869243</v>
      </c>
      <c r="H157" s="8">
        <f t="shared" si="29"/>
        <v>9.3768133647933374E-3</v>
      </c>
      <c r="I157" s="4">
        <f t="shared" si="35"/>
        <v>140.38486254521192</v>
      </c>
      <c r="J157" s="8">
        <f>J156*EXP(-(2*M*(A157-A156)))</f>
        <v>1.7112771767645906E-3</v>
      </c>
      <c r="K157" s="4">
        <f t="shared" si="36"/>
        <v>25.620368230732097</v>
      </c>
      <c r="M157" s="12">
        <f t="shared" si="37"/>
        <v>0.5179069914283736</v>
      </c>
      <c r="N157" s="12">
        <f t="shared" si="38"/>
        <v>3.5973971854134174E-2</v>
      </c>
      <c r="O157" s="12">
        <f t="shared" si="39"/>
        <v>7.5023070500679551E-2</v>
      </c>
      <c r="P157" s="12">
        <f t="shared" si="40"/>
        <v>1.3691780275872357E-2</v>
      </c>
    </row>
    <row r="158" spans="1:16" x14ac:dyDescent="0.35">
      <c r="A158">
        <f t="shared" si="42"/>
        <v>14.149999999999967</v>
      </c>
      <c r="B158" s="3">
        <f t="shared" si="30"/>
        <v>113.13663433879802</v>
      </c>
      <c r="C158" s="8">
        <f t="shared" si="32"/>
        <v>6.3385807424786486E-2</v>
      </c>
      <c r="D158" s="4">
        <f t="shared" si="31"/>
        <v>15060.628782562218</v>
      </c>
      <c r="E158" s="4">
        <f t="shared" si="33"/>
        <v>954.63011570768538</v>
      </c>
      <c r="F158" s="8">
        <f t="shared" si="28"/>
        <v>4.3113021382498711E-3</v>
      </c>
      <c r="G158" s="4">
        <f t="shared" si="34"/>
        <v>64.930921073648051</v>
      </c>
      <c r="H158" s="8">
        <f t="shared" si="29"/>
        <v>8.9911429735685302E-3</v>
      </c>
      <c r="I158" s="4">
        <f t="shared" si="35"/>
        <v>135.41226665585825</v>
      </c>
      <c r="J158" s="8">
        <f>J157*EXP(-(2*M*(A158-A157)))</f>
        <v>1.6408919709829642E-3</v>
      </c>
      <c r="K158" s="4">
        <f t="shared" si="36"/>
        <v>24.71286484726128</v>
      </c>
      <c r="M158" s="12">
        <f t="shared" si="37"/>
        <v>0.51016385366865369</v>
      </c>
      <c r="N158" s="12">
        <f t="shared" si="38"/>
        <v>3.4699731730787678E-2</v>
      </c>
      <c r="O158" s="12">
        <f t="shared" si="39"/>
        <v>7.2365665669313031E-2</v>
      </c>
      <c r="P158" s="12">
        <f t="shared" si="40"/>
        <v>1.320680141787184E-2</v>
      </c>
    </row>
    <row r="159" spans="1:16" x14ac:dyDescent="0.35">
      <c r="A159">
        <f t="shared" si="42"/>
        <v>14.249999999999966</v>
      </c>
      <c r="B159" s="3">
        <f t="shared" si="30"/>
        <v>113.35717407774492</v>
      </c>
      <c r="C159" s="8">
        <f t="shared" si="32"/>
        <v>6.2068584714898595E-2</v>
      </c>
      <c r="D159" s="4">
        <f t="shared" si="31"/>
        <v>15148.874627308787</v>
      </c>
      <c r="E159" s="4">
        <f t="shared" si="33"/>
        <v>940.26920814049333</v>
      </c>
      <c r="F159" s="8">
        <f t="shared" ref="F159:F222" si="43">F158*EXP(-2*M*(A159-A158))</f>
        <v>4.1339773352853382E-3</v>
      </c>
      <c r="G159" s="4">
        <f t="shared" si="34"/>
        <v>62.625104364373648</v>
      </c>
      <c r="H159" s="8">
        <f t="shared" si="29"/>
        <v>8.6213352901614946E-3</v>
      </c>
      <c r="I159" s="4">
        <f t="shared" si="35"/>
        <v>130.60352743064931</v>
      </c>
      <c r="J159" s="8">
        <f>J158*EXP(-(2*M*(A159-A158)))</f>
        <v>1.5734017241595868E-3</v>
      </c>
      <c r="K159" s="4">
        <f t="shared" si="36"/>
        <v>23.835265457685065</v>
      </c>
      <c r="M159" s="12">
        <f t="shared" si="37"/>
        <v>0.50248924145382023</v>
      </c>
      <c r="N159" s="12">
        <f t="shared" si="38"/>
        <v>3.3467480287112078E-2</v>
      </c>
      <c r="O159" s="12">
        <f t="shared" si="39"/>
        <v>6.979582747328926E-2</v>
      </c>
      <c r="P159" s="12">
        <f t="shared" si="40"/>
        <v>1.2737803552419463E-2</v>
      </c>
    </row>
    <row r="160" spans="1:16" x14ac:dyDescent="0.35">
      <c r="A160">
        <f t="shared" si="42"/>
        <v>14.349999999999966</v>
      </c>
      <c r="B160" s="3">
        <f t="shared" si="30"/>
        <v>113.57464777273282</v>
      </c>
      <c r="C160" s="8">
        <f t="shared" si="32"/>
        <v>6.0778735256814792E-2</v>
      </c>
      <c r="D160" s="4">
        <f t="shared" si="31"/>
        <v>15236.230532552194</v>
      </c>
      <c r="E160" s="4">
        <f t="shared" si="33"/>
        <v>926.03882184978806</v>
      </c>
      <c r="F160" s="8">
        <f t="shared" si="43"/>
        <v>3.9639459403766775E-3</v>
      </c>
      <c r="G160" s="4">
        <f t="shared" si="34"/>
        <v>60.395594166153451</v>
      </c>
      <c r="H160" s="8">
        <f t="shared" si="29"/>
        <v>8.2667378779189716E-3</v>
      </c>
      <c r="I160" s="4">
        <f t="shared" si="35"/>
        <v>125.95392406015476</v>
      </c>
      <c r="J160" s="8">
        <f>J159*EXP(-(2*M*(A160-A159)))</f>
        <v>1.5086873659972721E-3</v>
      </c>
      <c r="K160" s="4">
        <f t="shared" si="36"/>
        <v>22.986708509883382</v>
      </c>
      <c r="M160" s="12">
        <f t="shared" si="37"/>
        <v>0.49488438111073552</v>
      </c>
      <c r="N160" s="12">
        <f t="shared" si="38"/>
        <v>3.2276007803893392E-2</v>
      </c>
      <c r="O160" s="12">
        <f t="shared" si="39"/>
        <v>6.7311033064971423E-2</v>
      </c>
      <c r="P160" s="12">
        <f t="shared" si="40"/>
        <v>1.2284326257470626E-2</v>
      </c>
    </row>
    <row r="161" spans="1:16" x14ac:dyDescent="0.35">
      <c r="A161">
        <f t="shared" si="42"/>
        <v>14.449999999999966</v>
      </c>
      <c r="B161" s="3">
        <f t="shared" si="30"/>
        <v>113.78909804930217</v>
      </c>
      <c r="C161" s="8">
        <f t="shared" si="32"/>
        <v>5.9515690206019496E-2</v>
      </c>
      <c r="D161" s="4">
        <f t="shared" si="31"/>
        <v>15322.700196957629</v>
      </c>
      <c r="E161" s="4">
        <f t="shared" si="33"/>
        <v>911.94107804184409</v>
      </c>
      <c r="F161" s="8">
        <f t="shared" si="43"/>
        <v>3.8009079740501765E-3</v>
      </c>
      <c r="G161" s="4">
        <f t="shared" si="34"/>
        <v>58.240173362596458</v>
      </c>
      <c r="H161" s="8">
        <f t="shared" si="29"/>
        <v>7.9267251350504126E-3</v>
      </c>
      <c r="I161" s="4">
        <f t="shared" si="35"/>
        <v>121.45883278806595</v>
      </c>
      <c r="J161" s="8">
        <f>J160*EXP(-(2*M*(A161-A160)))</f>
        <v>1.4466347235862842E-3</v>
      </c>
      <c r="K161" s="4">
        <f t="shared" si="36"/>
        <v>22.166350164021303</v>
      </c>
      <c r="M161" s="12">
        <f t="shared" si="37"/>
        <v>0.48735040623318582</v>
      </c>
      <c r="N161" s="12">
        <f t="shared" si="38"/>
        <v>3.1124129432022567E-2</v>
      </c>
      <c r="O161" s="12">
        <f t="shared" si="39"/>
        <v>6.4908811462878829E-2</v>
      </c>
      <c r="P161" s="12">
        <f t="shared" si="40"/>
        <v>1.1845918576602539E-2</v>
      </c>
    </row>
    <row r="162" spans="1:16" x14ac:dyDescent="0.35">
      <c r="A162">
        <f t="shared" si="42"/>
        <v>14.549999999999965</v>
      </c>
      <c r="B162" s="3">
        <f t="shared" si="30"/>
        <v>114.00056694039368</v>
      </c>
      <c r="C162" s="8">
        <f t="shared" si="32"/>
        <v>5.8278892539175141E-2</v>
      </c>
      <c r="D162" s="4">
        <f t="shared" si="31"/>
        <v>15408.28748141275</v>
      </c>
      <c r="E162" s="4">
        <f t="shared" si="33"/>
        <v>897.97793034197127</v>
      </c>
      <c r="F162" s="8">
        <f t="shared" si="43"/>
        <v>3.6445757950537001E-3</v>
      </c>
      <c r="G162" s="4">
        <f t="shared" si="34"/>
        <v>56.156671597985849</v>
      </c>
      <c r="H162" s="8">
        <f t="shared" si="29"/>
        <v>7.6006971909041883E-3</v>
      </c>
      <c r="I162" s="4">
        <f t="shared" si="35"/>
        <v>117.11372737661806</v>
      </c>
      <c r="J162" s="8">
        <f>J161*EXP(-(2*M*(A162-A161)))</f>
        <v>1.3871343199737174E-3</v>
      </c>
      <c r="K162" s="4">
        <f t="shared" si="36"/>
        <v>21.373364377489018</v>
      </c>
      <c r="M162" s="12">
        <f t="shared" si="37"/>
        <v>0.47988836085801873</v>
      </c>
      <c r="N162" s="12">
        <f t="shared" si="38"/>
        <v>3.0010685311761161E-2</v>
      </c>
      <c r="O162" s="12">
        <f t="shared" si="39"/>
        <v>6.2586743800413056E-2</v>
      </c>
      <c r="P162" s="12">
        <f t="shared" si="40"/>
        <v>1.1422139064406995E-2</v>
      </c>
    </row>
    <row r="163" spans="1:16" x14ac:dyDescent="0.35">
      <c r="A163">
        <f t="shared" si="42"/>
        <v>14.649999999999965</v>
      </c>
      <c r="B163" s="3">
        <f t="shared" si="30"/>
        <v>114.20909589458702</v>
      </c>
      <c r="C163" s="8">
        <f t="shared" si="32"/>
        <v>5.7067796808465888E-2</v>
      </c>
      <c r="D163" s="4">
        <f t="shared" si="31"/>
        <v>15492.996401936678</v>
      </c>
      <c r="E163" s="4">
        <f t="shared" si="33"/>
        <v>884.15117062001548</v>
      </c>
      <c r="F163" s="8">
        <f t="shared" si="43"/>
        <v>3.4946735928829305E-3</v>
      </c>
      <c r="G163" s="4">
        <f t="shared" si="34"/>
        <v>54.142965400478367</v>
      </c>
      <c r="H163" s="8">
        <f t="shared" si="29"/>
        <v>7.2880788476402001E-3</v>
      </c>
      <c r="I163" s="4">
        <f t="shared" si="35"/>
        <v>112.91417936352043</v>
      </c>
      <c r="J163" s="8">
        <f>J162*EXP(-(2*M*(A163-A162)))</f>
        <v>1.3300811810177612E-3</v>
      </c>
      <c r="K163" s="4">
        <f t="shared" si="36"/>
        <v>20.606942951791861</v>
      </c>
      <c r="M163" s="12">
        <f t="shared" si="37"/>
        <v>0.47249920257834904</v>
      </c>
      <c r="N163" s="12">
        <f t="shared" si="38"/>
        <v>2.8934540638580288E-2</v>
      </c>
      <c r="O163" s="12">
        <f t="shared" si="39"/>
        <v>6.0342463463164131E-2</v>
      </c>
      <c r="P163" s="12">
        <f t="shared" si="40"/>
        <v>1.1012555811548867E-2</v>
      </c>
    </row>
    <row r="164" spans="1:16" x14ac:dyDescent="0.35">
      <c r="A164">
        <f t="shared" si="42"/>
        <v>14.749999999999964</v>
      </c>
      <c r="B164" s="3">
        <f t="shared" si="30"/>
        <v>114.41472578422479</v>
      </c>
      <c r="C164" s="8">
        <f t="shared" si="32"/>
        <v>5.588186890104628E-2</v>
      </c>
      <c r="D164" s="4">
        <f t="shared" si="31"/>
        <v>15576.831122777292</v>
      </c>
      <c r="E164" s="4">
        <f t="shared" si="33"/>
        <v>870.46243469677813</v>
      </c>
      <c r="F164" s="8">
        <f t="shared" si="43"/>
        <v>3.3509369011801124E-3</v>
      </c>
      <c r="G164" s="4">
        <f t="shared" si="34"/>
        <v>52.196978212765266</v>
      </c>
      <c r="H164" s="8">
        <f t="shared" si="29"/>
        <v>6.9883185654317261E-3</v>
      </c>
      <c r="I164" s="4">
        <f t="shared" si="35"/>
        <v>108.85585812589927</v>
      </c>
      <c r="J164" s="8">
        <f>J163*EXP(-(2*M*(A164-A163)))</f>
        <v>1.2753746501860919E-3</v>
      </c>
      <c r="K164" s="4">
        <f t="shared" si="36"/>
        <v>19.86629554421992</v>
      </c>
      <c r="M164" s="12">
        <f t="shared" si="37"/>
        <v>0.46518380559312583</v>
      </c>
      <c r="N164" s="12">
        <f t="shared" si="38"/>
        <v>2.7894585679546148E-2</v>
      </c>
      <c r="O164" s="12">
        <f t="shared" si="39"/>
        <v>5.8173656123082139E-2</v>
      </c>
      <c r="P164" s="12">
        <f t="shared" si="40"/>
        <v>1.0616746451002461E-2</v>
      </c>
    </row>
    <row r="165" spans="1:16" x14ac:dyDescent="0.35">
      <c r="A165">
        <f t="shared" si="42"/>
        <v>14.849999999999964</v>
      </c>
      <c r="B165" s="3">
        <f t="shared" si="30"/>
        <v>114.61749691342362</v>
      </c>
      <c r="C165" s="8">
        <f t="shared" si="32"/>
        <v>5.4720585803488826E-2</v>
      </c>
      <c r="D165" s="4">
        <f t="shared" si="31"/>
        <v>15659.795949693633</v>
      </c>
      <c r="E165" s="4">
        <f t="shared" si="33"/>
        <v>856.91320793033719</v>
      </c>
      <c r="F165" s="8">
        <f t="shared" si="43"/>
        <v>3.2131121311468162E-3</v>
      </c>
      <c r="G165" s="4">
        <f t="shared" si="34"/>
        <v>50.316680337244392</v>
      </c>
      <c r="H165" s="8">
        <f t="shared" si="29"/>
        <v>6.7008874894061406E-3</v>
      </c>
      <c r="I165" s="4">
        <f t="shared" si="35"/>
        <v>104.93453076595502</v>
      </c>
      <c r="J165" s="8">
        <f>J164*EXP(-(2*M*(A165-A164)))</f>
        <v>1.2229182109716474E-3</v>
      </c>
      <c r="K165" s="4">
        <f t="shared" si="36"/>
        <v>19.150649646980387</v>
      </c>
      <c r="M165" s="12">
        <f t="shared" si="37"/>
        <v>0.45794296369251836</v>
      </c>
      <c r="N165" s="12">
        <f t="shared" si="38"/>
        <v>2.6889735744019452E-2</v>
      </c>
      <c r="O165" s="12">
        <f t="shared" si="39"/>
        <v>5.6078059677371367E-2</v>
      </c>
      <c r="P165" s="12">
        <f t="shared" si="40"/>
        <v>1.0234298146899643E-2</v>
      </c>
    </row>
    <row r="166" spans="1:16" x14ac:dyDescent="0.35">
      <c r="A166">
        <f t="shared" si="42"/>
        <v>14.949999999999964</v>
      </c>
      <c r="B166" s="3">
        <f t="shared" si="30"/>
        <v>114.817449025974</v>
      </c>
      <c r="C166" s="8">
        <f t="shared" si="32"/>
        <v>5.35834353711266E-2</v>
      </c>
      <c r="D166" s="4">
        <f t="shared" si="31"/>
        <v>15741.895323420071</v>
      </c>
      <c r="E166" s="4">
        <f t="shared" si="33"/>
        <v>843.50483068151948</v>
      </c>
      <c r="F166" s="8">
        <f t="shared" si="43"/>
        <v>3.0809561241475366E-3</v>
      </c>
      <c r="G166" s="4">
        <f t="shared" si="34"/>
        <v>48.500088802380532</v>
      </c>
      <c r="H166" s="8">
        <f t="shared" si="29"/>
        <v>6.4252785166077743E-3</v>
      </c>
      <c r="I166" s="4">
        <f t="shared" si="35"/>
        <v>101.14606183225938</v>
      </c>
      <c r="J166" s="8">
        <f>J165*EXP(-(2*M*(A166-A165)))</f>
        <v>1.172619316612479E-3</v>
      </c>
      <c r="K166" s="4">
        <f t="shared" si="36"/>
        <v>18.459250536334022</v>
      </c>
      <c r="M166" s="12">
        <f t="shared" si="37"/>
        <v>0.4507773931787189</v>
      </c>
      <c r="N166" s="12">
        <f t="shared" si="38"/>
        <v>2.5918931112237038E-2</v>
      </c>
      <c r="O166" s="12">
        <f t="shared" si="39"/>
        <v>5.4053464099548677E-2</v>
      </c>
      <c r="P166" s="12">
        <f t="shared" si="40"/>
        <v>9.864807567347849E-3</v>
      </c>
    </row>
    <row r="167" spans="1:16" x14ac:dyDescent="0.35">
      <c r="A167">
        <f t="shared" si="42"/>
        <v>15.049999999999963</v>
      </c>
      <c r="B167" s="3">
        <f t="shared" si="30"/>
        <v>115.01462131313009</v>
      </c>
      <c r="C167" s="8">
        <f t="shared" si="32"/>
        <v>5.2469916102189151E-2</v>
      </c>
      <c r="D167" s="4">
        <f t="shared" si="31"/>
        <v>15823.133813308923</v>
      </c>
      <c r="E167" s="4">
        <f t="shared" si="33"/>
        <v>830.2385036580315</v>
      </c>
      <c r="F167" s="8">
        <f t="shared" si="43"/>
        <v>2.9542357227148016E-3</v>
      </c>
      <c r="G167" s="4">
        <f t="shared" si="34"/>
        <v>46.745267156573703</v>
      </c>
      <c r="H167" s="8">
        <f t="shared" si="29"/>
        <v>6.1610054013367969E-3</v>
      </c>
      <c r="I167" s="4">
        <f t="shared" si="35"/>
        <v>97.48641288987119</v>
      </c>
      <c r="J167" s="8">
        <f>J166*EXP(-(2*M*(A167-A166)))</f>
        <v>1.1243892268152649E-3</v>
      </c>
      <c r="K167" s="4">
        <f t="shared" si="36"/>
        <v>17.791361194140894</v>
      </c>
      <c r="M167" s="12">
        <f t="shared" si="37"/>
        <v>0.44368773572189962</v>
      </c>
      <c r="N167" s="12">
        <f t="shared" si="38"/>
        <v>2.4981136925153052E-2</v>
      </c>
      <c r="O167" s="12">
        <f t="shared" si="39"/>
        <v>5.2097711209709123E-2</v>
      </c>
      <c r="P167" s="12">
        <f t="shared" si="40"/>
        <v>9.5078808425033499E-3</v>
      </c>
    </row>
    <row r="168" spans="1:16" x14ac:dyDescent="0.35">
      <c r="A168">
        <f t="shared" si="42"/>
        <v>15.149999999999963</v>
      </c>
      <c r="B168" s="3">
        <f t="shared" si="30"/>
        <v>115.20905242129142</v>
      </c>
      <c r="C168" s="8">
        <f t="shared" si="32"/>
        <v>5.1379536916632079E-2</v>
      </c>
      <c r="D168" s="4">
        <f t="shared" si="31"/>
        <v>15903.516111148219</v>
      </c>
      <c r="E168" s="4">
        <f t="shared" si="33"/>
        <v>817.11529313699293</v>
      </c>
      <c r="F168" s="8">
        <f t="shared" si="43"/>
        <v>2.8327273591989377E-3</v>
      </c>
      <c r="G168" s="4">
        <f t="shared" si="34"/>
        <v>45.050325195510652</v>
      </c>
      <c r="H168" s="8">
        <f t="shared" si="29"/>
        <v>5.9076018972857077E-3</v>
      </c>
      <c r="I168" s="4">
        <f t="shared" si="35"/>
        <v>93.951641951733038</v>
      </c>
      <c r="J168" s="8">
        <f>J167*EXP(-(2*M*(A168-A167)))</f>
        <v>1.0781428511944188E-3</v>
      </c>
      <c r="K168" s="4">
        <f t="shared" si="36"/>
        <v>17.146262204089716</v>
      </c>
      <c r="M168" s="12">
        <f t="shared" si="37"/>
        <v>0.43667456115118652</v>
      </c>
      <c r="N168" s="12">
        <f t="shared" si="38"/>
        <v>2.4075343038732849E-2</v>
      </c>
      <c r="O168" s="12">
        <f t="shared" si="39"/>
        <v>5.0208694370658648E-2</v>
      </c>
      <c r="P168" s="12">
        <f t="shared" si="40"/>
        <v>9.1631335091151792E-3</v>
      </c>
    </row>
    <row r="169" spans="1:16" x14ac:dyDescent="0.35">
      <c r="A169">
        <f t="shared" si="42"/>
        <v>15.249999999999963</v>
      </c>
      <c r="B169" s="3">
        <f t="shared" si="30"/>
        <v>115.4007804595776</v>
      </c>
      <c r="C169" s="8">
        <f t="shared" si="32"/>
        <v>5.0311816939562791E-2</v>
      </c>
      <c r="D169" s="4">
        <f t="shared" si="31"/>
        <v>15983.047025151254</v>
      </c>
      <c r="E169" s="4">
        <f t="shared" si="33"/>
        <v>804.13613606583351</v>
      </c>
      <c r="F169" s="8">
        <f t="shared" si="43"/>
        <v>2.7162166613367597E-3</v>
      </c>
      <c r="G169" s="4">
        <f t="shared" si="34"/>
        <v>43.41341862864477</v>
      </c>
      <c r="H169" s="8">
        <f t="shared" si="29"/>
        <v>5.6646209349599406E-3</v>
      </c>
      <c r="I169" s="4">
        <f t="shared" si="35"/>
        <v>90.537902783120998</v>
      </c>
      <c r="J169" s="8">
        <f>J168*EXP(-(2*M*(A169-A168)))</f>
        <v>1.0337985991505853E-3</v>
      </c>
      <c r="K169" s="4">
        <f t="shared" si="36"/>
        <v>16.523251624759297</v>
      </c>
      <c r="M169" s="12">
        <f t="shared" si="37"/>
        <v>0.42973837018062949</v>
      </c>
      <c r="N169" s="12">
        <f t="shared" si="38"/>
        <v>2.3200563845716553E-2</v>
      </c>
      <c r="O169" s="12">
        <f t="shared" si="39"/>
        <v>4.8384358116205069E-2</v>
      </c>
      <c r="P169" s="12">
        <f t="shared" si="40"/>
        <v>8.8301904426878984E-3</v>
      </c>
    </row>
    <row r="170" spans="1:16" x14ac:dyDescent="0.35">
      <c r="A170">
        <f t="shared" si="42"/>
        <v>15.349999999999962</v>
      </c>
      <c r="B170" s="3">
        <f t="shared" si="30"/>
        <v>115.58984300729794</v>
      </c>
      <c r="C170" s="8">
        <f t="shared" si="32"/>
        <v>4.9266285289166878E-2</v>
      </c>
      <c r="D170" s="4">
        <f t="shared" si="31"/>
        <v>16061.731474114726</v>
      </c>
      <c r="E170" s="4">
        <f t="shared" si="33"/>
        <v>791.30184504172689</v>
      </c>
      <c r="F170" s="8">
        <f t="shared" si="43"/>
        <v>2.604498074043306E-3</v>
      </c>
      <c r="G170" s="4">
        <f t="shared" si="34"/>
        <v>41.832748690132554</v>
      </c>
      <c r="H170" s="8">
        <f t="shared" si="29"/>
        <v>5.4316338329313419E-3</v>
      </c>
      <c r="I170" s="4">
        <f t="shared" si="35"/>
        <v>87.241444090259733</v>
      </c>
      <c r="J170" s="8">
        <f>J169*EXP(-(2*M*(A170-A169)))</f>
        <v>9.912782359236638E-4</v>
      </c>
      <c r="K170" s="4">
        <f t="shared" si="36"/>
        <v>15.921644841540033</v>
      </c>
      <c r="M170" s="12">
        <f t="shared" si="37"/>
        <v>0.42287959707026163</v>
      </c>
      <c r="N170" s="12">
        <f t="shared" si="38"/>
        <v>2.2355838067699602E-2</v>
      </c>
      <c r="O170" s="12">
        <f t="shared" si="39"/>
        <v>4.6622697717545916E-2</v>
      </c>
      <c r="P170" s="12">
        <f t="shared" si="40"/>
        <v>8.5086857783469687E-3</v>
      </c>
    </row>
    <row r="171" spans="1:16" x14ac:dyDescent="0.35">
      <c r="A171">
        <f t="shared" si="42"/>
        <v>15.449999999999962</v>
      </c>
      <c r="B171" s="3">
        <f t="shared" si="30"/>
        <v>115.77627712131707</v>
      </c>
      <c r="C171" s="8">
        <f t="shared" si="32"/>
        <v>4.8242480869041593E-2</v>
      </c>
      <c r="D171" s="4">
        <f t="shared" si="31"/>
        <v>16139.574481742084</v>
      </c>
      <c r="E171" s="4">
        <f t="shared" si="33"/>
        <v>778.6131131699143</v>
      </c>
      <c r="F171" s="8">
        <f t="shared" si="43"/>
        <v>2.4973744967593638E-3</v>
      </c>
      <c r="G171" s="4">
        <f t="shared" si="34"/>
        <v>40.306561699250906</v>
      </c>
      <c r="H171" s="8">
        <f t="shared" si="29"/>
        <v>5.20822954153296E-3</v>
      </c>
      <c r="I171" s="4">
        <f t="shared" si="35"/>
        <v>84.058608603580637</v>
      </c>
      <c r="J171" s="8">
        <f>J170*EXP(-(2*M*(A171-A170)))</f>
        <v>9.5050674456640327E-4</v>
      </c>
      <c r="K171" s="4">
        <f t="shared" si="36"/>
        <v>15.340774399327664</v>
      </c>
      <c r="M171" s="12">
        <f t="shared" si="37"/>
        <v>0.41609861222243566</v>
      </c>
      <c r="N171" s="12">
        <f t="shared" si="38"/>
        <v>2.1540228520215386E-2</v>
      </c>
      <c r="O171" s="12">
        <f t="shared" si="39"/>
        <v>4.4921758693352423E-2</v>
      </c>
      <c r="P171" s="12">
        <f t="shared" si="40"/>
        <v>8.1982628214286278E-3</v>
      </c>
    </row>
    <row r="172" spans="1:16" x14ac:dyDescent="0.35">
      <c r="A172">
        <f t="shared" si="42"/>
        <v>15.549999999999962</v>
      </c>
      <c r="B172" s="3">
        <f t="shared" si="30"/>
        <v>115.96011934331814</v>
      </c>
      <c r="C172" s="8">
        <f t="shared" si="32"/>
        <v>4.7239952164844876E-2</v>
      </c>
      <c r="D172" s="4">
        <f t="shared" si="31"/>
        <v>16216.581171128793</v>
      </c>
      <c r="E172" s="4">
        <f t="shared" si="33"/>
        <v>766.07051880144832</v>
      </c>
      <c r="F172" s="8">
        <f t="shared" si="43"/>
        <v>2.3946569357149706E-3</v>
      </c>
      <c r="G172" s="4">
        <f t="shared" si="34"/>
        <v>38.833148575028368</v>
      </c>
      <c r="H172" s="8">
        <f t="shared" si="29"/>
        <v>4.9940139176608417E-3</v>
      </c>
      <c r="I172" s="4">
        <f t="shared" si="35"/>
        <v>80.985832065493952</v>
      </c>
      <c r="J172" s="8">
        <f>J171*EXP(-(2*M*(A172-A171)))</f>
        <v>9.1141219359505384E-4</v>
      </c>
      <c r="K172" s="4">
        <f t="shared" si="36"/>
        <v>14.779989817790741</v>
      </c>
      <c r="M172" s="12">
        <f t="shared" si="37"/>
        <v>0.40939572471372154</v>
      </c>
      <c r="N172" s="12">
        <f t="shared" si="38"/>
        <v>2.0752821853349337E-2</v>
      </c>
      <c r="O172" s="12">
        <f t="shared" si="39"/>
        <v>4.3279636268824861E-2</v>
      </c>
      <c r="P172" s="12">
        <f t="shared" si="40"/>
        <v>7.8985739487569817E-3</v>
      </c>
    </row>
    <row r="173" spans="1:16" x14ac:dyDescent="0.35">
      <c r="A173">
        <f t="shared" si="42"/>
        <v>15.649999999999961</v>
      </c>
      <c r="B173" s="3">
        <f t="shared" si="30"/>
        <v>116.14140570696522</v>
      </c>
      <c r="C173" s="8">
        <f t="shared" si="32"/>
        <v>4.6258257045170205E-2</v>
      </c>
      <c r="D173" s="4">
        <f t="shared" si="31"/>
        <v>16292.756759406388</v>
      </c>
      <c r="E173" s="4">
        <f t="shared" si="33"/>
        <v>753.67453015105502</v>
      </c>
      <c r="F173" s="8">
        <f t="shared" si="43"/>
        <v>2.2961641704953924E-3</v>
      </c>
      <c r="G173" s="4">
        <f t="shared" si="34"/>
        <v>37.410844309545567</v>
      </c>
      <c r="H173" s="8">
        <f t="shared" si="29"/>
        <v>4.7886090294033861E-3</v>
      </c>
      <c r="I173" s="4">
        <f t="shared" si="35"/>
        <v>78.019642131966478</v>
      </c>
      <c r="J173" s="8">
        <f>J172*EXP(-(2*M*(A173-A172)))</f>
        <v>8.7392561008357622E-4</v>
      </c>
      <c r="K173" s="4">
        <f t="shared" si="36"/>
        <v>14.238657390907537</v>
      </c>
      <c r="M173" s="12">
        <f t="shared" si="37"/>
        <v>0.40277118476273804</v>
      </c>
      <c r="N173" s="12">
        <f t="shared" si="38"/>
        <v>1.9992728270265419E-2</v>
      </c>
      <c r="O173" s="12">
        <f t="shared" si="39"/>
        <v>4.1694474788684731E-2</v>
      </c>
      <c r="P173" s="12">
        <f t="shared" si="40"/>
        <v>7.6092805015145265E-3</v>
      </c>
    </row>
    <row r="174" spans="1:16" x14ac:dyDescent="0.35">
      <c r="A174">
        <f t="shared" si="42"/>
        <v>15.749999999999961</v>
      </c>
      <c r="B174" s="3">
        <f t="shared" si="30"/>
        <v>116.32017174496595</v>
      </c>
      <c r="C174" s="8">
        <f t="shared" si="32"/>
        <v>4.5296962566559483E-2</v>
      </c>
      <c r="D174" s="4">
        <f t="shared" si="31"/>
        <v>16368.106552541924</v>
      </c>
      <c r="E174" s="4">
        <f t="shared" si="33"/>
        <v>741.42550979594853</v>
      </c>
      <c r="F174" s="8">
        <f t="shared" si="43"/>
        <v>2.2017224343213182E-3</v>
      </c>
      <c r="G174" s="4">
        <f t="shared" si="34"/>
        <v>36.03802740409332</v>
      </c>
      <c r="H174" s="8">
        <f t="shared" si="29"/>
        <v>4.5916524892714436E-3</v>
      </c>
      <c r="I174" s="4">
        <f t="shared" si="35"/>
        <v>75.156657196639344</v>
      </c>
      <c r="J174" s="8">
        <f>J173*EXP(-(2*M*(A174-A173)))</f>
        <v>8.3798085797751358E-4</v>
      </c>
      <c r="K174" s="4">
        <f t="shared" si="36"/>
        <v>13.716159972366443</v>
      </c>
      <c r="M174" s="12">
        <f t="shared" si="37"/>
        <v>0.39622518613436414</v>
      </c>
      <c r="N174" s="12">
        <f t="shared" si="38"/>
        <v>1.9259081225883413E-2</v>
      </c>
      <c r="O174" s="12">
        <f t="shared" si="39"/>
        <v>4.0164467088771527E-2</v>
      </c>
      <c r="P174" s="12">
        <f t="shared" si="40"/>
        <v>7.330052670557986E-3</v>
      </c>
    </row>
    <row r="175" spans="1:16" x14ac:dyDescent="0.35">
      <c r="A175">
        <f t="shared" si="42"/>
        <v>15.849999999999961</v>
      </c>
      <c r="B175" s="3">
        <f t="shared" si="30"/>
        <v>116.49645249603607</v>
      </c>
      <c r="C175" s="8">
        <f t="shared" si="32"/>
        <v>4.4355644782567955E-2</v>
      </c>
      <c r="D175" s="4">
        <f t="shared" si="31"/>
        <v>16442.635940289663</v>
      </c>
      <c r="E175" s="4">
        <f t="shared" si="33"/>
        <v>729.32371905657351</v>
      </c>
      <c r="F175" s="8">
        <f t="shared" si="43"/>
        <v>2.1111651074791995E-3</v>
      </c>
      <c r="G175" s="4">
        <f t="shared" si="34"/>
        <v>34.713119272122974</v>
      </c>
      <c r="H175" s="8">
        <f t="shared" si="29"/>
        <v>4.4027968148528124E-3</v>
      </c>
      <c r="I175" s="4">
        <f t="shared" si="35"/>
        <v>72.393585145691702</v>
      </c>
      <c r="J175" s="8">
        <f>J174*EXP(-(2*M*(A175-A174)))</f>
        <v>8.0351452141284093E-4</v>
      </c>
      <c r="K175" s="4">
        <f t="shared" si="36"/>
        <v>13.211896748327426</v>
      </c>
      <c r="M175" s="12">
        <f t="shared" si="37"/>
        <v>0.38975786848085148</v>
      </c>
      <c r="N175" s="12">
        <f t="shared" si="38"/>
        <v>1.8551037107809625E-2</v>
      </c>
      <c r="O175" s="12">
        <f t="shared" si="39"/>
        <v>3.8687853830629525E-2</v>
      </c>
      <c r="P175" s="12">
        <f t="shared" si="40"/>
        <v>7.060569374979766E-3</v>
      </c>
    </row>
    <row r="176" spans="1:16" x14ac:dyDescent="0.35">
      <c r="A176">
        <f t="shared" si="42"/>
        <v>15.94999999999996</v>
      </c>
      <c r="B176" s="3">
        <f t="shared" si="30"/>
        <v>116.67028251176713</v>
      </c>
      <c r="C176" s="8">
        <f t="shared" si="32"/>
        <v>4.3433888556796946E-2</v>
      </c>
      <c r="D176" s="4">
        <f t="shared" si="31"/>
        <v>16516.350391291882</v>
      </c>
      <c r="E176" s="4">
        <f t="shared" si="33"/>
        <v>717.3693222603813</v>
      </c>
      <c r="F176" s="8">
        <f t="shared" si="43"/>
        <v>2.0243324233608661E-3</v>
      </c>
      <c r="G176" s="4">
        <f t="shared" si="34"/>
        <v>33.434583612681088</v>
      </c>
      <c r="H176" s="8">
        <f t="shared" si="29"/>
        <v>4.2217088157631508E-3</v>
      </c>
      <c r="I176" s="4">
        <f t="shared" si="35"/>
        <v>69.727222051150108</v>
      </c>
      <c r="J176" s="8">
        <f>J175*EXP(-(2*M*(A176-A175)))</f>
        <v>7.7046579283393589E-4</v>
      </c>
      <c r="K176" s="4">
        <f t="shared" si="36"/>
        <v>12.725282998949787</v>
      </c>
      <c r="M176" s="12">
        <f t="shared" si="37"/>
        <v>0.38336931962042864</v>
      </c>
      <c r="N176" s="12">
        <f t="shared" si="38"/>
        <v>1.7867774901494111E-2</v>
      </c>
      <c r="O176" s="12">
        <f t="shared" si="39"/>
        <v>3.7262922803199268E-2</v>
      </c>
      <c r="P176" s="12">
        <f t="shared" si="40"/>
        <v>6.8005181346660094E-3</v>
      </c>
    </row>
    <row r="177" spans="1:16" x14ac:dyDescent="0.35">
      <c r="A177">
        <f t="shared" si="42"/>
        <v>16.049999999999962</v>
      </c>
      <c r="B177" s="3">
        <f t="shared" si="30"/>
        <v>116.84169586339871</v>
      </c>
      <c r="C177" s="8">
        <f t="shared" si="32"/>
        <v>4.2531287379811995E-2</v>
      </c>
      <c r="D177" s="4">
        <f t="shared" si="31"/>
        <v>16589.255448325497</v>
      </c>
      <c r="E177" s="4">
        <f t="shared" si="33"/>
        <v>705.56239088984364</v>
      </c>
      <c r="F177" s="8">
        <f t="shared" si="43"/>
        <v>1.9410711865937983E-3</v>
      </c>
      <c r="G177" s="4">
        <f t="shared" si="34"/>
        <v>32.200925757788809</v>
      </c>
      <c r="H177" s="8">
        <f t="shared" si="29"/>
        <v>4.0480690058117335E-3</v>
      </c>
      <c r="I177" s="4">
        <f t="shared" si="35"/>
        <v>67.154450809859881</v>
      </c>
      <c r="J177" s="8">
        <f>J176*EXP(-(2*M*(A177-A176)))</f>
        <v>7.3877636571328096E-4</v>
      </c>
      <c r="K177" s="4">
        <f t="shared" si="36"/>
        <v>12.255749850003156</v>
      </c>
      <c r="M177" s="12">
        <f t="shared" si="37"/>
        <v>0.37705957775404148</v>
      </c>
      <c r="N177" s="12">
        <f t="shared" si="38"/>
        <v>1.720849584146374E-2</v>
      </c>
      <c r="O177" s="12">
        <f t="shared" si="39"/>
        <v>3.5888008195470285E-2</v>
      </c>
      <c r="P177" s="12">
        <f t="shared" si="40"/>
        <v>6.5495949375550359E-3</v>
      </c>
    </row>
    <row r="178" spans="1:16" x14ac:dyDescent="0.35">
      <c r="A178">
        <f t="shared" si="42"/>
        <v>16.149999999999963</v>
      </c>
      <c r="B178" s="3">
        <f t="shared" si="30"/>
        <v>117.01072614849647</v>
      </c>
      <c r="C178" s="8">
        <f t="shared" si="32"/>
        <v>4.1647443189865616E-2</v>
      </c>
      <c r="D178" s="4">
        <f t="shared" si="31"/>
        <v>16661.356723691479</v>
      </c>
      <c r="E178" s="4">
        <f t="shared" si="33"/>
        <v>693.90290761602637</v>
      </c>
      <c r="F178" s="8">
        <f t="shared" si="43"/>
        <v>1.8612345027647665E-3</v>
      </c>
      <c r="G178" s="4">
        <f t="shared" si="34"/>
        <v>31.010691997006308</v>
      </c>
      <c r="H178" s="8">
        <f t="shared" si="29"/>
        <v>3.8815710393449703E-3</v>
      </c>
      <c r="I178" s="4">
        <f t="shared" si="35"/>
        <v>64.672239734876442</v>
      </c>
      <c r="J178" s="8">
        <f>J177*EXP(-(2*M*(A178-A177)))</f>
        <v>7.083903316836309E-4</v>
      </c>
      <c r="K178" s="4">
        <f t="shared" si="36"/>
        <v>11.802744015795101</v>
      </c>
      <c r="M178" s="12">
        <f t="shared" si="37"/>
        <v>0.37082863362093471</v>
      </c>
      <c r="N178" s="12">
        <f t="shared" si="38"/>
        <v>1.6572423050362658E-2</v>
      </c>
      <c r="O178" s="12">
        <f t="shared" si="39"/>
        <v>3.4561489843706571E-2</v>
      </c>
      <c r="P178" s="12">
        <f t="shared" si="40"/>
        <v>6.3075041022552921E-3</v>
      </c>
    </row>
    <row r="179" spans="1:16" x14ac:dyDescent="0.35">
      <c r="A179">
        <f t="shared" si="42"/>
        <v>16.249999999999964</v>
      </c>
      <c r="B179" s="3">
        <f t="shared" si="30"/>
        <v>117.17740649753743</v>
      </c>
      <c r="C179" s="8">
        <f t="shared" si="32"/>
        <v>4.0781966197345587E-2</v>
      </c>
      <c r="D179" s="4">
        <f t="shared" si="31"/>
        <v>16732.659894743938</v>
      </c>
      <c r="E179" s="4">
        <f t="shared" si="33"/>
        <v>682.39077021912749</v>
      </c>
      <c r="F179" s="8">
        <f t="shared" si="43"/>
        <v>1.7846815192599879E-3</v>
      </c>
      <c r="G179" s="4">
        <f t="shared" si="34"/>
        <v>29.86246888221228</v>
      </c>
      <c r="H179" s="8">
        <f t="shared" si="29"/>
        <v>3.7219211707732202E-3</v>
      </c>
      <c r="I179" s="4">
        <f t="shared" si="35"/>
        <v>62.277641105595464</v>
      </c>
      <c r="J179" s="8">
        <f>J178*EXP(-(2*M*(A179-A178)))</f>
        <v>6.7925408190115232E-4</v>
      </c>
      <c r="K179" s="4">
        <f t="shared" si="36"/>
        <v>11.365727534568526</v>
      </c>
      <c r="M179" s="12">
        <f t="shared" si="37"/>
        <v>0.36467643259382682</v>
      </c>
      <c r="N179" s="12">
        <f t="shared" si="38"/>
        <v>1.5958801167419549E-2</v>
      </c>
      <c r="O179" s="12">
        <f t="shared" si="39"/>
        <v>3.3281792456621689E-2</v>
      </c>
      <c r="P179" s="12">
        <f t="shared" si="40"/>
        <v>6.0739581366390837E-3</v>
      </c>
    </row>
    <row r="180" spans="1:16" x14ac:dyDescent="0.35">
      <c r="A180">
        <f t="shared" si="42"/>
        <v>16.349999999999966</v>
      </c>
      <c r="B180" s="3">
        <f t="shared" si="30"/>
        <v>117.34176958040361</v>
      </c>
      <c r="C180" s="8">
        <f t="shared" si="32"/>
        <v>3.993447471287144E-2</v>
      </c>
      <c r="D180" s="4">
        <f t="shared" si="31"/>
        <v>16803.170699555783</v>
      </c>
      <c r="E180" s="4">
        <f t="shared" si="33"/>
        <v>671.02579539747273</v>
      </c>
      <c r="F180" s="8">
        <f t="shared" si="43"/>
        <v>1.7112771767645919E-3</v>
      </c>
      <c r="G180" s="4">
        <f t="shared" si="34"/>
        <v>28.754882515429333</v>
      </c>
      <c r="H180" s="8">
        <f t="shared" ref="H180:H243" si="44">H179*EXP(-(M+F)*(A180-A179))</f>
        <v>3.5688377363274001E-3</v>
      </c>
      <c r="I180" s="4">
        <f t="shared" si="35"/>
        <v>59.967789682525556</v>
      </c>
      <c r="J180" s="8">
        <f>J179*EXP(-(2*M*(A180-A179)))</f>
        <v>6.5131621246552194E-4</v>
      </c>
      <c r="K180" s="4">
        <f t="shared" si="36"/>
        <v>10.944177497446308</v>
      </c>
      <c r="M180" s="12">
        <f t="shared" si="37"/>
        <v>0.35860287671447511</v>
      </c>
      <c r="N180" s="12">
        <f t="shared" si="38"/>
        <v>1.536689596785441E-2</v>
      </c>
      <c r="O180" s="12">
        <f t="shared" si="39"/>
        <v>3.2047384821658489E-2</v>
      </c>
      <c r="P180" s="12">
        <f t="shared" si="40"/>
        <v>5.8486775929878845E-3</v>
      </c>
    </row>
    <row r="181" spans="1:16" x14ac:dyDescent="0.35">
      <c r="A181">
        <f t="shared" si="42"/>
        <v>16.449999999999967</v>
      </c>
      <c r="B181" s="3">
        <f t="shared" si="30"/>
        <v>117.50384761278541</v>
      </c>
      <c r="C181" s="8">
        <f t="shared" si="32"/>
        <v>3.9104594978963229E-2</v>
      </c>
      <c r="D181" s="4">
        <f t="shared" si="31"/>
        <v>16872.894932717889</v>
      </c>
      <c r="E181" s="4">
        <f t="shared" si="33"/>
        <v>659.80772246653407</v>
      </c>
      <c r="F181" s="8">
        <f t="shared" si="43"/>
        <v>1.640891970982964E-3</v>
      </c>
      <c r="G181" s="4">
        <f t="shared" si="34"/>
        <v>27.686597822335923</v>
      </c>
      <c r="H181" s="8">
        <f t="shared" si="44"/>
        <v>3.4220506571310547E-3</v>
      </c>
      <c r="I181" s="4">
        <f t="shared" si="35"/>
        <v>57.739901192210496</v>
      </c>
      <c r="J181" s="8">
        <f>J180*EXP(-(2*M*(A181-A180)))</f>
        <v>6.2452743373011632E-4</v>
      </c>
      <c r="K181" s="4">
        <f t="shared" si="36"/>
        <v>10.537585771928187</v>
      </c>
      <c r="M181" s="12">
        <f t="shared" si="37"/>
        <v>0.35260782667046819</v>
      </c>
      <c r="N181" s="12">
        <f t="shared" si="38"/>
        <v>1.4795993974636072E-2</v>
      </c>
      <c r="O181" s="12">
        <f t="shared" si="39"/>
        <v>3.0856778995316428E-2</v>
      </c>
      <c r="P181" s="12">
        <f t="shared" si="40"/>
        <v>5.6313909202263179E-3</v>
      </c>
    </row>
    <row r="182" spans="1:16" x14ac:dyDescent="0.35">
      <c r="A182">
        <f t="shared" ref="A182:A209" si="45">A181+0.1</f>
        <v>16.549999999999969</v>
      </c>
      <c r="B182" s="3">
        <f t="shared" si="30"/>
        <v>117.66367236249604</v>
      </c>
      <c r="C182" s="8">
        <f t="shared" si="32"/>
        <v>3.8291961005208451E-2</v>
      </c>
      <c r="D182" s="4">
        <f t="shared" si="31"/>
        <v>16941.838441268879</v>
      </c>
      <c r="E182" s="4">
        <f t="shared" si="33"/>
        <v>648.73621694960946</v>
      </c>
      <c r="F182" s="8">
        <f t="shared" si="43"/>
        <v>1.5734017241595853E-3</v>
      </c>
      <c r="G182" s="4">
        <f t="shared" si="34"/>
        <v>26.656317813925597</v>
      </c>
      <c r="H182" s="8">
        <f t="shared" si="44"/>
        <v>3.281300962711179E-3</v>
      </c>
      <c r="I182" s="4">
        <f t="shared" si="35"/>
        <v>55.591270787432833</v>
      </c>
      <c r="J182" s="8">
        <f>J181*EXP(-(2*M*(A182-A181)))</f>
        <v>5.9884048334229317E-4</v>
      </c>
      <c r="K182" s="4">
        <f t="shared" si="36"/>
        <v>10.145458720876498</v>
      </c>
      <c r="M182" s="12">
        <f t="shared" si="37"/>
        <v>0.34669110371412104</v>
      </c>
      <c r="N182" s="12">
        <f t="shared" si="38"/>
        <v>1.4245402063905559E-2</v>
      </c>
      <c r="O182" s="12">
        <f t="shared" si="39"/>
        <v>2.9708529480269009E-2</v>
      </c>
      <c r="P182" s="12">
        <f t="shared" si="40"/>
        <v>5.4218343137453304E-3</v>
      </c>
    </row>
    <row r="183" spans="1:16" x14ac:dyDescent="0.35">
      <c r="A183">
        <f t="shared" si="45"/>
        <v>16.64999999999997</v>
      </c>
      <c r="B183" s="3">
        <f t="shared" si="30"/>
        <v>117.82127515569815</v>
      </c>
      <c r="C183" s="8">
        <f t="shared" si="32"/>
        <v>3.7496214406854335E-2</v>
      </c>
      <c r="D183" s="4">
        <f t="shared" si="31"/>
        <v>17010.007120752482</v>
      </c>
      <c r="E183" s="4">
        <f t="shared" si="33"/>
        <v>637.81087406185407</v>
      </c>
      <c r="F183" s="8">
        <f t="shared" si="43"/>
        <v>1.5086873659972695E-3</v>
      </c>
      <c r="G183" s="4">
        <f t="shared" si="34"/>
        <v>25.662782838602858</v>
      </c>
      <c r="H183" s="8">
        <f t="shared" si="44"/>
        <v>3.1463403341071487E-3</v>
      </c>
      <c r="I183" s="4">
        <f t="shared" si="35"/>
        <v>53.51927148747334</v>
      </c>
      <c r="J183" s="8">
        <f>J182*EXP(-(2*M*(A183-A182)))</f>
        <v>5.7421004286034485E-4</v>
      </c>
      <c r="K183" s="4">
        <f t="shared" si="36"/>
        <v>9.767316917862054</v>
      </c>
      <c r="M183" s="12">
        <f t="shared" si="37"/>
        <v>0.34085249152437591</v>
      </c>
      <c r="N183" s="12">
        <f t="shared" si="38"/>
        <v>1.3714447065288645E-2</v>
      </c>
      <c r="O183" s="12">
        <f t="shared" si="39"/>
        <v>2.8601232391822905E-2</v>
      </c>
      <c r="P183" s="12">
        <f t="shared" si="40"/>
        <v>5.2197515632801932E-3</v>
      </c>
    </row>
    <row r="184" spans="1:16" x14ac:dyDescent="0.35">
      <c r="A184">
        <f t="shared" si="45"/>
        <v>16.749999999999972</v>
      </c>
      <c r="B184" s="3">
        <f t="shared" si="30"/>
        <v>117.9766868830437</v>
      </c>
      <c r="C184" s="8">
        <f t="shared" si="32"/>
        <v>3.6717004246754344E-2</v>
      </c>
      <c r="D184" s="4">
        <f t="shared" si="31"/>
        <v>17077.406911399474</v>
      </c>
      <c r="E184" s="4">
        <f t="shared" si="33"/>
        <v>627.03122208940647</v>
      </c>
      <c r="F184" s="8">
        <f t="shared" si="43"/>
        <v>1.4466347235862805E-3</v>
      </c>
      <c r="G184" s="4">
        <f t="shared" si="34"/>
        <v>24.704769826842814</v>
      </c>
      <c r="H184" s="8">
        <f t="shared" si="44"/>
        <v>3.0169306657716775E-3</v>
      </c>
      <c r="I184" s="4">
        <f t="shared" si="35"/>
        <v>51.521352602862258</v>
      </c>
      <c r="J184" s="8">
        <f>J183*EXP(-(2*M*(A184-A183)))</f>
        <v>5.5059265780001544E-4</v>
      </c>
      <c r="K184" s="4">
        <f t="shared" si="36"/>
        <v>9.402694859679789</v>
      </c>
      <c r="M184" s="12">
        <f t="shared" si="37"/>
        <v>0.33509173801264119</v>
      </c>
      <c r="N184" s="12">
        <f t="shared" si="38"/>
        <v>1.3202475358234439E-2</v>
      </c>
      <c r="O184" s="12">
        <f t="shared" si="39"/>
        <v>2.7533524616089298E-2</v>
      </c>
      <c r="P184" s="12">
        <f t="shared" si="40"/>
        <v>5.0248938992759912E-3</v>
      </c>
    </row>
    <row r="185" spans="1:16" x14ac:dyDescent="0.35">
      <c r="A185">
        <f t="shared" si="45"/>
        <v>16.849999999999973</v>
      </c>
      <c r="B185" s="3">
        <f t="shared" si="30"/>
        <v>118.1299380057288</v>
      </c>
      <c r="C185" s="8">
        <f t="shared" si="32"/>
        <v>3.5953986880599233E-2</v>
      </c>
      <c r="D185" s="4">
        <f t="shared" si="31"/>
        <v>17144.043794431524</v>
      </c>
      <c r="E185" s="4">
        <f t="shared" si="33"/>
        <v>616.39672566540969</v>
      </c>
      <c r="F185" s="8">
        <f t="shared" si="43"/>
        <v>1.3871343199737128E-3</v>
      </c>
      <c r="G185" s="4">
        <f t="shared" si="34"/>
        <v>23.781091530388323</v>
      </c>
      <c r="H185" s="8">
        <f t="shared" si="44"/>
        <v>2.8928436454908864E-3</v>
      </c>
      <c r="I185" s="4">
        <f t="shared" si="35"/>
        <v>49.595038148738695</v>
      </c>
      <c r="J185" s="8">
        <f>J184*EXP(-(2*M*(A185-A184)))</f>
        <v>5.2794666096952158E-4</v>
      </c>
      <c r="K185" s="4">
        <f t="shared" si="36"/>
        <v>9.0511406767853693</v>
      </c>
      <c r="M185" s="12">
        <f t="shared" si="37"/>
        <v>0.32940855707352967</v>
      </c>
      <c r="N185" s="12">
        <f t="shared" si="38"/>
        <v>1.270885246543476E-2</v>
      </c>
      <c r="O185" s="12">
        <f t="shared" si="39"/>
        <v>2.6504082962067327E-2</v>
      </c>
      <c r="P185" s="12">
        <f t="shared" si="40"/>
        <v>4.8370198381420659E-3</v>
      </c>
    </row>
    <row r="186" spans="1:16" x14ac:dyDescent="0.35">
      <c r="A186">
        <f t="shared" si="45"/>
        <v>16.949999999999974</v>
      </c>
      <c r="B186" s="3">
        <f t="shared" si="30"/>
        <v>118.28105856146409</v>
      </c>
      <c r="C186" s="8">
        <f t="shared" si="32"/>
        <v>3.5206825805364307E-2</v>
      </c>
      <c r="D186" s="4">
        <f t="shared" si="31"/>
        <v>17209.923788483862</v>
      </c>
      <c r="E186" s="4">
        <f t="shared" si="33"/>
        <v>605.90678894474672</v>
      </c>
      <c r="F186" s="8">
        <f t="shared" si="43"/>
        <v>1.3300811810177558E-3</v>
      </c>
      <c r="G186" s="4">
        <f t="shared" si="34"/>
        <v>22.890595757812186</v>
      </c>
      <c r="H186" s="8">
        <f t="shared" si="44"/>
        <v>2.7738603515823509E-3</v>
      </c>
      <c r="I186" s="4">
        <f t="shared" si="35"/>
        <v>47.73792525062931</v>
      </c>
      <c r="J186" s="8">
        <f>J185*EXP(-(2*M*(A186-A185)))</f>
        <v>5.0623209895782068E-4</v>
      </c>
      <c r="K186" s="4">
        <f t="shared" si="36"/>
        <v>8.7122158423483143</v>
      </c>
      <c r="M186" s="12">
        <f t="shared" si="37"/>
        <v>0.32380263028146899</v>
      </c>
      <c r="N186" s="12">
        <f t="shared" si="38"/>
        <v>1.2232962644300941E-2</v>
      </c>
      <c r="O186" s="12">
        <f t="shared" si="39"/>
        <v>2.551162330967631E-2</v>
      </c>
      <c r="P186" s="12">
        <f t="shared" si="40"/>
        <v>4.6558950267670983E-3</v>
      </c>
    </row>
    <row r="187" spans="1:16" x14ac:dyDescent="0.35">
      <c r="A187">
        <f t="shared" si="45"/>
        <v>17.049999999999976</v>
      </c>
      <c r="B187" s="3">
        <f t="shared" si="30"/>
        <v>118.43007817036231</v>
      </c>
      <c r="C187" s="8">
        <f t="shared" si="32"/>
        <v>3.447519151090616E-2</v>
      </c>
      <c r="D187" s="4">
        <f t="shared" si="31"/>
        <v>17275.052946144151</v>
      </c>
      <c r="E187" s="4">
        <f t="shared" si="33"/>
        <v>595.56075867936329</v>
      </c>
      <c r="F187" s="8">
        <f t="shared" si="43"/>
        <v>1.2753746501860859E-3</v>
      </c>
      <c r="G187" s="4">
        <f t="shared" si="34"/>
        <v>22.03216460813471</v>
      </c>
      <c r="H187" s="8">
        <f t="shared" si="44"/>
        <v>2.6597708666604818E-3</v>
      </c>
      <c r="I187" s="4">
        <f t="shared" si="35"/>
        <v>45.947682546171535</v>
      </c>
      <c r="J187" s="8">
        <f>J186*EXP(-(2*M*(A187-A186)))</f>
        <v>4.8541066164643353E-4</v>
      </c>
      <c r="K187" s="4">
        <f t="shared" si="36"/>
        <v>8.3854948805650036</v>
      </c>
      <c r="M187" s="12">
        <f t="shared" si="37"/>
        <v>0.31827360853418446</v>
      </c>
      <c r="N187" s="12">
        <f t="shared" si="38"/>
        <v>1.1774208477401418E-2</v>
      </c>
      <c r="O187" s="12">
        <f t="shared" si="39"/>
        <v>2.4554899755620703E-2</v>
      </c>
      <c r="P187" s="12">
        <f t="shared" si="40"/>
        <v>4.4812920866386706E-3</v>
      </c>
    </row>
    <row r="188" spans="1:16" x14ac:dyDescent="0.35">
      <c r="A188">
        <f t="shared" si="45"/>
        <v>17.149999999999977</v>
      </c>
      <c r="B188" s="3">
        <f t="shared" si="30"/>
        <v>118.57702604074387</v>
      </c>
      <c r="C188" s="8">
        <f t="shared" si="32"/>
        <v>3.3758761334643346E-2</v>
      </c>
      <c r="D188" s="4">
        <f t="shared" si="31"/>
        <v>17339.437350604687</v>
      </c>
      <c r="E188" s="4">
        <f t="shared" si="33"/>
        <v>585.35792719606411</v>
      </c>
      <c r="F188" s="8">
        <f t="shared" si="43"/>
        <v>1.2229182109716407E-3</v>
      </c>
      <c r="G188" s="4">
        <f t="shared" si="34"/>
        <v>21.204713704056328</v>
      </c>
      <c r="H188" s="8">
        <f t="shared" si="44"/>
        <v>2.5503739072878216E-3</v>
      </c>
      <c r="I188" s="4">
        <f t="shared" si="35"/>
        <v>44.22204858603407</v>
      </c>
      <c r="J188" s="8">
        <f>J187*EXP(-(2*M*(A188-A187)))</f>
        <v>4.6544561462045998E-4</v>
      </c>
      <c r="K188" s="4">
        <f t="shared" si="36"/>
        <v>8.0705650748251578</v>
      </c>
      <c r="M188" s="12">
        <f t="shared" si="37"/>
        <v>0.31282111364406345</v>
      </c>
      <c r="N188" s="12">
        <f t="shared" si="38"/>
        <v>1.1332010462693595E-2</v>
      </c>
      <c r="O188" s="12">
        <f t="shared" si="39"/>
        <v>2.3632703758826066E-2</v>
      </c>
      <c r="P188" s="12">
        <f t="shared" si="40"/>
        <v>4.3129904578845272E-3</v>
      </c>
    </row>
    <row r="189" spans="1:16" x14ac:dyDescent="0.35">
      <c r="A189">
        <f t="shared" si="45"/>
        <v>17.249999999999979</v>
      </c>
      <c r="B189" s="3">
        <f t="shared" si="30"/>
        <v>118.72193097486178</v>
      </c>
      <c r="C189" s="8">
        <f t="shared" si="32"/>
        <v>3.3057219319256953E-2</v>
      </c>
      <c r="D189" s="4">
        <f t="shared" si="31"/>
        <v>17403.083112425211</v>
      </c>
      <c r="E189" s="4">
        <f t="shared" si="33"/>
        <v>575.29753527869707</v>
      </c>
      <c r="F189" s="8">
        <f t="shared" si="43"/>
        <v>1.1726193166124717E-3</v>
      </c>
      <c r="G189" s="4">
        <f t="shared" si="34"/>
        <v>20.407191426242097</v>
      </c>
      <c r="H189" s="8">
        <f t="shared" si="44"/>
        <v>2.4454764688588621E-3</v>
      </c>
      <c r="I189" s="4">
        <f t="shared" si="35"/>
        <v>42.558830237030904</v>
      </c>
      <c r="J189" s="8">
        <f>J188*EXP(-(2*M*(A189-A188)))</f>
        <v>4.4630173435954542E-4</v>
      </c>
      <c r="K189" s="4">
        <f t="shared" si="36"/>
        <v>7.7670261762786872</v>
      </c>
      <c r="M189" s="12">
        <f t="shared" si="37"/>
        <v>0.30744473987842313</v>
      </c>
      <c r="N189" s="12">
        <f t="shared" si="38"/>
        <v>1.0905806604317838E-2</v>
      </c>
      <c r="O189" s="12">
        <f t="shared" si="39"/>
        <v>2.2743863287047264E-2</v>
      </c>
      <c r="P189" s="12">
        <f t="shared" si="40"/>
        <v>4.1507762435277866E-3</v>
      </c>
    </row>
    <row r="190" spans="1:16" x14ac:dyDescent="0.35">
      <c r="A190">
        <f t="shared" si="45"/>
        <v>17.34999999999998</v>
      </c>
      <c r="B190" s="3">
        <f t="shared" si="30"/>
        <v>118.86482137454702</v>
      </c>
      <c r="C190" s="8">
        <f t="shared" si="32"/>
        <v>3.2370256073348321E-2</v>
      </c>
      <c r="D190" s="4">
        <f t="shared" si="31"/>
        <v>17465.996366403779</v>
      </c>
      <c r="E190" s="4">
        <f t="shared" si="33"/>
        <v>565.37877495666157</v>
      </c>
      <c r="F190" s="8">
        <f t="shared" si="43"/>
        <v>1.1243892268152568E-3</v>
      </c>
      <c r="G190" s="4">
        <f t="shared" si="34"/>
        <v>19.63857814997883</v>
      </c>
      <c r="H190" s="8">
        <f t="shared" si="44"/>
        <v>2.34489348508987E-3</v>
      </c>
      <c r="I190" s="4">
        <f t="shared" si="35"/>
        <v>40.955901090183559</v>
      </c>
      <c r="J190" s="8">
        <f>J189*EXP(-(2*M*(A190-A189)))</f>
        <v>4.2794524609445633E-4</v>
      </c>
      <c r="K190" s="4">
        <f t="shared" si="36"/>
        <v>7.4744901133055448</v>
      </c>
      <c r="M190" s="12">
        <f t="shared" si="37"/>
        <v>0.30214405544971734</v>
      </c>
      <c r="N190" s="12">
        <f t="shared" si="38"/>
        <v>1.0495052004659442E-2</v>
      </c>
      <c r="O190" s="12">
        <f t="shared" si="39"/>
        <v>2.1887241966121063E-2</v>
      </c>
      <c r="P190" s="12">
        <f t="shared" si="40"/>
        <v>3.994442054224741E-3</v>
      </c>
    </row>
    <row r="191" spans="1:16" x14ac:dyDescent="0.35">
      <c r="A191">
        <f t="shared" si="45"/>
        <v>17.449999999999982</v>
      </c>
      <c r="B191" s="3">
        <f t="shared" si="30"/>
        <v>119.00572524677537</v>
      </c>
      <c r="C191" s="8">
        <f t="shared" si="32"/>
        <v>3.1697568634992394E-2</v>
      </c>
      <c r="D191" s="4">
        <f t="shared" si="31"/>
        <v>17528.183268552864</v>
      </c>
      <c r="E191" s="4">
        <f t="shared" si="33"/>
        <v>555.60079220167972</v>
      </c>
      <c r="F191" s="8">
        <f t="shared" si="43"/>
        <v>1.0781428511944101E-3</v>
      </c>
      <c r="G191" s="4">
        <f t="shared" si="34"/>
        <v>18.897885485415742</v>
      </c>
      <c r="H191" s="8">
        <f t="shared" si="44"/>
        <v>2.2484475015139707E-3</v>
      </c>
      <c r="I191" s="4">
        <f t="shared" si="35"/>
        <v>39.411199876256674</v>
      </c>
      <c r="J191" s="8">
        <f>J190*EXP(-(2*M*(A191-A190)))</f>
        <v>4.1034376421962901E-4</v>
      </c>
      <c r="K191" s="4">
        <f t="shared" si="36"/>
        <v>7.1925807023495025</v>
      </c>
      <c r="M191" s="12">
        <f t="shared" si="37"/>
        <v>0.29691860395671765</v>
      </c>
      <c r="N191" s="12">
        <f t="shared" si="38"/>
        <v>1.0099218458325654E-2</v>
      </c>
      <c r="O191" s="12">
        <f t="shared" si="39"/>
        <v>2.1061738233212543E-2</v>
      </c>
      <c r="P191" s="12">
        <f t="shared" si="40"/>
        <v>3.8437868537315335E-3</v>
      </c>
    </row>
    <row r="192" spans="1:16" x14ac:dyDescent="0.35">
      <c r="A192">
        <f t="shared" si="45"/>
        <v>17.549999999999983</v>
      </c>
      <c r="B192" s="3">
        <f t="shared" si="30"/>
        <v>119.14467020915686</v>
      </c>
      <c r="C192" s="8">
        <f t="shared" si="32"/>
        <v>3.1038860338126622E-2</v>
      </c>
      <c r="D192" s="4">
        <f t="shared" si="31"/>
        <v>17589.64999317826</v>
      </c>
      <c r="E192" s="4">
        <f t="shared" si="33"/>
        <v>545.96268953478989</v>
      </c>
      <c r="F192" s="8">
        <f t="shared" si="43"/>
        <v>1.0337985991505762E-3</v>
      </c>
      <c r="G192" s="4">
        <f t="shared" si="34"/>
        <v>18.184155522496628</v>
      </c>
      <c r="H192" s="8">
        <f t="shared" si="44"/>
        <v>2.155968362405451E-3</v>
      </c>
      <c r="I192" s="4">
        <f t="shared" si="35"/>
        <v>37.922728891077583</v>
      </c>
      <c r="J192" s="8">
        <f>J191*EXP(-(2*M*(A192-A191)))</f>
        <v>3.9346623515656276E-4</v>
      </c>
      <c r="K192" s="4">
        <f t="shared" si="36"/>
        <v>6.9209333605375098</v>
      </c>
      <c r="M192" s="12">
        <f t="shared" si="37"/>
        <v>0.29176790577771711</v>
      </c>
      <c r="N192" s="12">
        <f t="shared" si="38"/>
        <v>9.7177940486298919E-3</v>
      </c>
      <c r="O192" s="12">
        <f t="shared" si="39"/>
        <v>2.0266284495290172E-2</v>
      </c>
      <c r="P192" s="12">
        <f t="shared" si="40"/>
        <v>3.6986158053250871E-3</v>
      </c>
    </row>
    <row r="193" spans="1:16" x14ac:dyDescent="0.35">
      <c r="A193">
        <f t="shared" si="45"/>
        <v>17.649999999999984</v>
      </c>
      <c r="B193" s="3">
        <f t="shared" si="30"/>
        <v>119.28168349534896</v>
      </c>
      <c r="C193" s="8">
        <f t="shared" si="32"/>
        <v>3.0393840681716411E-2</v>
      </c>
      <c r="D193" s="4">
        <f t="shared" si="31"/>
        <v>17650.402730058147</v>
      </c>
      <c r="E193" s="4">
        <f t="shared" si="33"/>
        <v>536.46352854551969</v>
      </c>
      <c r="F193" s="8">
        <f t="shared" si="43"/>
        <v>9.9127823592365426E-4</v>
      </c>
      <c r="G193" s="4">
        <f t="shared" si="34"/>
        <v>17.49646008159409</v>
      </c>
      <c r="H193" s="8">
        <f t="shared" si="44"/>
        <v>2.0672929105809324E-3</v>
      </c>
      <c r="I193" s="4">
        <f t="shared" si="35"/>
        <v>36.488552432747539</v>
      </c>
      <c r="J193" s="8">
        <f>J192*EXP(-(2*M*(A193-A192)))</f>
        <v>3.7728288256725474E-4</v>
      </c>
      <c r="K193" s="4">
        <f t="shared" si="36"/>
        <v>6.6591948204692804</v>
      </c>
      <c r="M193" s="12">
        <f t="shared" si="37"/>
        <v>0.28669145941680119</v>
      </c>
      <c r="N193" s="12">
        <f t="shared" si="38"/>
        <v>9.3502827471232137E-3</v>
      </c>
      <c r="O193" s="12">
        <f t="shared" si="39"/>
        <v>1.9499846293955913E-2</v>
      </c>
      <c r="P193" s="12">
        <f t="shared" si="40"/>
        <v>3.5587401193838079E-3</v>
      </c>
    </row>
    <row r="194" spans="1:16" x14ac:dyDescent="0.35">
      <c r="A194">
        <f t="shared" si="45"/>
        <v>17.749999999999986</v>
      </c>
      <c r="B194" s="3">
        <f t="shared" si="30"/>
        <v>119.41679196039438</v>
      </c>
      <c r="C194" s="8">
        <f t="shared" si="32"/>
        <v>2.9762225201639455E-2</v>
      </c>
      <c r="D194" s="4">
        <f t="shared" si="31"/>
        <v>17710.447681719823</v>
      </c>
      <c r="E194" s="4">
        <f t="shared" si="33"/>
        <v>527.10233232519874</v>
      </c>
      <c r="F194" s="8">
        <f t="shared" si="43"/>
        <v>9.5050674456639329E-4</v>
      </c>
      <c r="G194" s="4">
        <f t="shared" si="34"/>
        <v>16.833899970764936</v>
      </c>
      <c r="H194" s="8">
        <f t="shared" si="44"/>
        <v>1.9822646995477904E-3</v>
      </c>
      <c r="I194" s="4">
        <f t="shared" si="35"/>
        <v>35.106795252661207</v>
      </c>
      <c r="J194" s="8">
        <f>J193*EXP(-(2*M*(A194-A193)))</f>
        <v>3.6176515482101777E-4</v>
      </c>
      <c r="K194" s="4">
        <f t="shared" si="36"/>
        <v>6.4070228475269069</v>
      </c>
      <c r="M194" s="12">
        <f t="shared" si="37"/>
        <v>0.28168874280423445</v>
      </c>
      <c r="N194" s="12">
        <f t="shared" si="38"/>
        <v>8.9962040166641864E-3</v>
      </c>
      <c r="O194" s="12">
        <f t="shared" si="39"/>
        <v>1.8761421477654572E-2</v>
      </c>
      <c r="P194" s="12">
        <f t="shared" si="40"/>
        <v>3.4239769023150283E-3</v>
      </c>
    </row>
    <row r="195" spans="1:16" x14ac:dyDescent="0.35">
      <c r="A195">
        <f t="shared" si="45"/>
        <v>17.849999999999987</v>
      </c>
      <c r="B195" s="3">
        <f t="shared" si="30"/>
        <v>119.55002208598478</v>
      </c>
      <c r="C195" s="8">
        <f t="shared" si="32"/>
        <v>2.9143735345232454E-2</v>
      </c>
      <c r="D195" s="4">
        <f t="shared" si="31"/>
        <v>17769.791060811665</v>
      </c>
      <c r="E195" s="4">
        <f t="shared" si="33"/>
        <v>517.87808781637261</v>
      </c>
      <c r="F195" s="8">
        <f t="shared" si="43"/>
        <v>9.1141219359504354E-4</v>
      </c>
      <c r="G195" s="4">
        <f t="shared" si="34"/>
        <v>16.195604250459954</v>
      </c>
      <c r="H195" s="8">
        <f t="shared" si="44"/>
        <v>1.9007337174919707E-3</v>
      </c>
      <c r="I195" s="4">
        <f t="shared" si="35"/>
        <v>33.775641022072143</v>
      </c>
      <c r="J195" s="8">
        <f>J194*EXP(-(2*M*(A195-A194)))</f>
        <v>3.4688567462199998E-4</v>
      </c>
      <c r="K195" s="4">
        <f t="shared" si="36"/>
        <v>6.1640859600216391</v>
      </c>
      <c r="M195" s="12">
        <f t="shared" si="37"/>
        <v>0.27675921455201069</v>
      </c>
      <c r="N195" s="12">
        <f t="shared" si="38"/>
        <v>8.6550924184724629E-3</v>
      </c>
      <c r="O195" s="12">
        <f t="shared" si="39"/>
        <v>1.8050039382191123E-2</v>
      </c>
      <c r="P195" s="12">
        <f t="shared" si="40"/>
        <v>3.2941490069986539E-3</v>
      </c>
    </row>
    <row r="196" spans="1:16" x14ac:dyDescent="0.35">
      <c r="A196">
        <f t="shared" si="45"/>
        <v>17.949999999999989</v>
      </c>
      <c r="B196" s="3">
        <f t="shared" si="30"/>
        <v>119.68139998565131</v>
      </c>
      <c r="C196" s="8">
        <f t="shared" si="32"/>
        <v>2.8538098348444878E-2</v>
      </c>
      <c r="D196" s="4">
        <f t="shared" si="31"/>
        <v>17828.439087567938</v>
      </c>
      <c r="E196" s="4">
        <f t="shared" si="33"/>
        <v>508.78974808027272</v>
      </c>
      <c r="F196" s="8">
        <f t="shared" si="43"/>
        <v>8.739256100835657E-4</v>
      </c>
      <c r="G196" s="4">
        <f t="shared" si="34"/>
        <v>15.5807295064405</v>
      </c>
      <c r="H196" s="8">
        <f t="shared" si="44"/>
        <v>1.8225561226182477E-3</v>
      </c>
      <c r="I196" s="4">
        <f t="shared" si="35"/>
        <v>32.493330815773433</v>
      </c>
      <c r="J196" s="8">
        <f>J195*EXP(-(2*M*(A196-A195)))</f>
        <v>3.3261819070853519E-4</v>
      </c>
      <c r="K196" s="4">
        <f t="shared" si="36"/>
        <v>5.930063152464176</v>
      </c>
      <c r="M196" s="12">
        <f t="shared" si="37"/>
        <v>0.2719023151656117</v>
      </c>
      <c r="N196" s="12">
        <f t="shared" si="38"/>
        <v>8.3264972235681523E-3</v>
      </c>
      <c r="O196" s="12">
        <f t="shared" si="39"/>
        <v>1.7364760020394502E-2</v>
      </c>
      <c r="P196" s="12">
        <f t="shared" si="40"/>
        <v>3.1690848849000473E-3</v>
      </c>
    </row>
    <row r="197" spans="1:16" x14ac:dyDescent="0.35">
      <c r="A197">
        <f t="shared" si="45"/>
        <v>18.04999999999999</v>
      </c>
      <c r="B197" s="3">
        <f t="shared" si="30"/>
        <v>119.81095140988289</v>
      </c>
      <c r="C197" s="8">
        <f t="shared" si="32"/>
        <v>2.7945047115545591E-2</v>
      </c>
      <c r="D197" s="4">
        <f t="shared" si="31"/>
        <v>17886.397987363947</v>
      </c>
      <c r="E197" s="4">
        <f t="shared" si="33"/>
        <v>499.83623448428534</v>
      </c>
      <c r="F197" s="8">
        <f t="shared" si="43"/>
        <v>8.3798085797750284E-4</v>
      </c>
      <c r="G197" s="4">
        <f t="shared" si="34"/>
        <v>14.98845913157832</v>
      </c>
      <c r="H197" s="8">
        <f t="shared" si="44"/>
        <v>1.7475939893759963E-3</v>
      </c>
      <c r="I197" s="4">
        <f t="shared" si="35"/>
        <v>31.25816161430415</v>
      </c>
      <c r="J197" s="8">
        <f>J196*EXP(-(2*M*(A197-A196)))</f>
        <v>3.1893753153910975E-4</v>
      </c>
      <c r="K197" s="4">
        <f t="shared" si="36"/>
        <v>5.7046436222159578</v>
      </c>
      <c r="M197" s="12">
        <f t="shared" si="37"/>
        <v>0.26711746821301219</v>
      </c>
      <c r="N197" s="12">
        <f t="shared" si="38"/>
        <v>8.0099820289584837E-3</v>
      </c>
      <c r="O197" s="12">
        <f t="shared" si="39"/>
        <v>1.6704673281681813E-2</v>
      </c>
      <c r="P197" s="12">
        <f t="shared" si="40"/>
        <v>3.048618439989752E-3</v>
      </c>
    </row>
    <row r="198" spans="1:16" x14ac:dyDescent="0.35">
      <c r="A198">
        <f t="shared" si="45"/>
        <v>18.149999999999991</v>
      </c>
      <c r="B198" s="3">
        <f t="shared" si="30"/>
        <v>119.93870175117341</v>
      </c>
      <c r="C198" s="8">
        <f t="shared" si="32"/>
        <v>2.7364320101329311E-2</v>
      </c>
      <c r="D198" s="4">
        <f t="shared" si="31"/>
        <v>17943.673988359351</v>
      </c>
      <c r="E198" s="4">
        <f t="shared" si="33"/>
        <v>491.0164388113617</v>
      </c>
      <c r="F198" s="8">
        <f t="shared" si="43"/>
        <v>8.0351452141282998E-4</v>
      </c>
      <c r="G198" s="4">
        <f t="shared" si="34"/>
        <v>14.41800261714441</v>
      </c>
      <c r="H198" s="8">
        <f t="shared" si="44"/>
        <v>1.6757150651227535E-3</v>
      </c>
      <c r="I198" s="4">
        <f t="shared" si="35"/>
        <v>30.068484825945049</v>
      </c>
      <c r="J198" s="8">
        <f>J197*EXP(-(2*M*(A198-A197)))</f>
        <v>3.0581956088323583E-4</v>
      </c>
      <c r="K198" s="4">
        <f t="shared" si="36"/>
        <v>5.4875264997519979</v>
      </c>
      <c r="M198" s="12">
        <f t="shared" si="37"/>
        <v>0.26240408145196997</v>
      </c>
      <c r="N198" s="12">
        <f t="shared" si="38"/>
        <v>7.7051243788955085E-3</v>
      </c>
      <c r="O198" s="12">
        <f t="shared" si="39"/>
        <v>1.6068898142198081E-2</v>
      </c>
      <c r="P198" s="12">
        <f t="shared" si="40"/>
        <v>2.9325888845932618E-3</v>
      </c>
    </row>
    <row r="199" spans="1:16" x14ac:dyDescent="0.35">
      <c r="A199">
        <f t="shared" si="45"/>
        <v>18.249999999999993</v>
      </c>
      <c r="B199" s="3">
        <f t="shared" si="30"/>
        <v>120.06467604899873</v>
      </c>
      <c r="C199" s="8">
        <f t="shared" si="32"/>
        <v>2.6795661195770929E-2</v>
      </c>
      <c r="D199" s="4">
        <f t="shared" si="31"/>
        <v>18000.273319227239</v>
      </c>
      <c r="E199" s="4">
        <f t="shared" si="33"/>
        <v>482.32922529328812</v>
      </c>
      <c r="F199" s="8">
        <f t="shared" si="43"/>
        <v>7.7046579283392472E-4</v>
      </c>
      <c r="G199" s="4">
        <f t="shared" si="34"/>
        <v>13.868594854125757</v>
      </c>
      <c r="H199" s="8">
        <f t="shared" si="44"/>
        <v>1.6067925367962603E-3</v>
      </c>
      <c r="I199" s="4">
        <f t="shared" si="35"/>
        <v>28.922704829627175</v>
      </c>
      <c r="J199" s="8">
        <f>J198*EXP(-(2*M*(A199-A198)))</f>
        <v>2.9324113523888175E-4</v>
      </c>
      <c r="K199" s="4">
        <f t="shared" si="36"/>
        <v>5.2784205827403499</v>
      </c>
      <c r="M199" s="12">
        <f t="shared" si="37"/>
        <v>0.25776154791662531</v>
      </c>
      <c r="N199" s="12">
        <f t="shared" si="38"/>
        <v>7.4115153914927926E-3</v>
      </c>
      <c r="O199" s="12">
        <f t="shared" si="39"/>
        <v>1.545658188613208E-2</v>
      </c>
      <c r="P199" s="12">
        <f t="shared" si="40"/>
        <v>2.8208405972804346E-3</v>
      </c>
    </row>
    <row r="200" spans="1:16" x14ac:dyDescent="0.35">
      <c r="A200">
        <f t="shared" si="45"/>
        <v>18.349999999999994</v>
      </c>
      <c r="B200" s="3">
        <f t="shared" si="30"/>
        <v>120.18889899472451</v>
      </c>
      <c r="C200" s="8">
        <f t="shared" si="32"/>
        <v>2.6238819611076849E-2</v>
      </c>
      <c r="D200" s="4">
        <f t="shared" si="31"/>
        <v>18056.202206966813</v>
      </c>
      <c r="E200" s="4">
        <f t="shared" si="33"/>
        <v>473.77343256972989</v>
      </c>
      <c r="F200" s="8">
        <f t="shared" si="43"/>
        <v>7.3877636571327023E-4</v>
      </c>
      <c r="G200" s="4">
        <f t="shared" si="34"/>
        <v>13.339495445046872</v>
      </c>
      <c r="H200" s="8">
        <f t="shared" si="44"/>
        <v>1.5407048071833351E-3</v>
      </c>
      <c r="I200" s="4">
        <f t="shared" si="35"/>
        <v>27.819277539748114</v>
      </c>
      <c r="J200" s="8">
        <f>J199*EXP(-(2*M*(A200-A199)))</f>
        <v>2.8118006300133263E-4</v>
      </c>
      <c r="K200" s="4">
        <f t="shared" si="36"/>
        <v>5.0770440741197298</v>
      </c>
      <c r="M200" s="12">
        <f t="shared" si="37"/>
        <v>0.25318924696443407</v>
      </c>
      <c r="N200" s="12">
        <f t="shared" si="38"/>
        <v>7.1287593909559891E-3</v>
      </c>
      <c r="O200" s="12">
        <f t="shared" si="39"/>
        <v>1.4866899338739836E-2</v>
      </c>
      <c r="P200" s="12">
        <f t="shared" si="40"/>
        <v>2.7132229828915619E-3</v>
      </c>
    </row>
    <row r="201" spans="1:16" x14ac:dyDescent="0.35">
      <c r="A201">
        <f t="shared" si="45"/>
        <v>18.449999999999996</v>
      </c>
      <c r="B201" s="3">
        <f t="shared" si="30"/>
        <v>120.31139493644581</v>
      </c>
      <c r="C201" s="8">
        <f t="shared" si="32"/>
        <v>2.5693549771083495E-2</v>
      </c>
      <c r="D201" s="4">
        <f t="shared" si="31"/>
        <v>18111.46687479741</v>
      </c>
      <c r="E201" s="4">
        <f t="shared" si="33"/>
        <v>465.34787557493729</v>
      </c>
      <c r="F201" s="8">
        <f t="shared" si="43"/>
        <v>7.083903316836206E-4</v>
      </c>
      <c r="G201" s="4">
        <f t="shared" si="34"/>
        <v>12.829988026714645</v>
      </c>
      <c r="H201" s="8">
        <f t="shared" si="44"/>
        <v>1.4773352803908557E-3</v>
      </c>
      <c r="I201" s="4">
        <f t="shared" si="35"/>
        <v>26.756708993768527</v>
      </c>
      <c r="J201" s="8">
        <f>J200*EXP(-(2*M*(A201-A200)))</f>
        <v>2.6961506531144501E-4</v>
      </c>
      <c r="K201" s="4">
        <f t="shared" si="36"/>
        <v>4.8831243243345765</v>
      </c>
      <c r="M201" s="12">
        <f t="shared" si="37"/>
        <v>0.24868654528444176</v>
      </c>
      <c r="N201" s="12">
        <f t="shared" si="38"/>
        <v>6.8564735456509273E-3</v>
      </c>
      <c r="O201" s="12">
        <f t="shared" si="39"/>
        <v>1.4299052111542119E-2</v>
      </c>
      <c r="P201" s="12">
        <f t="shared" si="40"/>
        <v>2.6095903347852162E-3</v>
      </c>
    </row>
    <row r="202" spans="1:16" x14ac:dyDescent="0.35">
      <c r="A202">
        <f t="shared" si="45"/>
        <v>18.549999999999997</v>
      </c>
      <c r="B202" s="3">
        <f t="shared" si="30"/>
        <v>120.43218788375935</v>
      </c>
      <c r="C202" s="8">
        <f t="shared" si="32"/>
        <v>2.5159611202954249E-2</v>
      </c>
      <c r="D202" s="4">
        <f t="shared" si="31"/>
        <v>18166.073540131725</v>
      </c>
      <c r="E202" s="4">
        <f t="shared" si="33"/>
        <v>457.05134735398889</v>
      </c>
      <c r="F202" s="8">
        <f t="shared" si="43"/>
        <v>6.7925408190114246E-4</v>
      </c>
      <c r="G202" s="4">
        <f t="shared" si="34"/>
        <v>12.339379604250812</v>
      </c>
      <c r="H202" s="8">
        <f t="shared" si="44"/>
        <v>1.4165721561403689E-3</v>
      </c>
      <c r="I202" s="4">
        <f t="shared" si="35"/>
        <v>25.733553963348903</v>
      </c>
      <c r="J202" s="8">
        <f>J201*EXP(-(2*M*(A202-A201)))</f>
        <v>2.5852573851422119E-4</v>
      </c>
      <c r="K202" s="4">
        <f t="shared" si="36"/>
        <v>4.6963975778662066</v>
      </c>
      <c r="M202" s="12">
        <f t="shared" si="37"/>
        <v>0.24425279786790222</v>
      </c>
      <c r="N202" s="12">
        <f t="shared" si="38"/>
        <v>6.5942875122039285E-3</v>
      </c>
      <c r="O202" s="12">
        <f t="shared" si="39"/>
        <v>1.3752267860102082E-2</v>
      </c>
      <c r="P202" s="12">
        <f t="shared" si="40"/>
        <v>2.5098016993819697E-3</v>
      </c>
    </row>
    <row r="203" spans="1:16" x14ac:dyDescent="0.35">
      <c r="A203">
        <f t="shared" si="45"/>
        <v>18.649999999999999</v>
      </c>
      <c r="B203" s="3">
        <f t="shared" si="30"/>
        <v>120.55130151246951</v>
      </c>
      <c r="C203" s="8">
        <f t="shared" si="32"/>
        <v>2.463676843112703E-2</v>
      </c>
      <c r="D203" s="4">
        <f t="shared" si="31"/>
        <v>18220.02841262611</v>
      </c>
      <c r="E203" s="4">
        <f t="shared" si="33"/>
        <v>448.8826208104245</v>
      </c>
      <c r="F203" s="8">
        <f t="shared" si="43"/>
        <v>6.5131621246551251E-4</v>
      </c>
      <c r="G203" s="4">
        <f t="shared" si="34"/>
        <v>11.866999896725662</v>
      </c>
      <c r="H203" s="8">
        <f t="shared" si="44"/>
        <v>1.358308232523406E-3</v>
      </c>
      <c r="I203" s="4">
        <f t="shared" si="35"/>
        <v>24.748414589680412</v>
      </c>
      <c r="J203" s="8">
        <f>J202*EXP(-(2*M*(A203-A202)))</f>
        <v>2.4789251816147064E-4</v>
      </c>
      <c r="K203" s="4">
        <f t="shared" si="36"/>
        <v>4.516608724179429</v>
      </c>
      <c r="M203" s="12">
        <f t="shared" si="37"/>
        <v>0.23988734894223024</v>
      </c>
      <c r="N203" s="12">
        <f t="shared" si="38"/>
        <v>6.3418430858019278E-3</v>
      </c>
      <c r="O203" s="12">
        <f t="shared" si="39"/>
        <v>1.3225799554732449E-2</v>
      </c>
      <c r="P203" s="12">
        <f t="shared" si="40"/>
        <v>2.4137207430677838E-3</v>
      </c>
    </row>
    <row r="204" spans="1:16" x14ac:dyDescent="0.35">
      <c r="A204">
        <f t="shared" si="45"/>
        <v>18.75</v>
      </c>
      <c r="B204" s="3">
        <f t="shared" ref="B204:B267" si="46">Linf*(1-EXP(-K*(A204-to)))</f>
        <v>120.66875916922882</v>
      </c>
      <c r="C204" s="8">
        <f t="shared" si="32"/>
        <v>2.4124790873465755E-2</v>
      </c>
      <c r="D204" s="4">
        <f t="shared" ref="D204:D267" si="47">a*B204^b</f>
        <v>18273.337692305955</v>
      </c>
      <c r="E204" s="4">
        <f t="shared" si="33"/>
        <v>440.84045038710047</v>
      </c>
      <c r="F204" s="8">
        <f t="shared" si="43"/>
        <v>6.2452743373010732E-4</v>
      </c>
      <c r="G204" s="4">
        <f t="shared" si="34"/>
        <v>11.412200694659479</v>
      </c>
      <c r="H204" s="8">
        <f t="shared" si="44"/>
        <v>1.3024407168695169E-3</v>
      </c>
      <c r="I204" s="4">
        <f t="shared" si="35"/>
        <v>23.799939043565729</v>
      </c>
      <c r="J204" s="8">
        <f>J203*EXP(-(2*M*(A204-A203)))</f>
        <v>2.3769664449504985E-4</v>
      </c>
      <c r="K204" s="4">
        <f t="shared" si="36"/>
        <v>4.3435110531860435</v>
      </c>
      <c r="M204" s="12">
        <f t="shared" si="37"/>
        <v>0.2355895328692672</v>
      </c>
      <c r="N204" s="12">
        <f t="shared" si="38"/>
        <v>6.0987938568348417E-3</v>
      </c>
      <c r="O204" s="12">
        <f t="shared" si="39"/>
        <v>1.271892476442936E-2</v>
      </c>
      <c r="P204" s="12">
        <f t="shared" si="40"/>
        <v>2.3212156215112636E-3</v>
      </c>
    </row>
    <row r="205" spans="1:16" x14ac:dyDescent="0.35">
      <c r="A205">
        <f t="shared" si="45"/>
        <v>18.850000000000001</v>
      </c>
      <c r="B205" s="3">
        <f t="shared" si="46"/>
        <v>120.78458387611406</v>
      </c>
      <c r="C205" s="8">
        <f t="shared" ref="C205:C268" si="48">C204*EXP(-M*(A205-A204))</f>
        <v>2.3623452739569877E-2</v>
      </c>
      <c r="D205" s="4">
        <f t="shared" si="47"/>
        <v>18326.007567763987</v>
      </c>
      <c r="E205" s="4">
        <f t="shared" ref="E205:E268" si="49">C205*D205</f>
        <v>432.92357368207246</v>
      </c>
      <c r="F205" s="8">
        <f t="shared" si="43"/>
        <v>5.988404833422845E-4</v>
      </c>
      <c r="G205" s="4">
        <f t="shared" ref="G205:G268" si="50">F205*D205</f>
        <v>10.974355229614149</v>
      </c>
      <c r="H205" s="8">
        <f t="shared" si="44"/>
        <v>1.2488710443933422E-3</v>
      </c>
      <c r="I205" s="4">
        <f t="shared" ref="I205:I268" si="51">H205*D205</f>
        <v>22.886820210713704</v>
      </c>
      <c r="J205" s="8">
        <f>J204*EXP(-(2*M*(A205-A204)))</f>
        <v>2.2792012934978417E-4</v>
      </c>
      <c r="K205" s="4">
        <f t="shared" ref="K205:K268" si="52">J205*D205</f>
        <v>4.1768660153098915</v>
      </c>
      <c r="M205" s="12">
        <f t="shared" ref="M205:M268" si="53">E205/$B$9</f>
        <v>0.23135867500882504</v>
      </c>
      <c r="N205" s="12">
        <f t="shared" ref="N205:N268" si="54">G205/$B$9</f>
        <v>5.8648048739990358E-3</v>
      </c>
      <c r="O205" s="12">
        <f t="shared" ref="O205:O268" si="55">I205/$B$9</f>
        <v>1.2230944954280717E-2</v>
      </c>
      <c r="P205" s="12">
        <f t="shared" ref="P205:P268" si="56">K205/$B$9</f>
        <v>2.232158851440028E-3</v>
      </c>
    </row>
    <row r="206" spans="1:16" x14ac:dyDescent="0.35">
      <c r="A206">
        <f t="shared" si="45"/>
        <v>18.950000000000003</v>
      </c>
      <c r="B206" s="3">
        <f t="shared" si="46"/>
        <v>120.89879833513857</v>
      </c>
      <c r="C206" s="8">
        <f t="shared" si="48"/>
        <v>2.3132532931197172E-2</v>
      </c>
      <c r="D206" s="4">
        <f t="shared" si="47"/>
        <v>18378.044214429603</v>
      </c>
      <c r="E206" s="4">
        <f t="shared" si="49"/>
        <v>425.13071300129047</v>
      </c>
      <c r="F206" s="8">
        <f t="shared" si="43"/>
        <v>5.7421004286033661E-4</v>
      </c>
      <c r="G206" s="4">
        <f t="shared" si="50"/>
        <v>10.552857556056784</v>
      </c>
      <c r="H206" s="8">
        <f t="shared" si="44"/>
        <v>1.1975047043007729E-3</v>
      </c>
      <c r="I206" s="4">
        <f t="shared" si="51"/>
        <v>22.007794402627052</v>
      </c>
      <c r="J206" s="8">
        <f>J205*EXP(-(2*M*(A206-A205)))</f>
        <v>2.1854572441767971E-4</v>
      </c>
      <c r="K206" s="4">
        <f t="shared" si="52"/>
        <v>4.0164429862226649</v>
      </c>
      <c r="M206" s="12">
        <f t="shared" si="53"/>
        <v>0.2271940925484619</v>
      </c>
      <c r="N206" s="12">
        <f t="shared" si="54"/>
        <v>5.6395523139590783E-3</v>
      </c>
      <c r="O206" s="12">
        <f t="shared" si="55"/>
        <v>1.1761184796551725E-2</v>
      </c>
      <c r="P206" s="12">
        <f t="shared" si="56"/>
        <v>2.1464271849131796E-3</v>
      </c>
    </row>
    <row r="207" spans="1:16" x14ac:dyDescent="0.35">
      <c r="A207">
        <f t="shared" si="45"/>
        <v>19.050000000000004</v>
      </c>
      <c r="B207" s="3">
        <f t="shared" si="46"/>
        <v>121.01142493270191</v>
      </c>
      <c r="C207" s="8">
        <f t="shared" si="48"/>
        <v>2.2651814944755815E-2</v>
      </c>
      <c r="D207" s="4">
        <f t="shared" si="47"/>
        <v>18429.453792907207</v>
      </c>
      <c r="E207" s="4">
        <f t="shared" si="49"/>
        <v>417.46057684986221</v>
      </c>
      <c r="F207" s="8">
        <f t="shared" si="43"/>
        <v>5.5059265780000753E-4</v>
      </c>
      <c r="G207" s="4">
        <f t="shared" si="50"/>
        <v>10.147121945639208</v>
      </c>
      <c r="H207" s="8">
        <f t="shared" si="44"/>
        <v>1.1482510730473994E-3</v>
      </c>
      <c r="I207" s="4">
        <f t="shared" si="51"/>
        <v>21.161640093383166</v>
      </c>
      <c r="J207" s="8">
        <f>J206*EXP(-(2*M*(A207-A206)))</f>
        <v>2.095568908174351E-4</v>
      </c>
      <c r="K207" s="4">
        <f t="shared" si="52"/>
        <v>3.8620190363052207</v>
      </c>
      <c r="M207" s="12">
        <f t="shared" si="53"/>
        <v>0.22309509530042818</v>
      </c>
      <c r="N207" s="12">
        <f t="shared" si="54"/>
        <v>5.4227231576446586E-3</v>
      </c>
      <c r="O207" s="12">
        <f t="shared" si="55"/>
        <v>1.1308991495607946E-2</v>
      </c>
      <c r="P207" s="12">
        <f t="shared" si="56"/>
        <v>2.0639014861191327E-3</v>
      </c>
    </row>
    <row r="208" spans="1:16" x14ac:dyDescent="0.35">
      <c r="A208">
        <f t="shared" si="45"/>
        <v>19.150000000000006</v>
      </c>
      <c r="B208" s="3">
        <f t="shared" si="46"/>
        <v>121.12248574397783</v>
      </c>
      <c r="C208" s="8">
        <f t="shared" si="48"/>
        <v>2.2181086775822794E-2</v>
      </c>
      <c r="D208" s="4">
        <f t="shared" si="47"/>
        <v>18480.242447381799</v>
      </c>
      <c r="E208" s="4">
        <f t="shared" si="49"/>
        <v>409.91186136361949</v>
      </c>
      <c r="F208" s="8">
        <f t="shared" si="43"/>
        <v>5.2794666096951399E-4</v>
      </c>
      <c r="G208" s="4">
        <f t="shared" si="50"/>
        <v>9.7565822940022997</v>
      </c>
      <c r="H208" s="8">
        <f t="shared" si="44"/>
        <v>1.101023254455079E-3</v>
      </c>
      <c r="I208" s="4">
        <f t="shared" si="51"/>
        <v>20.347176682535203</v>
      </c>
      <c r="J208" s="8">
        <f>J207*EXP(-(2*M*(A208-A207)))</f>
        <v>2.0093776991556597E-4</v>
      </c>
      <c r="K208" s="4">
        <f t="shared" si="52"/>
        <v>3.7133787048758795</v>
      </c>
      <c r="M208" s="12">
        <f t="shared" si="53"/>
        <v>0.21906098646670996</v>
      </c>
      <c r="N208" s="12">
        <f t="shared" si="54"/>
        <v>5.2140148732409148E-3</v>
      </c>
      <c r="O208" s="12">
        <f t="shared" si="55"/>
        <v>1.0873734126797319E-2</v>
      </c>
      <c r="P208" s="12">
        <f t="shared" si="56"/>
        <v>1.984466610720965E-3</v>
      </c>
    </row>
    <row r="209" spans="1:16" x14ac:dyDescent="0.35">
      <c r="A209">
        <f t="shared" si="45"/>
        <v>19.250000000000007</v>
      </c>
      <c r="B209" s="3">
        <f t="shared" si="46"/>
        <v>121.23200253724087</v>
      </c>
      <c r="C209" s="8">
        <f t="shared" si="48"/>
        <v>2.1720140825646522E-2</v>
      </c>
      <c r="D209" s="4">
        <f t="shared" si="47"/>
        <v>18530.4163040897</v>
      </c>
      <c r="E209" s="4">
        <f t="shared" si="49"/>
        <v>402.48325168268462</v>
      </c>
      <c r="F209" s="8">
        <f t="shared" si="43"/>
        <v>5.0623209895781342E-4</v>
      </c>
      <c r="G209" s="4">
        <f t="shared" si="50"/>
        <v>9.3806915401814166</v>
      </c>
      <c r="H209" s="8">
        <f t="shared" si="44"/>
        <v>1.0557379264045437E-3</v>
      </c>
      <c r="I209" s="4">
        <f t="shared" si="51"/>
        <v>19.56326328429261</v>
      </c>
      <c r="J209" s="8">
        <f>J208*EXP(-(2*M*(A209-A208)))</f>
        <v>1.9267315534766301E-4</v>
      </c>
      <c r="K209" s="4">
        <f t="shared" si="52"/>
        <v>3.5703137792147421</v>
      </c>
      <c r="M209" s="12">
        <f t="shared" si="53"/>
        <v>0.2150910633730764</v>
      </c>
      <c r="N209" s="12">
        <f t="shared" si="54"/>
        <v>5.0131351059128984E-3</v>
      </c>
      <c r="O209" s="12">
        <f t="shared" si="55"/>
        <v>1.0454802989376141E-2</v>
      </c>
      <c r="P209" s="12">
        <f t="shared" si="56"/>
        <v>1.908011287764807E-3</v>
      </c>
    </row>
    <row r="210" spans="1:16" x14ac:dyDescent="0.35">
      <c r="A210">
        <f t="shared" ref="A210:A237" si="57">A209+0.1</f>
        <v>19.350000000000009</v>
      </c>
      <c r="B210" s="3">
        <f t="shared" si="46"/>
        <v>121.33999677813308</v>
      </c>
      <c r="C210" s="8">
        <f t="shared" si="48"/>
        <v>2.1268773809592429E-2</v>
      </c>
      <c r="D210" s="4">
        <f t="shared" si="47"/>
        <v>18579.981469852821</v>
      </c>
      <c r="E210" s="4">
        <f t="shared" si="49"/>
        <v>395.1734232687183</v>
      </c>
      <c r="F210" s="8">
        <f t="shared" si="43"/>
        <v>4.8541066164642653E-4</v>
      </c>
      <c r="G210" s="4">
        <f t="shared" si="50"/>
        <v>9.018921098659602</v>
      </c>
      <c r="H210" s="8">
        <f t="shared" si="44"/>
        <v>1.0123151938335742E-3</v>
      </c>
      <c r="I210" s="4">
        <f t="shared" si="51"/>
        <v>18.808797543078274</v>
      </c>
      <c r="J210" s="8">
        <f>J209*EXP(-(2*M*(A210-A209)))</f>
        <v>1.8474846619042176E-4</v>
      </c>
      <c r="K210" s="4">
        <f t="shared" si="52"/>
        <v>3.4326230784017664</v>
      </c>
      <c r="M210" s="12">
        <f t="shared" si="53"/>
        <v>0.21118461817303039</v>
      </c>
      <c r="N210" s="12">
        <f t="shared" si="54"/>
        <v>4.8198013742891477E-3</v>
      </c>
      <c r="O210" s="12">
        <f t="shared" si="55"/>
        <v>1.0051608973531011E-2</v>
      </c>
      <c r="P210" s="12">
        <f t="shared" si="56"/>
        <v>1.8344280041607574E-3</v>
      </c>
    </row>
    <row r="211" spans="1:16" x14ac:dyDescent="0.35">
      <c r="A211">
        <f t="shared" si="57"/>
        <v>19.45000000000001</v>
      </c>
      <c r="B211" s="3">
        <f t="shared" si="46"/>
        <v>121.44648963387142</v>
      </c>
      <c r="C211" s="8">
        <f t="shared" si="48"/>
        <v>2.0826786667491135E-2</v>
      </c>
      <c r="D211" s="4">
        <f t="shared" si="47"/>
        <v>18628.944030674582</v>
      </c>
      <c r="E211" s="4">
        <f t="shared" si="49"/>
        <v>387.98104316749198</v>
      </c>
      <c r="F211" s="8">
        <f t="shared" si="43"/>
        <v>4.6544561462045326E-4</v>
      </c>
      <c r="G211" s="4">
        <f t="shared" si="50"/>
        <v>8.670760304087354</v>
      </c>
      <c r="H211" s="8">
        <f t="shared" si="44"/>
        <v>9.7067844778139084E-4</v>
      </c>
      <c r="I211" s="4">
        <f t="shared" si="51"/>
        <v>18.082714475501611</v>
      </c>
      <c r="J211" s="8">
        <f>J210*EXP(-(2*M*(A211-A210)))</f>
        <v>1.7714972123711268E-4</v>
      </c>
      <c r="K211" s="4">
        <f t="shared" si="52"/>
        <v>3.3001122419757767</v>
      </c>
      <c r="M211" s="12">
        <f t="shared" si="53"/>
        <v>0.20734093852253951</v>
      </c>
      <c r="N211" s="12">
        <f t="shared" si="54"/>
        <v>4.6337407737143945E-3</v>
      </c>
      <c r="O211" s="12">
        <f t="shared" si="55"/>
        <v>9.6635829415176924E-3</v>
      </c>
      <c r="P211" s="12">
        <f t="shared" si="56"/>
        <v>1.7636128917401476E-3</v>
      </c>
    </row>
    <row r="212" spans="1:16" x14ac:dyDescent="0.35">
      <c r="A212">
        <f t="shared" si="57"/>
        <v>19.550000000000011</v>
      </c>
      <c r="B212" s="3">
        <f t="shared" si="46"/>
        <v>121.55150197739653</v>
      </c>
      <c r="C212" s="8">
        <f t="shared" si="48"/>
        <v>2.039398447584969E-2</v>
      </c>
      <c r="D212" s="4">
        <f t="shared" si="47"/>
        <v>18677.310050395743</v>
      </c>
      <c r="E212" s="4">
        <f t="shared" si="49"/>
        <v>380.90477121840217</v>
      </c>
      <c r="F212" s="8">
        <f t="shared" si="43"/>
        <v>4.4630173435953897E-4</v>
      </c>
      <c r="G212" s="4">
        <f t="shared" si="50"/>
        <v>8.3357158686624686</v>
      </c>
      <c r="H212" s="8">
        <f t="shared" si="44"/>
        <v>9.3075423023058156E-4</v>
      </c>
      <c r="I212" s="4">
        <f t="shared" si="51"/>
        <v>17.383985338733993</v>
      </c>
      <c r="J212" s="8">
        <f>J211*EXP(-(2*M*(A212-A211)))</f>
        <v>1.6986351433110694E-4</v>
      </c>
      <c r="K212" s="4">
        <f t="shared" si="52"/>
        <v>3.1725935234119249</v>
      </c>
      <c r="M212" s="12">
        <f t="shared" si="53"/>
        <v>0.20355930822641288</v>
      </c>
      <c r="N212" s="12">
        <f t="shared" si="54"/>
        <v>4.4546896862679378E-3</v>
      </c>
      <c r="O212" s="12">
        <f t="shared" si="55"/>
        <v>9.2901751229096611E-3</v>
      </c>
      <c r="P212" s="12">
        <f t="shared" si="56"/>
        <v>1.6954656168878387E-3</v>
      </c>
    </row>
    <row r="213" spans="1:16" x14ac:dyDescent="0.35">
      <c r="A213">
        <f t="shared" si="57"/>
        <v>19.650000000000013</v>
      </c>
      <c r="B213" s="3">
        <f t="shared" si="46"/>
        <v>121.65505439146393</v>
      </c>
      <c r="C213" s="8">
        <f t="shared" si="48"/>
        <v>1.9970176361887162E-2</v>
      </c>
      <c r="D213" s="4">
        <f t="shared" si="47"/>
        <v>18725.085569408438</v>
      </c>
      <c r="E213" s="4">
        <f t="shared" si="49"/>
        <v>373.94326121251481</v>
      </c>
      <c r="F213" s="8">
        <f t="shared" si="43"/>
        <v>4.2794524609445015E-4</v>
      </c>
      <c r="G213" s="4">
        <f t="shared" si="50"/>
        <v>8.013311352140132</v>
      </c>
      <c r="H213" s="8">
        <f t="shared" si="44"/>
        <v>8.9247210450810893E-4</v>
      </c>
      <c r="I213" s="4">
        <f t="shared" si="51"/>
        <v>16.711616525224372</v>
      </c>
      <c r="J213" s="8">
        <f>J212*EXP(-(2*M*(A213-A212)))</f>
        <v>1.6287699071393949E-4</v>
      </c>
      <c r="K213" s="4">
        <f t="shared" si="52"/>
        <v>3.0498855884062608</v>
      </c>
      <c r="M213" s="12">
        <f t="shared" si="53"/>
        <v>0.19983900785717137</v>
      </c>
      <c r="N213" s="12">
        <f t="shared" si="54"/>
        <v>4.282393497531756E-3</v>
      </c>
      <c r="O213" s="12">
        <f t="shared" si="55"/>
        <v>8.9308545239231065E-3</v>
      </c>
      <c r="P213" s="12">
        <f t="shared" si="56"/>
        <v>1.6298892727434841E-3</v>
      </c>
    </row>
    <row r="214" spans="1:16" x14ac:dyDescent="0.35">
      <c r="A214">
        <f t="shared" si="57"/>
        <v>19.750000000000014</v>
      </c>
      <c r="B214" s="3">
        <f t="shared" si="46"/>
        <v>121.75716717267829</v>
      </c>
      <c r="C214" s="8">
        <f t="shared" si="48"/>
        <v>1.9555175419356641E-2</v>
      </c>
      <c r="D214" s="4">
        <f t="shared" si="47"/>
        <v>18772.276603426726</v>
      </c>
      <c r="E214" s="4">
        <f t="shared" si="49"/>
        <v>367.09516200069407</v>
      </c>
      <c r="F214" s="8">
        <f t="shared" si="43"/>
        <v>4.1034376421962305E-4</v>
      </c>
      <c r="G214" s="4">
        <f t="shared" si="50"/>
        <v>7.7030866444220827</v>
      </c>
      <c r="H214" s="8">
        <f t="shared" si="44"/>
        <v>8.5576453101675342E-4</v>
      </c>
      <c r="I214" s="4">
        <f t="shared" si="51"/>
        <v>16.064648483648245</v>
      </c>
      <c r="J214" s="8">
        <f>J213*EXP(-(2*M*(A214-A213)))</f>
        <v>1.5617782434618167E-4</v>
      </c>
      <c r="K214" s="4">
        <f t="shared" si="52"/>
        <v>2.9318133179479151</v>
      </c>
      <c r="M214" s="12">
        <f t="shared" si="53"/>
        <v>0.1961793153472427</v>
      </c>
      <c r="N214" s="12">
        <f t="shared" si="54"/>
        <v>4.1166063200809939E-3</v>
      </c>
      <c r="O214" s="12">
        <f t="shared" si="55"/>
        <v>8.5851083507613064E-3</v>
      </c>
      <c r="P214" s="12">
        <f t="shared" si="56"/>
        <v>1.5667902739613401E-3</v>
      </c>
    </row>
    <row r="215" spans="1:16" x14ac:dyDescent="0.35">
      <c r="A215">
        <f t="shared" si="57"/>
        <v>19.850000000000016</v>
      </c>
      <c r="B215" s="3">
        <f t="shared" si="46"/>
        <v>121.85786033547164</v>
      </c>
      <c r="C215" s="8">
        <f t="shared" si="48"/>
        <v>1.9148798626116553E-2</v>
      </c>
      <c r="D215" s="4">
        <f t="shared" si="47"/>
        <v>18818.889142312102</v>
      </c>
      <c r="E215" s="4">
        <f t="shared" si="49"/>
        <v>360.3591185533457</v>
      </c>
      <c r="F215" s="8">
        <f t="shared" si="43"/>
        <v>3.9346623515655702E-4</v>
      </c>
      <c r="G215" s="4">
        <f t="shared" si="50"/>
        <v>7.4045974606541511</v>
      </c>
      <c r="H215" s="8">
        <f t="shared" si="44"/>
        <v>8.2056674807774895E-4</v>
      </c>
      <c r="I215" s="4">
        <f t="shared" si="51"/>
        <v>15.4421546659427</v>
      </c>
      <c r="J215" s="8">
        <f>J214*EXP(-(2*M*(A215-A214)))</f>
        <v>1.4975419616111116E-4</v>
      </c>
      <c r="K215" s="4">
        <f t="shared" si="52"/>
        <v>2.8182076161520113</v>
      </c>
      <c r="M215" s="12">
        <f t="shared" si="53"/>
        <v>0.19257950655529904</v>
      </c>
      <c r="N215" s="12">
        <f t="shared" si="54"/>
        <v>3.9570907236590519E-3</v>
      </c>
      <c r="O215" s="12">
        <f t="shared" si="55"/>
        <v>8.2524414468996485E-3</v>
      </c>
      <c r="P215" s="12">
        <f t="shared" si="56"/>
        <v>1.5060782540142581E-3</v>
      </c>
    </row>
    <row r="216" spans="1:16" x14ac:dyDescent="0.35">
      <c r="A216">
        <f t="shared" si="57"/>
        <v>19.950000000000017</v>
      </c>
      <c r="B216" s="3">
        <f t="shared" si="46"/>
        <v>121.9571536160262</v>
      </c>
      <c r="C216" s="8">
        <f t="shared" si="48"/>
        <v>1.8750866763414937E-2</v>
      </c>
      <c r="D216" s="4">
        <f t="shared" si="47"/>
        <v>18864.929148952251</v>
      </c>
      <c r="E216" s="4">
        <f t="shared" si="49"/>
        <v>353.73377297326641</v>
      </c>
      <c r="F216" s="8">
        <f t="shared" si="43"/>
        <v>3.7728288256724921E-4</v>
      </c>
      <c r="G216" s="4">
        <f t="shared" si="50"/>
        <v>7.1174148487436284</v>
      </c>
      <c r="H216" s="8">
        <f t="shared" si="44"/>
        <v>7.868166576743879E-4</v>
      </c>
      <c r="I216" s="4">
        <f t="shared" si="51"/>
        <v>14.843240500242745</v>
      </c>
      <c r="J216" s="8">
        <f>J215*EXP(-(2*M*(A216-A215)))</f>
        <v>1.4359477321281339E-4</v>
      </c>
      <c r="K216" s="4">
        <f t="shared" si="52"/>
        <v>2.7089052228195913</v>
      </c>
      <c r="M216" s="12">
        <f t="shared" si="53"/>
        <v>0.1890388558075336</v>
      </c>
      <c r="N216" s="12">
        <f t="shared" si="54"/>
        <v>3.803617471989958E-3</v>
      </c>
      <c r="O216" s="12">
        <f t="shared" si="55"/>
        <v>7.9323757442125598E-3</v>
      </c>
      <c r="P216" s="12">
        <f t="shared" si="56"/>
        <v>1.4476659650238392E-3</v>
      </c>
    </row>
    <row r="217" spans="1:16" x14ac:dyDescent="0.35">
      <c r="A217">
        <f t="shared" si="57"/>
        <v>20.050000000000018</v>
      </c>
      <c r="B217" s="3">
        <f t="shared" si="46"/>
        <v>122.05506647614287</v>
      </c>
      <c r="C217" s="8">
        <f t="shared" si="48"/>
        <v>1.8361204336851063E-2</v>
      </c>
      <c r="D217" s="4">
        <f t="shared" si="47"/>
        <v>18910.402558191636</v>
      </c>
      <c r="E217" s="4">
        <f t="shared" si="49"/>
        <v>347.21776546306774</v>
      </c>
      <c r="F217" s="8">
        <f t="shared" si="43"/>
        <v>3.6176515482101246E-4</v>
      </c>
      <c r="G217" s="4">
        <f t="shared" si="50"/>
        <v>6.8411247091918668</v>
      </c>
      <c r="H217" s="8">
        <f t="shared" si="44"/>
        <v>7.5445471589501557E-4</v>
      </c>
      <c r="I217" s="4">
        <f t="shared" si="51"/>
        <v>14.267042389500846</v>
      </c>
      <c r="J217" s="8">
        <f>J216*EXP(-(2*M*(A217-A216)))</f>
        <v>1.3768868868192598E-4</v>
      </c>
      <c r="K217" s="4">
        <f t="shared" si="52"/>
        <v>2.603748530684745</v>
      </c>
      <c r="M217" s="12">
        <f t="shared" si="53"/>
        <v>0.18555663641466169</v>
      </c>
      <c r="N217" s="12">
        <f t="shared" si="54"/>
        <v>3.655965266172121E-3</v>
      </c>
      <c r="O217" s="12">
        <f t="shared" si="55"/>
        <v>7.6244497278258154E-3</v>
      </c>
      <c r="P217" s="12">
        <f t="shared" si="56"/>
        <v>1.391469180095478E-3</v>
      </c>
    </row>
    <row r="218" spans="1:16" x14ac:dyDescent="0.35">
      <c r="A218">
        <f t="shared" si="57"/>
        <v>20.15000000000002</v>
      </c>
      <c r="B218" s="3">
        <f t="shared" si="46"/>
        <v>122.15161810705565</v>
      </c>
      <c r="C218" s="8">
        <f t="shared" si="48"/>
        <v>1.7979639498979565E-2</v>
      </c>
      <c r="D218" s="4">
        <f t="shared" si="47"/>
        <v>18955.315275812194</v>
      </c>
      <c r="E218" s="4">
        <f t="shared" si="49"/>
        <v>340.80973524860366</v>
      </c>
      <c r="F218" s="8">
        <f t="shared" si="43"/>
        <v>3.4688567462199489E-4</v>
      </c>
      <c r="G218" s="4">
        <f t="shared" si="50"/>
        <v>6.5753273271227179</v>
      </c>
      <c r="H218" s="8">
        <f t="shared" si="44"/>
        <v>7.2342382788212934E-4</v>
      </c>
      <c r="I218" s="4">
        <f t="shared" si="51"/>
        <v>13.712726735540658</v>
      </c>
      <c r="J218" s="8">
        <f>J217*EXP(-(2*M*(A218-A217)))</f>
        <v>1.3202552270375143E-4</v>
      </c>
      <c r="K218" s="4">
        <f t="shared" si="52"/>
        <v>2.502585407303509</v>
      </c>
      <c r="M218" s="12">
        <f t="shared" si="53"/>
        <v>0.18213212116540969</v>
      </c>
      <c r="N218" s="12">
        <f t="shared" si="54"/>
        <v>3.5139204945896598E-3</v>
      </c>
      <c r="O218" s="12">
        <f t="shared" si="55"/>
        <v>7.3282179145611036E-3</v>
      </c>
      <c r="P218" s="12">
        <f t="shared" si="56"/>
        <v>1.3374065981340136E-3</v>
      </c>
    </row>
    <row r="219" spans="1:16" x14ac:dyDescent="0.35">
      <c r="A219">
        <f t="shared" si="57"/>
        <v>20.250000000000021</v>
      </c>
      <c r="B219" s="3">
        <f t="shared" si="46"/>
        <v>122.24682743319332</v>
      </c>
      <c r="C219" s="8">
        <f t="shared" si="48"/>
        <v>1.7606003973522921E-2</v>
      </c>
      <c r="D219" s="4">
        <f t="shared" si="47"/>
        <v>18999.673177562883</v>
      </c>
      <c r="E219" s="4">
        <f t="shared" si="49"/>
        <v>334.508321459809</v>
      </c>
      <c r="F219" s="8">
        <f t="shared" si="43"/>
        <v>3.3261819070853031E-4</v>
      </c>
      <c r="G219" s="4">
        <f t="shared" si="50"/>
        <v>6.3196369163743595</v>
      </c>
      <c r="H219" s="8">
        <f t="shared" si="44"/>
        <v>6.9366924710224378E-4</v>
      </c>
      <c r="I219" s="4">
        <f t="shared" si="51"/>
        <v>13.179488988268741</v>
      </c>
      <c r="J219" s="8">
        <f>J218*EXP(-(2*M*(A219-A218)))</f>
        <v>1.2659528398491362E-4</v>
      </c>
      <c r="K219" s="4">
        <f t="shared" si="52"/>
        <v>2.4052690215341195</v>
      </c>
      <c r="M219" s="12">
        <f t="shared" si="53"/>
        <v>0.1787645827972438</v>
      </c>
      <c r="N219" s="12">
        <f t="shared" si="54"/>
        <v>3.3772769892705312E-3</v>
      </c>
      <c r="O219" s="12">
        <f t="shared" si="55"/>
        <v>7.0432503448252951E-3</v>
      </c>
      <c r="P219" s="12">
        <f t="shared" si="56"/>
        <v>1.2853997511130472E-3</v>
      </c>
    </row>
    <row r="220" spans="1:16" x14ac:dyDescent="0.35">
      <c r="A220">
        <f t="shared" si="57"/>
        <v>20.350000000000023</v>
      </c>
      <c r="B220" s="3">
        <f t="shared" si="46"/>
        <v>122.34071311588862</v>
      </c>
      <c r="C220" s="8">
        <f t="shared" si="48"/>
        <v>1.7240132981158902E-2</v>
      </c>
      <c r="D220" s="4">
        <f t="shared" si="47"/>
        <v>19043.48210823648</v>
      </c>
      <c r="E220" s="4">
        <f t="shared" si="49"/>
        <v>328.31216397031721</v>
      </c>
      <c r="F220" s="8">
        <f t="shared" si="43"/>
        <v>3.1893753153910509E-4</v>
      </c>
      <c r="G220" s="4">
        <f t="shared" si="50"/>
        <v>6.0736811755100559</v>
      </c>
      <c r="H220" s="8">
        <f t="shared" si="44"/>
        <v>6.6513847875880865E-4</v>
      </c>
      <c r="I220" s="4">
        <f t="shared" si="51"/>
        <v>12.666552719743002</v>
      </c>
      <c r="J220" s="8">
        <f>J219*EXP(-(2*M*(A220-A219)))</f>
        <v>1.2138839217612541E-4</v>
      </c>
      <c r="K220" s="4">
        <f t="shared" si="52"/>
        <v>2.3116576745536372</v>
      </c>
      <c r="M220" s="12">
        <f t="shared" si="53"/>
        <v>0.17545329444507018</v>
      </c>
      <c r="N220" s="12">
        <f t="shared" si="54"/>
        <v>3.245835788614251E-3</v>
      </c>
      <c r="O220" s="12">
        <f t="shared" si="55"/>
        <v>6.7691320877833827E-3</v>
      </c>
      <c r="P220" s="12">
        <f t="shared" si="56"/>
        <v>1.2353729137685402E-3</v>
      </c>
    </row>
    <row r="221" spans="1:16" x14ac:dyDescent="0.35">
      <c r="A221">
        <f t="shared" si="57"/>
        <v>20.450000000000024</v>
      </c>
      <c r="B221" s="3">
        <f t="shared" si="46"/>
        <v>122.43329355703588</v>
      </c>
      <c r="C221" s="8">
        <f t="shared" si="48"/>
        <v>1.6881865166850207E-2</v>
      </c>
      <c r="D221" s="4">
        <f t="shared" si="47"/>
        <v>19086.747880792129</v>
      </c>
      <c r="E221" s="4">
        <f t="shared" si="49"/>
        <v>322.21990419719663</v>
      </c>
      <c r="F221" s="8">
        <f t="shared" si="43"/>
        <v>3.0581956088323139E-4</v>
      </c>
      <c r="G221" s="4">
        <f t="shared" si="50"/>
        <v>5.8371008555927961</v>
      </c>
      <c r="H221" s="8">
        <f t="shared" si="44"/>
        <v>6.3778118717777461E-4</v>
      </c>
      <c r="I221" s="4">
        <f t="shared" si="51"/>
        <v>12.173168722774477</v>
      </c>
      <c r="J221" s="8">
        <f>J220*EXP(-(2*M*(A221-A220)))</f>
        <v>1.1639566096996799E-4</v>
      </c>
      <c r="K221" s="4">
        <f t="shared" si="52"/>
        <v>2.2216146353519357</v>
      </c>
      <c r="M221" s="12">
        <f t="shared" si="53"/>
        <v>0.17219753006862198</v>
      </c>
      <c r="N221" s="12">
        <f t="shared" si="54"/>
        <v>3.1194049064063511E-3</v>
      </c>
      <c r="O221" s="12">
        <f t="shared" si="55"/>
        <v>6.5054627596422823E-3</v>
      </c>
      <c r="P221" s="12">
        <f t="shared" si="56"/>
        <v>1.1872530156851616E-3</v>
      </c>
    </row>
    <row r="222" spans="1:16" x14ac:dyDescent="0.35">
      <c r="A222">
        <f t="shared" si="57"/>
        <v>20.550000000000026</v>
      </c>
      <c r="B222" s="3">
        <f t="shared" si="46"/>
        <v>122.52458690269796</v>
      </c>
      <c r="C222" s="8">
        <f t="shared" si="48"/>
        <v>1.6531042528684283E-2</v>
      </c>
      <c r="D222" s="4">
        <f t="shared" si="47"/>
        <v>19129.476275522575</v>
      </c>
      <c r="E222" s="4">
        <f t="shared" si="49"/>
        <v>316.23018586212072</v>
      </c>
      <c r="F222" s="8">
        <f t="shared" si="43"/>
        <v>2.9324113523887746E-4</v>
      </c>
      <c r="G222" s="4">
        <f t="shared" si="50"/>
        <v>5.6095493395594129</v>
      </c>
      <c r="H222" s="8">
        <f t="shared" si="44"/>
        <v>6.1154910700241102E-4</v>
      </c>
      <c r="I222" s="4">
        <f t="shared" si="51"/>
        <v>11.698614133719639</v>
      </c>
      <c r="J222" s="8">
        <f>J221*EXP(-(2*M*(A222-A221)))</f>
        <v>1.1160828189386244E-4</v>
      </c>
      <c r="K222" s="4">
        <f t="shared" si="52"/>
        <v>2.1350079806404771</v>
      </c>
      <c r="M222" s="12">
        <f t="shared" si="53"/>
        <v>0.16899656485923631</v>
      </c>
      <c r="N222" s="12">
        <f t="shared" si="54"/>
        <v>2.997799107031714E-3</v>
      </c>
      <c r="O222" s="12">
        <f t="shared" si="55"/>
        <v>6.2518560548622988E-3</v>
      </c>
      <c r="P222" s="12">
        <f t="shared" si="56"/>
        <v>1.1409695557419418E-3</v>
      </c>
    </row>
    <row r="223" spans="1:16" x14ac:dyDescent="0.35">
      <c r="A223">
        <f t="shared" si="57"/>
        <v>20.650000000000027</v>
      </c>
      <c r="B223" s="3">
        <f t="shared" si="46"/>
        <v>122.6146110466629</v>
      </c>
      <c r="C223" s="8">
        <f t="shared" si="48"/>
        <v>1.6187510348191922E-2</v>
      </c>
      <c r="D223" s="4">
        <f t="shared" si="47"/>
        <v>19171.67303926438</v>
      </c>
      <c r="E223" s="4">
        <f t="shared" si="49"/>
        <v>310.34165571524426</v>
      </c>
      <c r="F223" s="8">
        <f t="shared" ref="F223:F286" si="58">F222*EXP(-2*M*(A223-A222))</f>
        <v>2.8118006300132851E-4</v>
      </c>
      <c r="G223" s="4">
        <f t="shared" si="50"/>
        <v>5.3906922330212295</v>
      </c>
      <c r="H223" s="8">
        <f t="shared" si="44"/>
        <v>5.8639595804070035E-4</v>
      </c>
      <c r="I223" s="4">
        <f t="shared" si="51"/>
        <v>11.242191579102501</v>
      </c>
      <c r="J223" s="8">
        <f>J222*EXP(-(2*M*(A223-A222)))</f>
        <v>1.0701780876963981E-4</v>
      </c>
      <c r="K223" s="4">
        <f t="shared" si="52"/>
        <v>2.0517104391100549</v>
      </c>
      <c r="M223" s="12">
        <f t="shared" si="53"/>
        <v>0.16584967562670092</v>
      </c>
      <c r="N223" s="12">
        <f t="shared" si="54"/>
        <v>2.8808396867943584E-3</v>
      </c>
      <c r="O223" s="12">
        <f t="shared" si="55"/>
        <v>6.0079392901034642E-3</v>
      </c>
      <c r="P223" s="12">
        <f t="shared" si="56"/>
        <v>1.0964545188820556E-3</v>
      </c>
    </row>
    <row r="224" spans="1:16" x14ac:dyDescent="0.35">
      <c r="A224">
        <f t="shared" si="57"/>
        <v>20.750000000000028</v>
      </c>
      <c r="B224" s="3">
        <f t="shared" si="46"/>
        <v>122.70338363395108</v>
      </c>
      <c r="C224" s="8">
        <f t="shared" si="48"/>
        <v>1.5851117122113904E-2</v>
      </c>
      <c r="D224" s="4">
        <f t="shared" si="47"/>
        <v>19213.343884649927</v>
      </c>
      <c r="E224" s="4">
        <f t="shared" si="49"/>
        <v>304.55296422303689</v>
      </c>
      <c r="F224" s="8">
        <f t="shared" si="58"/>
        <v>2.6961506531144106E-4</v>
      </c>
      <c r="G224" s="4">
        <f t="shared" si="50"/>
        <v>5.1802069663110668</v>
      </c>
      <c r="H224" s="8">
        <f t="shared" si="44"/>
        <v>5.6227736361507785E-4</v>
      </c>
      <c r="I224" s="4">
        <f t="shared" si="51"/>
        <v>10.803228345690838</v>
      </c>
      <c r="J224" s="8">
        <f>J223*EXP(-(2*M*(A224-A223)))</f>
        <v>1.0261614281229257E-4</v>
      </c>
      <c r="K224" s="4">
        <f t="shared" si="52"/>
        <v>1.9715992399689251</v>
      </c>
      <c r="M224" s="12">
        <f t="shared" si="53"/>
        <v>0.16275614116683923</v>
      </c>
      <c r="N224" s="12">
        <f t="shared" si="54"/>
        <v>2.7683542612473898E-3</v>
      </c>
      <c r="O224" s="12">
        <f t="shared" si="55"/>
        <v>5.7733529607059955E-3</v>
      </c>
      <c r="P224" s="12">
        <f t="shared" si="56"/>
        <v>1.0536422951700913E-3</v>
      </c>
    </row>
    <row r="225" spans="1:16" x14ac:dyDescent="0.35">
      <c r="A225">
        <f t="shared" si="57"/>
        <v>20.85000000000003</v>
      </c>
      <c r="B225" s="3">
        <f t="shared" si="46"/>
        <v>122.79092206427381</v>
      </c>
      <c r="C225" s="8">
        <f t="shared" si="48"/>
        <v>1.5521714495585604E-2</v>
      </c>
      <c r="D225" s="4">
        <f t="shared" si="47"/>
        <v>19254.494489400073</v>
      </c>
      <c r="E225" s="4">
        <f t="shared" si="49"/>
        <v>298.86276622129424</v>
      </c>
      <c r="F225" s="8">
        <f t="shared" si="58"/>
        <v>2.585257385142174E-4</v>
      </c>
      <c r="G225" s="4">
        <f t="shared" si="50"/>
        <v>4.9777824075900829</v>
      </c>
      <c r="H225" s="8">
        <f t="shared" si="44"/>
        <v>5.3915077227046444E-4</v>
      </c>
      <c r="I225" s="4">
        <f t="shared" si="51"/>
        <v>10.381075573637451</v>
      </c>
      <c r="J225" s="8">
        <f>J224*EXP(-(2*M*(A225-A224)))</f>
        <v>9.8395518341617657E-5</v>
      </c>
      <c r="K225" s="4">
        <f t="shared" si="52"/>
        <v>1.894555965690341</v>
      </c>
      <c r="M225" s="12">
        <f t="shared" si="53"/>
        <v>0.15971524261048611</v>
      </c>
      <c r="N225" s="12">
        <f t="shared" si="54"/>
        <v>2.6601765584334386E-3</v>
      </c>
      <c r="O225" s="12">
        <f t="shared" si="55"/>
        <v>5.5477503094969408E-3</v>
      </c>
      <c r="P225" s="12">
        <f t="shared" si="56"/>
        <v>1.0124696010988634E-3</v>
      </c>
    </row>
    <row r="226" spans="1:16" x14ac:dyDescent="0.35">
      <c r="A226">
        <f t="shared" si="57"/>
        <v>20.950000000000031</v>
      </c>
      <c r="B226" s="3">
        <f t="shared" si="46"/>
        <v>122.87724349544369</v>
      </c>
      <c r="C226" s="8">
        <f t="shared" si="48"/>
        <v>1.5199157196710103E-2</v>
      </c>
      <c r="D226" s="4">
        <f t="shared" si="47"/>
        <v>19295.130495655958</v>
      </c>
      <c r="E226" s="4">
        <f t="shared" si="49"/>
        <v>293.26972153450981</v>
      </c>
      <c r="F226" s="8">
        <f t="shared" si="58"/>
        <v>2.4789251816146701E-4</v>
      </c>
      <c r="G226" s="4">
        <f t="shared" si="50"/>
        <v>4.7831184868222705</v>
      </c>
      <c r="H226" s="8">
        <f t="shared" si="44"/>
        <v>5.1697538270246556E-4</v>
      </c>
      <c r="I226" s="4">
        <f t="shared" si="51"/>
        <v>9.9751074722857531</v>
      </c>
      <c r="J226" s="8">
        <f>J225*EXP(-(2*M*(A226-A225)))</f>
        <v>9.4348489081542747E-5</v>
      </c>
      <c r="K226" s="4">
        <f t="shared" si="52"/>
        <v>1.8204664088963387</v>
      </c>
      <c r="M226" s="12">
        <f t="shared" si="53"/>
        <v>0.15672626375448631</v>
      </c>
      <c r="N226" s="12">
        <f t="shared" si="54"/>
        <v>2.5561462179328814E-3</v>
      </c>
      <c r="O226" s="12">
        <f t="shared" si="55"/>
        <v>5.3307969077088626E-3</v>
      </c>
      <c r="P226" s="12">
        <f t="shared" si="56"/>
        <v>9.728754031066802E-4</v>
      </c>
    </row>
    <row r="227" spans="1:16" x14ac:dyDescent="0.35">
      <c r="A227">
        <f t="shared" si="57"/>
        <v>21.050000000000033</v>
      </c>
      <c r="B227" s="3">
        <f t="shared" si="46"/>
        <v>122.96236484673756</v>
      </c>
      <c r="C227" s="8">
        <f t="shared" si="48"/>
        <v>1.4883302972490913E-2</v>
      </c>
      <c r="D227" s="4">
        <f t="shared" si="47"/>
        <v>19335.257509348849</v>
      </c>
      <c r="E227" s="4">
        <f t="shared" si="49"/>
        <v>287.772495562769</v>
      </c>
      <c r="F227" s="8">
        <f t="shared" si="58"/>
        <v>2.3769664449504636E-4</v>
      </c>
      <c r="G227" s="4">
        <f t="shared" si="50"/>
        <v>4.5959258304198691</v>
      </c>
      <c r="H227" s="8">
        <f t="shared" si="44"/>
        <v>4.9571207177328907E-4</v>
      </c>
      <c r="I227" s="4">
        <f t="shared" si="51"/>
        <v>9.5847205582293622</v>
      </c>
      <c r="J227" s="8">
        <f>J226*EXP(-(2*M*(A227-A226)))</f>
        <v>9.0467915022964286E-5</v>
      </c>
      <c r="K227" s="4">
        <f t="shared" si="52"/>
        <v>1.7492204333029038</v>
      </c>
      <c r="M227" s="12">
        <f t="shared" si="53"/>
        <v>0.1537884913753364</v>
      </c>
      <c r="N227" s="12">
        <f t="shared" si="54"/>
        <v>2.4561085956147062E-3</v>
      </c>
      <c r="O227" s="12">
        <f t="shared" si="55"/>
        <v>5.122170247791288E-3</v>
      </c>
      <c r="P227" s="12">
        <f t="shared" si="56"/>
        <v>9.3480084326505529E-4</v>
      </c>
    </row>
    <row r="228" spans="1:16" x14ac:dyDescent="0.35">
      <c r="A228">
        <f t="shared" si="57"/>
        <v>21.150000000000034</v>
      </c>
      <c r="B228" s="3">
        <f t="shared" si="46"/>
        <v>123.04630280221278</v>
      </c>
      <c r="C228" s="8">
        <f t="shared" si="48"/>
        <v>1.4574012526096108E-2</v>
      </c>
      <c r="D228" s="4">
        <f t="shared" si="47"/>
        <v>19374.881099606919</v>
      </c>
      <c r="E228" s="4">
        <f t="shared" si="49"/>
        <v>282.369759837294</v>
      </c>
      <c r="F228" s="8">
        <f t="shared" si="58"/>
        <v>2.2792012934978083E-4</v>
      </c>
      <c r="G228" s="4">
        <f t="shared" si="50"/>
        <v>4.4159254063590332</v>
      </c>
      <c r="H228" s="8">
        <f t="shared" si="44"/>
        <v>4.7532332548838509E-4</v>
      </c>
      <c r="I228" s="4">
        <f t="shared" si="51"/>
        <v>9.2093329152072201</v>
      </c>
      <c r="J228" s="8">
        <f>J227*EXP(-(2*M*(A228-A227)))</f>
        <v>8.6746949826919888E-5</v>
      </c>
      <c r="K228" s="4">
        <f t="shared" si="52"/>
        <v>1.6807118386501398</v>
      </c>
      <c r="M228" s="12">
        <f t="shared" si="53"/>
        <v>0.15090121552607375</v>
      </c>
      <c r="N228" s="12">
        <f t="shared" si="54"/>
        <v>2.3599145739827856E-3</v>
      </c>
      <c r="O228" s="12">
        <f t="shared" si="55"/>
        <v>4.921559347891279E-3</v>
      </c>
      <c r="P228" s="12">
        <f t="shared" si="56"/>
        <v>8.9818916709604162E-4</v>
      </c>
    </row>
    <row r="229" spans="1:16" x14ac:dyDescent="0.35">
      <c r="A229">
        <f t="shared" si="57"/>
        <v>21.250000000000036</v>
      </c>
      <c r="B229" s="3">
        <f t="shared" si="46"/>
        <v>123.12907381397734</v>
      </c>
      <c r="C229" s="8">
        <f t="shared" si="48"/>
        <v>1.4271149455426162E-2</v>
      </c>
      <c r="D229" s="4">
        <f t="shared" si="47"/>
        <v>19414.006798197592</v>
      </c>
      <c r="E229" s="4">
        <f t="shared" si="49"/>
        <v>277.06019254573738</v>
      </c>
      <c r="F229" s="8">
        <f t="shared" si="58"/>
        <v>2.1854572441767651E-4</v>
      </c>
      <c r="G229" s="4">
        <f t="shared" si="50"/>
        <v>4.2428481795617889</v>
      </c>
      <c r="H229" s="8">
        <f t="shared" si="44"/>
        <v>4.5577317281203121E-4</v>
      </c>
      <c r="I229" s="4">
        <f t="shared" si="51"/>
        <v>8.8483834754088591</v>
      </c>
      <c r="J229" s="8">
        <f>J228*EXP(-(2*M*(A229-A228)))</f>
        <v>8.3179028745870943E-5</v>
      </c>
      <c r="K229" s="4">
        <f t="shared" si="52"/>
        <v>1.6148382295398114</v>
      </c>
      <c r="M229" s="12">
        <f t="shared" si="53"/>
        <v>0.14806372981699834</v>
      </c>
      <c r="N229" s="12">
        <f t="shared" si="54"/>
        <v>2.2674203780085585E-3</v>
      </c>
      <c r="O229" s="12">
        <f t="shared" si="55"/>
        <v>4.7286643677757973E-3</v>
      </c>
      <c r="P229" s="12">
        <f t="shared" si="56"/>
        <v>8.629856534777072E-4</v>
      </c>
    </row>
    <row r="230" spans="1:16" x14ac:dyDescent="0.35">
      <c r="A230">
        <f t="shared" si="57"/>
        <v>21.350000000000037</v>
      </c>
      <c r="B230" s="3">
        <f t="shared" si="46"/>
        <v>123.21069410541453</v>
      </c>
      <c r="C230" s="8">
        <f t="shared" si="48"/>
        <v>1.397458019295841E-2</v>
      </c>
      <c r="D230" s="4">
        <f t="shared" si="47"/>
        <v>19452.640099004511</v>
      </c>
      <c r="E230" s="4">
        <f t="shared" si="49"/>
        <v>271.84247902829696</v>
      </c>
      <c r="F230" s="8">
        <f t="shared" si="58"/>
        <v>2.0955689081743201E-4</v>
      </c>
      <c r="G230" s="4">
        <f t="shared" si="50"/>
        <v>4.0764347773378882</v>
      </c>
      <c r="H230" s="8">
        <f t="shared" si="44"/>
        <v>4.3702712220509716E-4</v>
      </c>
      <c r="I230" s="4">
        <f t="shared" si="51"/>
        <v>8.5013313217594177</v>
      </c>
      <c r="J230" s="8">
        <f>J229*EXP(-(2*M*(A230-A229)))</f>
        <v>7.9757857041785606E-5</v>
      </c>
      <c r="K230" s="4">
        <f t="shared" si="52"/>
        <v>1.5515008881017081</v>
      </c>
      <c r="M230" s="12">
        <f t="shared" si="53"/>
        <v>0.14527533168080176</v>
      </c>
      <c r="N230" s="12">
        <f t="shared" si="54"/>
        <v>2.1784873963398206E-3</v>
      </c>
      <c r="O230" s="12">
        <f t="shared" si="55"/>
        <v>4.5431962359658642E-3</v>
      </c>
      <c r="P230" s="12">
        <f t="shared" si="56"/>
        <v>8.291375465957697E-4</v>
      </c>
    </row>
    <row r="231" spans="1:16" x14ac:dyDescent="0.35">
      <c r="A231">
        <f t="shared" si="57"/>
        <v>21.450000000000038</v>
      </c>
      <c r="B231" s="3">
        <f t="shared" si="46"/>
        <v>123.29117967436275</v>
      </c>
      <c r="C231" s="8">
        <f t="shared" si="48"/>
        <v>1.3684173946841609E-2</v>
      </c>
      <c r="D231" s="4">
        <f t="shared" si="47"/>
        <v>19490.786457537881</v>
      </c>
      <c r="E231" s="4">
        <f t="shared" si="49"/>
        <v>266.71531224569316</v>
      </c>
      <c r="F231" s="8">
        <f t="shared" si="58"/>
        <v>2.0093776991556302E-4</v>
      </c>
      <c r="G231" s="4">
        <f t="shared" si="50"/>
        <v>3.9164351646781181</v>
      </c>
      <c r="H231" s="8">
        <f t="shared" si="44"/>
        <v>4.1905210077302567E-4</v>
      </c>
      <c r="I231" s="4">
        <f t="shared" si="51"/>
        <v>8.1676550107496872</v>
      </c>
      <c r="J231" s="8">
        <f>J230*EXP(-(2*M*(A231-A230)))</f>
        <v>7.6477398880588505E-5</v>
      </c>
      <c r="K231" s="4">
        <f t="shared" si="52"/>
        <v>1.4906046504094972</v>
      </c>
      <c r="M231" s="12">
        <f t="shared" si="53"/>
        <v>0.14253532262265883</v>
      </c>
      <c r="N231" s="12">
        <f t="shared" si="54"/>
        <v>2.0929820077742302E-3</v>
      </c>
      <c r="O231" s="12">
        <f t="shared" si="55"/>
        <v>4.3648762878501796E-3</v>
      </c>
      <c r="P231" s="12">
        <f t="shared" si="56"/>
        <v>7.9659398989899606E-4</v>
      </c>
    </row>
    <row r="232" spans="1:16" x14ac:dyDescent="0.35">
      <c r="A232">
        <f t="shared" si="57"/>
        <v>21.55000000000004</v>
      </c>
      <c r="B232" s="3">
        <f t="shared" si="46"/>
        <v>123.37054629625121</v>
      </c>
      <c r="C232" s="8">
        <f t="shared" si="48"/>
        <v>1.3399802643214612E-2</v>
      </c>
      <c r="D232" s="4">
        <f t="shared" si="47"/>
        <v>19528.451290477242</v>
      </c>
      <c r="E232" s="4">
        <f t="shared" si="49"/>
        <v>261.67739322002473</v>
      </c>
      <c r="F232" s="8">
        <f t="shared" si="58"/>
        <v>1.9267315534766017E-4</v>
      </c>
      <c r="G232" s="4">
        <f t="shared" si="50"/>
        <v>3.7626083291893364</v>
      </c>
      <c r="H232" s="8">
        <f t="shared" si="44"/>
        <v>4.0181639591666956E-4</v>
      </c>
      <c r="I232" s="4">
        <f t="shared" si="51"/>
        <v>7.8468519153737999</v>
      </c>
      <c r="J232" s="8">
        <f>J231*EXP(-(2*M*(A232-A231)))</f>
        <v>7.3331866683384232E-5</v>
      </c>
      <c r="K232" s="4">
        <f t="shared" si="52"/>
        <v>1.4320577865662398</v>
      </c>
      <c r="M232" s="12">
        <f t="shared" si="53"/>
        <v>0.13984300845582542</v>
      </c>
      <c r="N232" s="12">
        <f t="shared" si="54"/>
        <v>2.01077541288545E-3</v>
      </c>
      <c r="O232" s="12">
        <f t="shared" si="55"/>
        <v>4.1934359145444737E-3</v>
      </c>
      <c r="P232" s="12">
        <f t="shared" si="56"/>
        <v>7.6530596201570633E-4</v>
      </c>
    </row>
    <row r="233" spans="1:16" x14ac:dyDescent="0.35">
      <c r="A233">
        <f t="shared" si="57"/>
        <v>21.650000000000041</v>
      </c>
      <c r="B233" s="3">
        <f t="shared" si="46"/>
        <v>123.44880952719184</v>
      </c>
      <c r="C233" s="8">
        <f t="shared" si="48"/>
        <v>1.3121340869723717E-2</v>
      </c>
      <c r="D233" s="4">
        <f t="shared" si="47"/>
        <v>19565.639975245434</v>
      </c>
      <c r="E233" s="4">
        <f t="shared" si="49"/>
        <v>256.72743144948805</v>
      </c>
      <c r="F233" s="8">
        <f t="shared" si="58"/>
        <v>1.8474846619041902E-4</v>
      </c>
      <c r="G233" s="4">
        <f t="shared" si="50"/>
        <v>3.614721975460542</v>
      </c>
      <c r="H233" s="8">
        <f t="shared" si="44"/>
        <v>3.8528959938304328E-4</v>
      </c>
      <c r="I233" s="4">
        <f t="shared" si="51"/>
        <v>7.5384375877351699</v>
      </c>
      <c r="J233" s="8">
        <f>J232*EXP(-(2*M*(A233-A232)))</f>
        <v>7.0315710915667284E-5</v>
      </c>
      <c r="K233" s="4">
        <f t="shared" si="52"/>
        <v>1.3757718843793816</v>
      </c>
      <c r="M233" s="12">
        <f t="shared" si="53"/>
        <v>0.13719769952326838</v>
      </c>
      <c r="N233" s="12">
        <f t="shared" si="54"/>
        <v>1.9317434706893277E-3</v>
      </c>
      <c r="O233" s="12">
        <f t="shared" si="55"/>
        <v>4.0286162222617616E-3</v>
      </c>
      <c r="P233" s="12">
        <f t="shared" si="56"/>
        <v>7.3522621458852876E-4</v>
      </c>
    </row>
    <row r="234" spans="1:16" x14ac:dyDescent="0.35">
      <c r="A234">
        <f t="shared" si="57"/>
        <v>21.750000000000043</v>
      </c>
      <c r="B234" s="3">
        <f t="shared" si="46"/>
        <v>123.52598470702848</v>
      </c>
      <c r="C234" s="8">
        <f t="shared" si="48"/>
        <v>1.2848665820213788E-2</v>
      </c>
      <c r="D234" s="4">
        <f t="shared" si="47"/>
        <v>19602.357849612956</v>
      </c>
      <c r="E234" s="4">
        <f t="shared" si="49"/>
        <v>251.86414529792143</v>
      </c>
      <c r="F234" s="8">
        <f t="shared" si="58"/>
        <v>1.7714972123711005E-4</v>
      </c>
      <c r="G234" s="4">
        <f t="shared" si="50"/>
        <v>3.4725522286490111</v>
      </c>
      <c r="H234" s="8">
        <f t="shared" si="44"/>
        <v>3.6944255361727896E-4</v>
      </c>
      <c r="I234" s="4">
        <f t="shared" si="51"/>
        <v>7.2419451408807234</v>
      </c>
      <c r="J234" s="8">
        <f>J233*EXP(-(2*M*(A234-A233)))</f>
        <v>6.7423610296504097E-5</v>
      </c>
      <c r="K234" s="4">
        <f t="shared" si="52"/>
        <v>1.3216617365449219</v>
      </c>
      <c r="M234" s="12">
        <f t="shared" si="53"/>
        <v>0.13459871090584208</v>
      </c>
      <c r="N234" s="12">
        <f t="shared" si="54"/>
        <v>1.8557665402373698E-3</v>
      </c>
      <c r="O234" s="12">
        <f t="shared" si="55"/>
        <v>3.8701677019583967E-3</v>
      </c>
      <c r="P234" s="12">
        <f t="shared" si="56"/>
        <v>7.0630921198449464E-4</v>
      </c>
    </row>
    <row r="235" spans="1:16" x14ac:dyDescent="0.35">
      <c r="A235">
        <f t="shared" si="57"/>
        <v>21.850000000000044</v>
      </c>
      <c r="B235" s="3">
        <f t="shared" si="46"/>
        <v>123.60208696234344</v>
      </c>
      <c r="C235" s="8">
        <f t="shared" si="48"/>
        <v>1.2581657240568749E-2</v>
      </c>
      <c r="D235" s="4">
        <f t="shared" si="47"/>
        <v>19638.61021133151</v>
      </c>
      <c r="E235" s="4">
        <f t="shared" si="49"/>
        <v>247.08626236010645</v>
      </c>
      <c r="F235" s="8">
        <f t="shared" si="58"/>
        <v>1.6986351433110442E-4</v>
      </c>
      <c r="G235" s="4">
        <f t="shared" si="50"/>
        <v>3.3358833470754834</v>
      </c>
      <c r="H235" s="8">
        <f t="shared" si="44"/>
        <v>3.5424730032113843E-4</v>
      </c>
      <c r="I235" s="4">
        <f t="shared" si="51"/>
        <v>6.9569246494233292</v>
      </c>
      <c r="J235" s="8">
        <f>J234*EXP(-(2*M*(A235-A234)))</f>
        <v>6.4650462410413548E-5</v>
      </c>
      <c r="K235" s="4">
        <f t="shared" si="52"/>
        <v>1.2696452312604514</v>
      </c>
      <c r="M235" s="12">
        <f t="shared" si="53"/>
        <v>0.13204536261750902</v>
      </c>
      <c r="N235" s="12">
        <f t="shared" si="54"/>
        <v>1.7827293270247441E-3</v>
      </c>
      <c r="O235" s="12">
        <f t="shared" si="55"/>
        <v>3.7178499090207155E-3</v>
      </c>
      <c r="P235" s="12">
        <f t="shared" si="56"/>
        <v>6.7851107283755502E-4</v>
      </c>
    </row>
    <row r="236" spans="1:16" x14ac:dyDescent="0.35">
      <c r="A236">
        <f t="shared" si="57"/>
        <v>21.950000000000045</v>
      </c>
      <c r="B236" s="3">
        <f t="shared" si="46"/>
        <v>123.67713120942238</v>
      </c>
      <c r="C236" s="8">
        <f t="shared" si="48"/>
        <v>1.232019737567757E-2</v>
      </c>
      <c r="D236" s="4">
        <f t="shared" si="47"/>
        <v>19674.402317795935</v>
      </c>
      <c r="E236" s="4">
        <f t="shared" si="49"/>
        <v>242.39251980373419</v>
      </c>
      <c r="F236" s="8">
        <f t="shared" si="58"/>
        <v>1.6287699071393708E-4</v>
      </c>
      <c r="G236" s="4">
        <f t="shared" si="50"/>
        <v>3.2045074436179108</v>
      </c>
      <c r="H236" s="8">
        <f t="shared" si="44"/>
        <v>3.3967703112732482E-4</v>
      </c>
      <c r="I236" s="4">
        <f t="shared" si="51"/>
        <v>6.6829425685134813</v>
      </c>
      <c r="J236" s="8">
        <f>J235*EXP(-(2*M*(A236-A235)))</f>
        <v>6.1991374705382861E-5</v>
      </c>
      <c r="K236" s="4">
        <f t="shared" si="52"/>
        <v>1.2196432461869409</v>
      </c>
      <c r="M236" s="12">
        <f t="shared" si="53"/>
        <v>0.12953697978809003</v>
      </c>
      <c r="N236" s="12">
        <f t="shared" si="54"/>
        <v>1.7125207341003206E-3</v>
      </c>
      <c r="O236" s="12">
        <f t="shared" si="55"/>
        <v>3.5714311527577135E-3</v>
      </c>
      <c r="P236" s="12">
        <f t="shared" si="56"/>
        <v>6.5178951338070281E-4</v>
      </c>
    </row>
    <row r="237" spans="1:16" x14ac:dyDescent="0.35">
      <c r="A237">
        <f t="shared" si="57"/>
        <v>22.050000000000047</v>
      </c>
      <c r="B237" s="3">
        <f t="shared" si="46"/>
        <v>123.75113215717798</v>
      </c>
      <c r="C237" s="8">
        <f t="shared" si="48"/>
        <v>1.2064170917502361E-2</v>
      </c>
      <c r="D237" s="4">
        <f t="shared" si="47"/>
        <v>19709.739385733406</v>
      </c>
      <c r="E237" s="4">
        <f t="shared" si="49"/>
        <v>237.78166468891581</v>
      </c>
      <c r="F237" s="8">
        <f t="shared" si="58"/>
        <v>1.5617782434617936E-4</v>
      </c>
      <c r="G237" s="4">
        <f t="shared" si="50"/>
        <v>3.0782242156940449</v>
      </c>
      <c r="H237" s="8">
        <f t="shared" si="44"/>
        <v>3.2570604030257073E-4</v>
      </c>
      <c r="I237" s="4">
        <f t="shared" si="51"/>
        <v>6.4195811707228509</v>
      </c>
      <c r="J237" s="8">
        <f>J236*EXP(-(2*M*(A237-A236)))</f>
        <v>5.9441655861137097E-5</v>
      </c>
      <c r="K237" s="4">
        <f t="shared" si="52"/>
        <v>1.1715795456794649</v>
      </c>
      <c r="M237" s="12">
        <f t="shared" si="53"/>
        <v>0.12707289283401382</v>
      </c>
      <c r="N237" s="12">
        <f t="shared" si="54"/>
        <v>1.6450337177666731E-3</v>
      </c>
      <c r="O237" s="12">
        <f t="shared" si="55"/>
        <v>3.4306881954659992E-3</v>
      </c>
      <c r="P237" s="12">
        <f t="shared" si="56"/>
        <v>6.2610379252504703E-4</v>
      </c>
    </row>
    <row r="238" spans="1:16" x14ac:dyDescent="0.35">
      <c r="A238">
        <f t="shared" ref="A238:A265" si="59">A237+0.1</f>
        <v>22.150000000000048</v>
      </c>
      <c r="B238" s="3">
        <f t="shared" si="46"/>
        <v>123.82410431003291</v>
      </c>
      <c r="C238" s="8">
        <f t="shared" si="48"/>
        <v>1.1813464954225647E-2</v>
      </c>
      <c r="D238" s="4">
        <f t="shared" si="47"/>
        <v>19744.626590919193</v>
      </c>
      <c r="E238" s="4">
        <f t="shared" si="49"/>
        <v>233.2524542660957</v>
      </c>
      <c r="F238" s="8">
        <f t="shared" si="58"/>
        <v>1.4975419616110894E-4</v>
      </c>
      <c r="G238" s="4">
        <f t="shared" si="50"/>
        <v>2.9568406836243604</v>
      </c>
      <c r="H238" s="8">
        <f t="shared" si="44"/>
        <v>3.123096793960586E-4</v>
      </c>
      <c r="I238" s="4">
        <f t="shared" si="51"/>
        <v>6.1664380004048667</v>
      </c>
      <c r="J238" s="8">
        <f>J237*EXP(-(2*M*(A238-A237)))</f>
        <v>5.6996807512433631E-5</v>
      </c>
      <c r="K238" s="4">
        <f t="shared" si="52"/>
        <v>1.1253806812075</v>
      </c>
      <c r="M238" s="12">
        <f t="shared" si="53"/>
        <v>0.12465243761752484</v>
      </c>
      <c r="N238" s="12">
        <f t="shared" si="54"/>
        <v>1.5801651477586167E-3</v>
      </c>
      <c r="O238" s="12">
        <f t="shared" si="55"/>
        <v>3.2954059608346453E-3</v>
      </c>
      <c r="P238" s="12">
        <f t="shared" si="56"/>
        <v>6.01414658643427E-4</v>
      </c>
    </row>
    <row r="239" spans="1:16" x14ac:dyDescent="0.35">
      <c r="A239">
        <f t="shared" si="59"/>
        <v>22.25000000000005</v>
      </c>
      <c r="B239" s="3">
        <f t="shared" si="46"/>
        <v>123.8960619707627</v>
      </c>
      <c r="C239" s="8">
        <f t="shared" si="48"/>
        <v>1.1567968920454435E-2</v>
      </c>
      <c r="D239" s="4">
        <f t="shared" si="47"/>
        <v>19779.069067917811</v>
      </c>
      <c r="E239" s="4">
        <f t="shared" si="49"/>
        <v>228.8036562531949</v>
      </c>
      <c r="F239" s="8">
        <f t="shared" si="58"/>
        <v>1.4359477321281125E-4</v>
      </c>
      <c r="G239" s="4">
        <f t="shared" si="50"/>
        <v>2.840170937168188</v>
      </c>
      <c r="H239" s="8">
        <f t="shared" si="44"/>
        <v>2.9946431375316152E-4</v>
      </c>
      <c r="I239" s="4">
        <f t="shared" si="51"/>
        <v>5.9231253451003916</v>
      </c>
      <c r="J239" s="8">
        <f>J238*EXP(-(2*M*(A239-A238)))</f>
        <v>5.4652516312779339E-5</v>
      </c>
      <c r="K239" s="4">
        <f t="shared" si="52"/>
        <v>1.0809758948859673</v>
      </c>
      <c r="M239" s="12">
        <f t="shared" si="53"/>
        <v>0.12227495559479146</v>
      </c>
      <c r="N239" s="12">
        <f t="shared" si="54"/>
        <v>1.5178156717895899E-3</v>
      </c>
      <c r="O239" s="12">
        <f t="shared" si="55"/>
        <v>3.1653772514591148E-3</v>
      </c>
      <c r="P239" s="12">
        <f t="shared" si="56"/>
        <v>5.7768429801643951E-4</v>
      </c>
    </row>
    <row r="240" spans="1:16" x14ac:dyDescent="0.35">
      <c r="A240">
        <f t="shared" si="59"/>
        <v>22.350000000000051</v>
      </c>
      <c r="B240" s="3">
        <f t="shared" si="46"/>
        <v>123.96701924329928</v>
      </c>
      <c r="C240" s="8">
        <f t="shared" si="48"/>
        <v>1.1327574548459078E-2</v>
      </c>
      <c r="D240" s="4">
        <f t="shared" si="47"/>
        <v>19813.071909848994</v>
      </c>
      <c r="E240" s="4">
        <f t="shared" si="49"/>
        <v>224.43404909279496</v>
      </c>
      <c r="F240" s="8">
        <f t="shared" si="58"/>
        <v>1.3768868868192392E-4</v>
      </c>
      <c r="G240" s="4">
        <f t="shared" si="50"/>
        <v>2.7280358900277699</v>
      </c>
      <c r="H240" s="8">
        <f t="shared" si="44"/>
        <v>2.8714728081778349E-4</v>
      </c>
      <c r="I240" s="4">
        <f t="shared" si="51"/>
        <v>5.6892697235603471</v>
      </c>
      <c r="J240" s="8">
        <f>J239*EXP(-(2*M*(A240-A239)))</f>
        <v>5.2404646324568825E-5</v>
      </c>
      <c r="K240" s="4">
        <f t="shared" si="52"/>
        <v>1.038297026038886</v>
      </c>
      <c r="M240" s="12">
        <f t="shared" si="53"/>
        <v>0.11993979395334751</v>
      </c>
      <c r="N240" s="12">
        <f t="shared" si="54"/>
        <v>1.4578895843561728E-3</v>
      </c>
      <c r="O240" s="12">
        <f t="shared" si="55"/>
        <v>3.0404024752354415E-3</v>
      </c>
      <c r="P240" s="12">
        <f t="shared" si="56"/>
        <v>5.5487628489912311E-4</v>
      </c>
    </row>
    <row r="241" spans="1:16" x14ac:dyDescent="0.35">
      <c r="A241">
        <f t="shared" si="59"/>
        <v>22.450000000000053</v>
      </c>
      <c r="B241" s="3">
        <f t="shared" si="46"/>
        <v>124.03699003549518</v>
      </c>
      <c r="C241" s="8">
        <f t="shared" si="48"/>
        <v>1.1092175820425459E-2</v>
      </c>
      <c r="D241" s="4">
        <f t="shared" si="47"/>
        <v>19846.640168177342</v>
      </c>
      <c r="E241" s="4">
        <f t="shared" si="49"/>
        <v>220.14242219014139</v>
      </c>
      <c r="F241" s="8">
        <f t="shared" si="58"/>
        <v>1.3202552270374945E-4</v>
      </c>
      <c r="G241" s="4">
        <f t="shared" si="50"/>
        <v>2.6202630421168434</v>
      </c>
      <c r="H241" s="8">
        <f t="shared" si="44"/>
        <v>2.7533685014973348E-4</v>
      </c>
      <c r="I241" s="4">
        <f t="shared" si="51"/>
        <v>5.4645113899611264</v>
      </c>
      <c r="J241" s="8">
        <f>J240*EXP(-(2*M*(A241-A240)))</f>
        <v>5.0249231722217938E-5</v>
      </c>
      <c r="K241" s="4">
        <f t="shared" si="52"/>
        <v>0.9972784207182217</v>
      </c>
      <c r="M241" s="12">
        <f t="shared" si="53"/>
        <v>0.11764630573928385</v>
      </c>
      <c r="N241" s="12">
        <f t="shared" si="54"/>
        <v>1.4002946996920483E-3</v>
      </c>
      <c r="O241" s="12">
        <f t="shared" si="55"/>
        <v>2.9202893804080058E-3</v>
      </c>
      <c r="P241" s="12">
        <f t="shared" si="56"/>
        <v>5.3295553316692933E-4</v>
      </c>
    </row>
    <row r="242" spans="1:16" x14ac:dyDescent="0.35">
      <c r="A242">
        <f t="shared" si="59"/>
        <v>22.550000000000054</v>
      </c>
      <c r="B242" s="3">
        <f t="shared" si="46"/>
        <v>124.10598806184969</v>
      </c>
      <c r="C242" s="8">
        <f t="shared" si="48"/>
        <v>1.0861668921699411E-2</v>
      </c>
      <c r="D242" s="4">
        <f t="shared" si="47"/>
        <v>19879.778852525058</v>
      </c>
      <c r="E242" s="4">
        <f t="shared" si="49"/>
        <v>215.9275761327286</v>
      </c>
      <c r="F242" s="8">
        <f t="shared" si="58"/>
        <v>1.2659528398491172E-4</v>
      </c>
      <c r="G242" s="4">
        <f t="shared" si="50"/>
        <v>2.5166862493926523</v>
      </c>
      <c r="H242" s="8">
        <f t="shared" si="44"/>
        <v>2.6401218508659383E-4</v>
      </c>
      <c r="I242" s="4">
        <f t="shared" si="51"/>
        <v>5.2485038538933999</v>
      </c>
      <c r="J242" s="8">
        <f>J241*EXP(-(2*M*(A242-A241)))</f>
        <v>4.8182469795419012E-5</v>
      </c>
      <c r="K242" s="4">
        <f t="shared" si="52"/>
        <v>0.95785684410139826</v>
      </c>
      <c r="M242" s="12">
        <f t="shared" si="53"/>
        <v>0.11539384997459659</v>
      </c>
      <c r="N242" s="12">
        <f t="shared" si="54"/>
        <v>1.3449422287639334E-3</v>
      </c>
      <c r="O242" s="12">
        <f t="shared" si="55"/>
        <v>2.8048527990467637E-3</v>
      </c>
      <c r="P242" s="12">
        <f t="shared" si="56"/>
        <v>5.1188824950007821E-4</v>
      </c>
    </row>
    <row r="243" spans="1:16" x14ac:dyDescent="0.35">
      <c r="A243">
        <f t="shared" si="59"/>
        <v>22.650000000000055</v>
      </c>
      <c r="B243" s="3">
        <f t="shared" si="46"/>
        <v>124.17402684619684</v>
      </c>
      <c r="C243" s="8">
        <f t="shared" si="48"/>
        <v>1.0635952195002773E-2</v>
      </c>
      <c r="D243" s="4">
        <f t="shared" si="47"/>
        <v>19912.4929305068</v>
      </c>
      <c r="E243" s="4">
        <f t="shared" si="49"/>
        <v>211.78832289220099</v>
      </c>
      <c r="F243" s="8">
        <f t="shared" si="58"/>
        <v>1.2138839217612359E-4</v>
      </c>
      <c r="G243" s="4">
        <f t="shared" si="50"/>
        <v>2.4171455010526479</v>
      </c>
      <c r="H243" s="8">
        <f t="shared" si="44"/>
        <v>2.5315330598244424E-4</v>
      </c>
      <c r="I243" s="4">
        <f t="shared" si="51"/>
        <v>5.0409134157098459</v>
      </c>
      <c r="J243" s="8">
        <f>J242*EXP(-(2*M*(A243-A242)))</f>
        <v>4.6200714240173764E-5</v>
      </c>
      <c r="K243" s="4">
        <f t="shared" si="52"/>
        <v>0.91997139569182496</v>
      </c>
      <c r="M243" s="12">
        <f t="shared" si="53"/>
        <v>0.11318179176508517</v>
      </c>
      <c r="N243" s="12">
        <f t="shared" si="54"/>
        <v>1.2917466602032741E-3</v>
      </c>
      <c r="O243" s="12">
        <f t="shared" si="55"/>
        <v>2.693914398732442E-3</v>
      </c>
      <c r="P243" s="12">
        <f t="shared" si="56"/>
        <v>4.9164188806587509E-4</v>
      </c>
    </row>
    <row r="244" spans="1:16" x14ac:dyDescent="0.35">
      <c r="A244">
        <f t="shared" si="59"/>
        <v>22.750000000000057</v>
      </c>
      <c r="B244" s="3">
        <f t="shared" si="46"/>
        <v>124.24111972435621</v>
      </c>
      <c r="C244" s="8">
        <f t="shared" si="48"/>
        <v>1.0414926095600885E-2</v>
      </c>
      <c r="D244" s="4">
        <f t="shared" si="47"/>
        <v>19944.787327585993</v>
      </c>
      <c r="E244" s="4">
        <f t="shared" si="49"/>
        <v>207.72348600928518</v>
      </c>
      <c r="F244" s="8">
        <f t="shared" si="58"/>
        <v>1.1639566096996626E-4</v>
      </c>
      <c r="G244" s="4">
        <f t="shared" si="50"/>
        <v>2.3214867038997786</v>
      </c>
      <c r="H244" s="8">
        <f t="shared" ref="H244:H307" si="60">H243*EXP(-(M+F)*(A244-A243))</f>
        <v>2.4274105495858519E-4</v>
      </c>
      <c r="I244" s="4">
        <f t="shared" si="51"/>
        <v>4.8414187168228446</v>
      </c>
      <c r="J244" s="8">
        <f>J243*EXP(-(2*M*(A244-A243)))</f>
        <v>4.4300468725767455E-5</v>
      </c>
      <c r="K244" s="4">
        <f t="shared" si="52"/>
        <v>0.88356342724780634</v>
      </c>
      <c r="M244" s="12">
        <f t="shared" si="53"/>
        <v>0.11100950239918191</v>
      </c>
      <c r="N244" s="12">
        <f t="shared" si="54"/>
        <v>1.2406256450689063E-3</v>
      </c>
      <c r="O244" s="12">
        <f t="shared" si="55"/>
        <v>2.5873024422311407E-3</v>
      </c>
      <c r="P244" s="12">
        <f t="shared" si="56"/>
        <v>4.7218510665910166E-4</v>
      </c>
    </row>
    <row r="245" spans="1:16" x14ac:dyDescent="0.35">
      <c r="A245">
        <f t="shared" si="59"/>
        <v>22.850000000000058</v>
      </c>
      <c r="B245" s="3">
        <f t="shared" si="46"/>
        <v>124.3072798467467</v>
      </c>
      <c r="C245" s="8">
        <f t="shared" si="48"/>
        <v>1.019849314740174E-2</v>
      </c>
      <c r="D245" s="4">
        <f t="shared" si="47"/>
        <v>19976.666926951708</v>
      </c>
      <c r="E245" s="4">
        <f t="shared" si="49"/>
        <v>203.73190076244396</v>
      </c>
      <c r="F245" s="8">
        <f t="shared" si="58"/>
        <v>1.1160828189386079E-4</v>
      </c>
      <c r="G245" s="4">
        <f t="shared" si="50"/>
        <v>2.2295614736829918</v>
      </c>
      <c r="H245" s="8">
        <f t="shared" si="60"/>
        <v>2.3275706210407185E-4</v>
      </c>
      <c r="I245" s="4">
        <f t="shared" si="51"/>
        <v>4.649710304548857</v>
      </c>
      <c r="J245" s="8">
        <f>J244*EXP(-(2*M*(A245-A244)))</f>
        <v>4.2478380726334827E-5</v>
      </c>
      <c r="K245" s="4">
        <f t="shared" si="52"/>
        <v>0.84857646336623582</v>
      </c>
      <c r="M245" s="12">
        <f t="shared" si="53"/>
        <v>0.10887635943808238</v>
      </c>
      <c r="N245" s="12">
        <f t="shared" si="54"/>
        <v>1.191499885337339E-3</v>
      </c>
      <c r="O245" s="12">
        <f t="shared" si="55"/>
        <v>2.4848515549428284E-3</v>
      </c>
      <c r="P245" s="12">
        <f t="shared" si="56"/>
        <v>4.534877242611494E-4</v>
      </c>
    </row>
    <row r="246" spans="1:16" x14ac:dyDescent="0.35">
      <c r="A246">
        <f t="shared" si="59"/>
        <v>22.95000000000006</v>
      </c>
      <c r="B246" s="3">
        <f t="shared" si="46"/>
        <v>124.37252018096407</v>
      </c>
      <c r="C246" s="8">
        <f t="shared" si="48"/>
        <v>9.9865578999674583E-3</v>
      </c>
      <c r="D246" s="4">
        <f t="shared" si="47"/>
        <v>20008.136569415477</v>
      </c>
      <c r="E246" s="4">
        <f t="shared" si="49"/>
        <v>199.81241432092395</v>
      </c>
      <c r="F246" s="8">
        <f t="shared" si="58"/>
        <v>1.0701780876963822E-4</v>
      </c>
      <c r="G246" s="4">
        <f t="shared" si="50"/>
        <v>2.1412269332225109</v>
      </c>
      <c r="H246" s="8">
        <f t="shared" si="60"/>
        <v>2.2318371306642739E-4</v>
      </c>
      <c r="I246" s="4">
        <f t="shared" si="51"/>
        <v>4.4654902111023169</v>
      </c>
      <c r="J246" s="8">
        <f>J245*EXP(-(2*M*(A246-A245)))</f>
        <v>4.0731235606135106E-5</v>
      </c>
      <c r="K246" s="4">
        <f t="shared" si="52"/>
        <v>0.81495612464858957</v>
      </c>
      <c r="M246" s="12">
        <f t="shared" si="53"/>
        <v>0.10678174679753567</v>
      </c>
      <c r="N246" s="12">
        <f t="shared" si="54"/>
        <v>1.1442930260188887E-3</v>
      </c>
      <c r="O246" s="12">
        <f t="shared" si="55"/>
        <v>2.3864024999114821E-3</v>
      </c>
      <c r="P246" s="12">
        <f t="shared" si="56"/>
        <v>4.3552067997916087E-4</v>
      </c>
    </row>
    <row r="247" spans="1:16" x14ac:dyDescent="0.35">
      <c r="A247">
        <f t="shared" si="59"/>
        <v>23.050000000000061</v>
      </c>
      <c r="B247" s="3">
        <f t="shared" si="46"/>
        <v>124.43685351432272</v>
      </c>
      <c r="C247" s="8">
        <f t="shared" si="48"/>
        <v>9.7790268864190889E-3</v>
      </c>
      <c r="D247" s="4">
        <f t="shared" si="47"/>
        <v>20039.201053327288</v>
      </c>
      <c r="E247" s="4">
        <f t="shared" si="49"/>
        <v>195.96388588284526</v>
      </c>
      <c r="F247" s="8">
        <f t="shared" si="58"/>
        <v>1.0261614281229105E-4</v>
      </c>
      <c r="G247" s="4">
        <f t="shared" si="50"/>
        <v>2.0563455171324461</v>
      </c>
      <c r="H247" s="8">
        <f t="shared" si="60"/>
        <v>2.1400411797535746E-4</v>
      </c>
      <c r="I247" s="4">
        <f t="shared" si="51"/>
        <v>4.2884715463481609</v>
      </c>
      <c r="J247" s="8">
        <f>J246*EXP(-(2*M*(A247-A246)))</f>
        <v>3.9055950948100915E-5</v>
      </c>
      <c r="K247" s="4">
        <f t="shared" si="52"/>
        <v>0.78265005337788274</v>
      </c>
      <c r="M247" s="12">
        <f t="shared" si="53"/>
        <v>0.10472505482164077</v>
      </c>
      <c r="N247" s="12">
        <f t="shared" si="54"/>
        <v>1.0989315507994961E-3</v>
      </c>
      <c r="O247" s="12">
        <f t="shared" si="55"/>
        <v>2.2918019601879764E-3</v>
      </c>
      <c r="P247" s="12">
        <f t="shared" si="56"/>
        <v>4.1825599332705372E-4</v>
      </c>
    </row>
    <row r="248" spans="1:16" x14ac:dyDescent="0.35">
      <c r="A248">
        <f t="shared" si="59"/>
        <v>23.150000000000063</v>
      </c>
      <c r="B248" s="3">
        <f t="shared" si="46"/>
        <v>124.50029245636192</v>
      </c>
      <c r="C248" s="8">
        <f t="shared" si="48"/>
        <v>9.575808582216204E-3</v>
      </c>
      <c r="D248" s="4">
        <f t="shared" si="47"/>
        <v>20069.865134510019</v>
      </c>
      <c r="E248" s="4">
        <f t="shared" si="49"/>
        <v>192.1851867989628</v>
      </c>
      <c r="F248" s="8">
        <f t="shared" si="58"/>
        <v>9.8395518341616193E-5</v>
      </c>
      <c r="G248" s="4">
        <f t="shared" si="50"/>
        <v>1.974784782956444</v>
      </c>
      <c r="H248" s="8">
        <f t="shared" si="60"/>
        <v>2.0520208164463897E-4</v>
      </c>
      <c r="I248" s="4">
        <f t="shared" si="51"/>
        <v>4.1183781039286176</v>
      </c>
      <c r="J248" s="8">
        <f>J247*EXP(-(2*M*(A248-A247)))</f>
        <v>3.7449571115655222E-5</v>
      </c>
      <c r="K248" s="4">
        <f t="shared" si="52"/>
        <v>0.75160784163644223</v>
      </c>
      <c r="M248" s="12">
        <f t="shared" si="53"/>
        <v>0.10270568034898588</v>
      </c>
      <c r="N248" s="12">
        <f t="shared" si="54"/>
        <v>1.0553446811097337E-3</v>
      </c>
      <c r="O248" s="12">
        <f t="shared" si="55"/>
        <v>2.2009023283403126E-3</v>
      </c>
      <c r="P248" s="12">
        <f t="shared" si="56"/>
        <v>4.0166672581094185E-4</v>
      </c>
    </row>
    <row r="249" spans="1:16" x14ac:dyDescent="0.35">
      <c r="A249">
        <f t="shared" si="59"/>
        <v>23.250000000000064</v>
      </c>
      <c r="B249" s="3">
        <f t="shared" si="46"/>
        <v>124.56284944131743</v>
      </c>
      <c r="C249" s="8">
        <f t="shared" si="48"/>
        <v>9.3768133647930945E-3</v>
      </c>
      <c r="D249" s="4">
        <f t="shared" si="47"/>
        <v>20100.133526211692</v>
      </c>
      <c r="E249" s="4">
        <f t="shared" si="49"/>
        <v>188.47520068270754</v>
      </c>
      <c r="F249" s="8">
        <f t="shared" si="58"/>
        <v>9.4348489081541337E-5</v>
      </c>
      <c r="G249" s="4">
        <f t="shared" si="50"/>
        <v>1.8964172285353067</v>
      </c>
      <c r="H249" s="8">
        <f t="shared" si="60"/>
        <v>1.9676207499961192E-4</v>
      </c>
      <c r="I249" s="4">
        <f t="shared" si="51"/>
        <v>3.954943980386679</v>
      </c>
      <c r="J249" s="8">
        <f>J248*EXP(-(2*M*(A249-A248)))</f>
        <v>3.5909262038201953E-5</v>
      </c>
      <c r="K249" s="4">
        <f t="shared" si="52"/>
        <v>0.72178096179558382</v>
      </c>
      <c r="M249" s="12">
        <f t="shared" si="53"/>
        <v>0.10072302677145559</v>
      </c>
      <c r="N249" s="12">
        <f t="shared" si="54"/>
        <v>1.0134642785242388E-3</v>
      </c>
      <c r="O249" s="12">
        <f t="shared" si="55"/>
        <v>2.1135615029094028E-3</v>
      </c>
      <c r="P249" s="12">
        <f t="shared" si="56"/>
        <v>3.857269437821255E-4</v>
      </c>
    </row>
    <row r="250" spans="1:16" x14ac:dyDescent="0.35">
      <c r="A250">
        <f t="shared" si="59"/>
        <v>23.350000000000065</v>
      </c>
      <c r="B250" s="3">
        <f t="shared" si="46"/>
        <v>124.62453673055852</v>
      </c>
      <c r="C250" s="8">
        <f t="shared" si="48"/>
        <v>9.1819534740337615E-3</v>
      </c>
      <c r="D250" s="4">
        <f t="shared" si="47"/>
        <v>20130.010899074801</v>
      </c>
      <c r="E250" s="4">
        <f t="shared" si="49"/>
        <v>184.83282350709734</v>
      </c>
      <c r="F250" s="8">
        <f t="shared" si="58"/>
        <v>9.0467915022962944E-5</v>
      </c>
      <c r="G250" s="4">
        <f t="shared" si="50"/>
        <v>1.821120115428817</v>
      </c>
      <c r="H250" s="8">
        <f t="shared" si="60"/>
        <v>1.8866920767986452E-4</v>
      </c>
      <c r="I250" s="4">
        <f t="shared" si="51"/>
        <v>3.7979132069154802</v>
      </c>
      <c r="J250" s="8">
        <f>J249*EXP(-(2*M*(A250-A249)))</f>
        <v>3.4432306211090533E-5</v>
      </c>
      <c r="K250" s="4">
        <f t="shared" si="52"/>
        <v>0.69312269930953341</v>
      </c>
      <c r="M250" s="12">
        <f t="shared" si="53"/>
        <v>9.8776504086021011E-2</v>
      </c>
      <c r="N250" s="12">
        <f t="shared" si="54"/>
        <v>9.7322475039657817E-4</v>
      </c>
      <c r="O250" s="12">
        <f t="shared" si="55"/>
        <v>2.0296426916122669E-3</v>
      </c>
      <c r="P250" s="12">
        <f t="shared" si="56"/>
        <v>3.7041168252149273E-4</v>
      </c>
    </row>
    <row r="251" spans="1:16" x14ac:dyDescent="0.35">
      <c r="A251">
        <f t="shared" si="59"/>
        <v>23.450000000000067</v>
      </c>
      <c r="B251" s="3">
        <f t="shared" si="46"/>
        <v>124.68536641499141</v>
      </c>
      <c r="C251" s="8">
        <f t="shared" si="48"/>
        <v>8.9911429735682908E-3</v>
      </c>
      <c r="D251" s="4">
        <f t="shared" si="47"/>
        <v>20159.501881122225</v>
      </c>
      <c r="E251" s="4">
        <f t="shared" si="49"/>
        <v>181.25696368908885</v>
      </c>
      <c r="F251" s="8">
        <f t="shared" si="58"/>
        <v>8.67469498269186E-5</v>
      </c>
      <c r="G251" s="4">
        <f t="shared" si="50"/>
        <v>1.7487752982173808</v>
      </c>
      <c r="H251" s="8">
        <f t="shared" si="60"/>
        <v>1.809092017687761E-4</v>
      </c>
      <c r="I251" s="4">
        <f t="shared" si="51"/>
        <v>3.6470393933699619</v>
      </c>
      <c r="J251" s="8">
        <f>J250*EXP(-(2*M*(A251-A250)))</f>
        <v>3.3016097901232955E-5</v>
      </c>
      <c r="K251" s="4">
        <f t="shared" si="52"/>
        <v>0.66558808774722134</v>
      </c>
      <c r="M251" s="12">
        <f t="shared" si="53"/>
        <v>9.6865528939818202E-2</v>
      </c>
      <c r="N251" s="12">
        <f t="shared" si="54"/>
        <v>9.3456295863634208E-4</v>
      </c>
      <c r="O251" s="12">
        <f t="shared" si="55"/>
        <v>1.949014221098315E-3</v>
      </c>
      <c r="P251" s="12">
        <f t="shared" si="56"/>
        <v>3.5569691151986227E-4</v>
      </c>
    </row>
    <row r="252" spans="1:16" x14ac:dyDescent="0.35">
      <c r="A252">
        <f t="shared" si="59"/>
        <v>23.550000000000068</v>
      </c>
      <c r="B252" s="3">
        <f t="shared" si="46"/>
        <v>124.74535041742895</v>
      </c>
      <c r="C252" s="8">
        <f t="shared" si="48"/>
        <v>8.8042977128735111E-3</v>
      </c>
      <c r="D252" s="4">
        <f t="shared" si="47"/>
        <v>20188.611057758881</v>
      </c>
      <c r="E252" s="4">
        <f t="shared" si="49"/>
        <v>177.74654216191939</v>
      </c>
      <c r="F252" s="8">
        <f t="shared" si="58"/>
        <v>8.3179028745869709E-5</v>
      </c>
      <c r="G252" s="4">
        <f t="shared" si="50"/>
        <v>1.679269059512509</v>
      </c>
      <c r="H252" s="8">
        <f t="shared" si="60"/>
        <v>1.7346836660356955E-4</v>
      </c>
      <c r="I252" s="4">
        <f t="shared" si="51"/>
        <v>3.5020853841841957</v>
      </c>
      <c r="J252" s="8">
        <f>J251*EXP(-(2*M*(A252-A251)))</f>
        <v>3.1658138549914889E-5</v>
      </c>
      <c r="K252" s="4">
        <f t="shared" si="52"/>
        <v>0.63913384599687439</v>
      </c>
      <c r="M252" s="12">
        <f t="shared" si="53"/>
        <v>9.4989524668808431E-2</v>
      </c>
      <c r="N252" s="12">
        <f t="shared" si="54"/>
        <v>8.9741813153710074E-4</v>
      </c>
      <c r="O252" s="12">
        <f t="shared" si="55"/>
        <v>1.8715493530681343E-3</v>
      </c>
      <c r="P252" s="12">
        <f t="shared" si="56"/>
        <v>3.4155950091949128E-4</v>
      </c>
    </row>
    <row r="253" spans="1:16" x14ac:dyDescent="0.35">
      <c r="A253">
        <f t="shared" si="59"/>
        <v>23.65000000000007</v>
      </c>
      <c r="B253" s="3">
        <f t="shared" si="46"/>
        <v>124.80450049492768</v>
      </c>
      <c r="C253" s="8">
        <f t="shared" si="48"/>
        <v>8.6213352901612587E-3</v>
      </c>
      <c r="D253" s="4">
        <f t="shared" si="47"/>
        <v>20217.342971788705</v>
      </c>
      <c r="E253" s="4">
        <f t="shared" si="49"/>
        <v>174.30049243597566</v>
      </c>
      <c r="F253" s="8">
        <f t="shared" si="58"/>
        <v>7.9757857041784427E-5</v>
      </c>
      <c r="G253" s="4">
        <f t="shared" si="50"/>
        <v>1.6124919505086486</v>
      </c>
      <c r="H253" s="8">
        <f t="shared" si="60"/>
        <v>1.6633357462143193E-4</v>
      </c>
      <c r="I253" s="4">
        <f t="shared" si="51"/>
        <v>3.3628229258450988</v>
      </c>
      <c r="J253" s="8">
        <f>J252*EXP(-(2*M*(A253-A252)))</f>
        <v>3.0356032364690184E-5</v>
      </c>
      <c r="K253" s="4">
        <f t="shared" si="52"/>
        <v>0.61371831757965956</v>
      </c>
      <c r="M253" s="12">
        <f t="shared" si="53"/>
        <v>9.3147921330307012E-2</v>
      </c>
      <c r="N253" s="12">
        <f t="shared" si="54"/>
        <v>8.6173177856571301E-4</v>
      </c>
      <c r="O253" s="12">
        <f t="shared" si="55"/>
        <v>1.7971261065681265E-3</v>
      </c>
      <c r="P253" s="12">
        <f t="shared" si="56"/>
        <v>3.2797718908268161E-4</v>
      </c>
    </row>
    <row r="254" spans="1:16" x14ac:dyDescent="0.35">
      <c r="A254">
        <f t="shared" si="59"/>
        <v>23.750000000000071</v>
      </c>
      <c r="B254" s="3">
        <f t="shared" si="46"/>
        <v>124.86282824109215</v>
      </c>
      <c r="C254" s="8">
        <f t="shared" si="48"/>
        <v>8.4421750160378478E-3</v>
      </c>
      <c r="D254" s="4">
        <f t="shared" si="47"/>
        <v>20245.702123446263</v>
      </c>
      <c r="E254" s="4">
        <f t="shared" si="49"/>
        <v>170.91776064870245</v>
      </c>
      <c r="F254" s="8">
        <f t="shared" si="58"/>
        <v>7.647739888058738E-5</v>
      </c>
      <c r="G254" s="4">
        <f t="shared" si="50"/>
        <v>1.5483386369123548</v>
      </c>
      <c r="H254" s="8">
        <f t="shared" si="60"/>
        <v>1.5949223819908932E-4</v>
      </c>
      <c r="I254" s="4">
        <f t="shared" si="51"/>
        <v>3.2290323455804999</v>
      </c>
      <c r="J254" s="8">
        <f>J253*EXP(-(2*M*(A254-A253)))</f>
        <v>2.9107482092581697E-5</v>
      </c>
      <c r="K254" s="4">
        <f t="shared" si="52"/>
        <v>0.58930141200995534</v>
      </c>
      <c r="M254" s="12">
        <f t="shared" si="53"/>
        <v>9.1340155729655065E-2</v>
      </c>
      <c r="N254" s="12">
        <f t="shared" si="54"/>
        <v>8.2744760802533942E-4</v>
      </c>
      <c r="O254" s="12">
        <f t="shared" si="55"/>
        <v>1.7256270862782059E-3</v>
      </c>
      <c r="P254" s="12">
        <f t="shared" si="56"/>
        <v>3.1492855125412369E-4</v>
      </c>
    </row>
    <row r="255" spans="1:16" x14ac:dyDescent="0.35">
      <c r="A255">
        <f t="shared" si="59"/>
        <v>23.850000000000072</v>
      </c>
      <c r="B255" s="3">
        <f t="shared" si="46"/>
        <v>124.92034508834729</v>
      </c>
      <c r="C255" s="8">
        <f t="shared" si="48"/>
        <v>8.2667378779187409E-3</v>
      </c>
      <c r="D255" s="4">
        <f t="shared" si="47"/>
        <v>20273.692970442418</v>
      </c>
      <c r="E255" s="4">
        <f t="shared" si="49"/>
        <v>167.59730560405126</v>
      </c>
      <c r="F255" s="8">
        <f t="shared" si="58"/>
        <v>7.3331866683383148E-5</v>
      </c>
      <c r="G255" s="4">
        <f t="shared" si="50"/>
        <v>1.4867077500883255</v>
      </c>
      <c r="H255" s="8">
        <f t="shared" si="60"/>
        <v>1.5293228744497512E-4</v>
      </c>
      <c r="I255" s="4">
        <f t="shared" si="51"/>
        <v>3.1005022409268714</v>
      </c>
      <c r="J255" s="8">
        <f>J254*EXP(-(2*M*(A255-A254)))</f>
        <v>2.7910284967131319E-5</v>
      </c>
      <c r="K255" s="4">
        <f t="shared" si="52"/>
        <v>0.56584454814117491</v>
      </c>
      <c r="M255" s="12">
        <f t="shared" si="53"/>
        <v>8.9565671441301134E-2</v>
      </c>
      <c r="N255" s="12">
        <f t="shared" si="54"/>
        <v>7.945114475063985E-4</v>
      </c>
      <c r="O255" s="12">
        <f t="shared" si="55"/>
        <v>1.6569393166136997E-3</v>
      </c>
      <c r="P255" s="12">
        <f t="shared" si="56"/>
        <v>3.0239296928433976E-4</v>
      </c>
    </row>
    <row r="256" spans="1:16" x14ac:dyDescent="0.35">
      <c r="A256">
        <f t="shared" si="59"/>
        <v>23.950000000000074</v>
      </c>
      <c r="B256" s="3">
        <f t="shared" si="46"/>
        <v>124.97706231017935</v>
      </c>
      <c r="C256" s="8">
        <f t="shared" si="48"/>
        <v>8.094946505182719E-3</v>
      </c>
      <c r="D256" s="4">
        <f t="shared" si="47"/>
        <v>20301.319928023619</v>
      </c>
      <c r="E256" s="4">
        <f t="shared" si="49"/>
        <v>164.33809880195108</v>
      </c>
      <c r="F256" s="8">
        <f t="shared" si="58"/>
        <v>7.031571091566624E-5</v>
      </c>
      <c r="G256" s="4">
        <f t="shared" si="50"/>
        <v>1.4275017432653629</v>
      </c>
      <c r="H256" s="8">
        <f t="shared" si="60"/>
        <v>1.4664214890481133E-4</v>
      </c>
      <c r="I256" s="4">
        <f t="shared" si="51"/>
        <v>2.977029179849453</v>
      </c>
      <c r="J256" s="8">
        <f>J255*EXP(-(2*M*(A256-A255)))</f>
        <v>2.6762328822148704E-5</v>
      </c>
      <c r="K256" s="4">
        <f t="shared" si="52"/>
        <v>0.54331059943740834</v>
      </c>
      <c r="M256" s="12">
        <f t="shared" si="53"/>
        <v>8.7823918824550817E-2</v>
      </c>
      <c r="N256" s="12">
        <f t="shared" si="54"/>
        <v>7.6287116704159901E-4</v>
      </c>
      <c r="O256" s="12">
        <f t="shared" si="55"/>
        <v>1.5909540814665515E-3</v>
      </c>
      <c r="P256" s="12">
        <f t="shared" si="56"/>
        <v>2.9035060238230347E-4</v>
      </c>
    </row>
    <row r="257" spans="1:16" x14ac:dyDescent="0.35">
      <c r="A257">
        <f t="shared" si="59"/>
        <v>24.050000000000075</v>
      </c>
      <c r="B257" s="3">
        <f t="shared" si="46"/>
        <v>125.03299102334535</v>
      </c>
      <c r="C257" s="8">
        <f t="shared" si="48"/>
        <v>7.9267251350501854E-3</v>
      </c>
      <c r="D257" s="4">
        <f t="shared" si="47"/>
        <v>20328.587369044017</v>
      </c>
      <c r="E257" s="4">
        <f t="shared" si="49"/>
        <v>161.13912445826492</v>
      </c>
      <c r="F257" s="8">
        <f t="shared" si="58"/>
        <v>6.7423610296503107E-5</v>
      </c>
      <c r="G257" s="4">
        <f t="shared" si="50"/>
        <v>1.3706267526488392</v>
      </c>
      <c r="H257" s="8">
        <f t="shared" si="60"/>
        <v>1.4061072514303397E-4</v>
      </c>
      <c r="I257" s="4">
        <f t="shared" si="51"/>
        <v>2.8584174110948002</v>
      </c>
      <c r="J257" s="8">
        <f>J256*EXP(-(2*M*(A257-A256)))</f>
        <v>2.5661588365302392E-5</v>
      </c>
      <c r="K257" s="4">
        <f t="shared" si="52"/>
        <v>0.52166384111249309</v>
      </c>
      <c r="M257" s="12">
        <f t="shared" si="53"/>
        <v>8.6114355034231621E-2</v>
      </c>
      <c r="N257" s="12">
        <f t="shared" si="54"/>
        <v>7.324766048830561E-4</v>
      </c>
      <c r="O257" s="12">
        <f t="shared" si="55"/>
        <v>1.5275667694148354E-3</v>
      </c>
      <c r="P257" s="12">
        <f t="shared" si="56"/>
        <v>2.7878235886603215E-4</v>
      </c>
    </row>
    <row r="258" spans="1:16" x14ac:dyDescent="0.35">
      <c r="A258">
        <f t="shared" si="59"/>
        <v>24.150000000000077</v>
      </c>
      <c r="B258" s="3">
        <f t="shared" si="46"/>
        <v>125.08814219005211</v>
      </c>
      <c r="C258" s="8">
        <f t="shared" si="48"/>
        <v>7.7619995791705504E-3</v>
      </c>
      <c r="D258" s="4">
        <f t="shared" si="47"/>
        <v>20355.499624050222</v>
      </c>
      <c r="E258" s="4">
        <f t="shared" si="49"/>
        <v>157.99937951568413</v>
      </c>
      <c r="F258" s="8">
        <f t="shared" si="58"/>
        <v>6.4650462410412599E-5</v>
      </c>
      <c r="G258" s="4">
        <f t="shared" si="50"/>
        <v>1.3159924632898268</v>
      </c>
      <c r="H258" s="8">
        <f t="shared" si="60"/>
        <v>1.3482737516403882E-4</v>
      </c>
      <c r="I258" s="4">
        <f t="shared" si="51"/>
        <v>2.7444785844632706</v>
      </c>
      <c r="J258" s="8">
        <f>J257*EXP(-(2*M*(A258-A257)))</f>
        <v>2.4606121604978912E-5</v>
      </c>
      <c r="K258" s="4">
        <f t="shared" si="52"/>
        <v>0.50086989907948232</v>
      </c>
      <c r="M258" s="12">
        <f t="shared" si="53"/>
        <v>8.443644402651504E-2</v>
      </c>
      <c r="N258" s="12">
        <f t="shared" si="54"/>
        <v>7.0327949582141736E-4</v>
      </c>
      <c r="O258" s="12">
        <f t="shared" si="55"/>
        <v>1.4666767242335825E-3</v>
      </c>
      <c r="P258" s="12">
        <f t="shared" si="56"/>
        <v>2.6766986888067352E-4</v>
      </c>
    </row>
    <row r="259" spans="1:16" x14ac:dyDescent="0.35">
      <c r="A259">
        <f t="shared" si="59"/>
        <v>24.250000000000078</v>
      </c>
      <c r="B259" s="3">
        <f t="shared" si="46"/>
        <v>125.1425266201049</v>
      </c>
      <c r="C259" s="8">
        <f t="shared" si="48"/>
        <v>7.6006971909039654E-3</v>
      </c>
      <c r="D259" s="4">
        <f t="shared" si="47"/>
        <v>20382.060981377879</v>
      </c>
      <c r="E259" s="4">
        <f t="shared" si="49"/>
        <v>154.91787364599216</v>
      </c>
      <c r="F259" s="8">
        <f t="shared" si="58"/>
        <v>6.1991374705381953E-5</v>
      </c>
      <c r="G259" s="4">
        <f t="shared" si="50"/>
        <v>1.2635119795645411</v>
      </c>
      <c r="H259" s="8">
        <f t="shared" si="60"/>
        <v>1.2928189563870588E-4</v>
      </c>
      <c r="I259" s="4">
        <f t="shared" si="51"/>
        <v>2.6350314806962341</v>
      </c>
      <c r="J259" s="8">
        <f>J258*EXP(-(2*M*(A259-A258)))</f>
        <v>2.3594066424105987E-5</v>
      </c>
      <c r="K259" s="4">
        <f t="shared" si="52"/>
        <v>0.48089570065480852</v>
      </c>
      <c r="M259" s="12">
        <f t="shared" si="53"/>
        <v>8.2789656560126323E-2</v>
      </c>
      <c r="N259" s="12">
        <f t="shared" si="54"/>
        <v>6.7523340196878521E-4</v>
      </c>
      <c r="O259" s="12">
        <f t="shared" si="55"/>
        <v>1.4081871005438122E-3</v>
      </c>
      <c r="P259" s="12">
        <f t="shared" si="56"/>
        <v>2.5699545805431929E-4</v>
      </c>
    </row>
    <row r="260" spans="1:16" x14ac:dyDescent="0.35">
      <c r="A260">
        <f t="shared" si="59"/>
        <v>24.35000000000008</v>
      </c>
      <c r="B260" s="3">
        <f t="shared" si="46"/>
        <v>125.19615497302607</v>
      </c>
      <c r="C260" s="8">
        <f t="shared" si="48"/>
        <v>7.4427468332829792E-3</v>
      </c>
      <c r="D260" s="4">
        <f t="shared" si="47"/>
        <v>20408.275687259706</v>
      </c>
      <c r="E260" s="4">
        <f t="shared" si="49"/>
        <v>151.89362924411819</v>
      </c>
      <c r="F260" s="8">
        <f t="shared" si="58"/>
        <v>5.9441655861136223E-5</v>
      </c>
      <c r="G260" s="4">
        <f t="shared" si="50"/>
        <v>1.2131017001212847</v>
      </c>
      <c r="H260" s="8">
        <f t="shared" si="60"/>
        <v>1.2396450290308068E-4</v>
      </c>
      <c r="I260" s="4">
        <f t="shared" si="51"/>
        <v>2.5299017506801764</v>
      </c>
      <c r="J260" s="8">
        <f>J259*EXP(-(2*M*(A260-A259)))</f>
        <v>2.262363729489512E-5</v>
      </c>
      <c r="K260" s="4">
        <f t="shared" si="52"/>
        <v>0.46170942696278999</v>
      </c>
      <c r="M260" s="12">
        <f t="shared" si="53"/>
        <v>8.1173470193166661E-2</v>
      </c>
      <c r="N260" s="12">
        <f t="shared" si="54"/>
        <v>6.4829364592911692E-4</v>
      </c>
      <c r="O260" s="12">
        <f t="shared" si="55"/>
        <v>1.3520047244406053E-3</v>
      </c>
      <c r="P260" s="12">
        <f t="shared" si="56"/>
        <v>2.4674212206249845E-4</v>
      </c>
    </row>
    <row r="261" spans="1:16" x14ac:dyDescent="0.35">
      <c r="A261">
        <f t="shared" si="59"/>
        <v>24.450000000000081</v>
      </c>
      <c r="B261" s="3">
        <f t="shared" si="46"/>
        <v>125.24903776014452</v>
      </c>
      <c r="C261" s="8">
        <f t="shared" si="48"/>
        <v>7.2880788476399816E-3</v>
      </c>
      <c r="D261" s="4">
        <f t="shared" si="47"/>
        <v>20434.147945944609</v>
      </c>
      <c r="E261" s="4">
        <f t="shared" si="49"/>
        <v>148.92568141438488</v>
      </c>
      <c r="F261" s="8">
        <f t="shared" si="58"/>
        <v>5.6996807512432797E-5</v>
      </c>
      <c r="G261" s="4">
        <f t="shared" si="50"/>
        <v>1.1646811971555788</v>
      </c>
      <c r="H261" s="8">
        <f t="shared" si="60"/>
        <v>1.1886581569745402E-4</v>
      </c>
      <c r="I261" s="4">
        <f t="shared" si="51"/>
        <v>2.4289216636771607</v>
      </c>
      <c r="J261" s="8">
        <f>J260*EXP(-(2*M*(A261-A260)))</f>
        <v>2.1693122128707548E-5</v>
      </c>
      <c r="K261" s="4">
        <f t="shared" si="52"/>
        <v>0.44328046698745488</v>
      </c>
      <c r="M261" s="12">
        <f t="shared" si="53"/>
        <v>7.9587369275763903E-2</v>
      </c>
      <c r="N261" s="12">
        <f t="shared" si="54"/>
        <v>6.2241724628165067E-4</v>
      </c>
      <c r="O261" s="12">
        <f t="shared" si="55"/>
        <v>1.298039958944951E-3</v>
      </c>
      <c r="P261" s="12">
        <f t="shared" si="56"/>
        <v>2.3689350207301425E-4</v>
      </c>
    </row>
    <row r="262" spans="1:16" x14ac:dyDescent="0.35">
      <c r="A262">
        <f t="shared" si="59"/>
        <v>24.550000000000082</v>
      </c>
      <c r="B262" s="3">
        <f t="shared" si="46"/>
        <v>125.30118534665579</v>
      </c>
      <c r="C262" s="8">
        <f t="shared" si="48"/>
        <v>7.1366250228866012E-3</v>
      </c>
      <c r="D262" s="4">
        <f t="shared" si="47"/>
        <v>20459.681919827173</v>
      </c>
      <c r="E262" s="4">
        <f t="shared" si="49"/>
        <v>146.01307794933919</v>
      </c>
      <c r="F262" s="8">
        <f t="shared" si="58"/>
        <v>5.465251631277854E-5</v>
      </c>
      <c r="G262" s="4">
        <f t="shared" si="50"/>
        <v>1.1181730998776147</v>
      </c>
      <c r="H262" s="8">
        <f t="shared" si="60"/>
        <v>1.1397683861538706E-4</v>
      </c>
      <c r="I262" s="4">
        <f t="shared" si="51"/>
        <v>2.3319298642982944</v>
      </c>
      <c r="J262" s="8">
        <f>J261*EXP(-(2*M*(A262-A261)))</f>
        <v>2.0800879255485901E-5</v>
      </c>
      <c r="K262" s="4">
        <f t="shared" si="52"/>
        <v>0.42557937321997302</v>
      </c>
      <c r="M262" s="12">
        <f t="shared" si="53"/>
        <v>7.8030844938759461E-2</v>
      </c>
      <c r="N262" s="12">
        <f t="shared" si="54"/>
        <v>5.9756285530474993E-4</v>
      </c>
      <c r="O262" s="12">
        <f t="shared" si="55"/>
        <v>1.2462065741279452E-3</v>
      </c>
      <c r="P262" s="12">
        <f t="shared" si="56"/>
        <v>2.2743386104348912E-4</v>
      </c>
    </row>
    <row r="263" spans="1:16" x14ac:dyDescent="0.35">
      <c r="A263">
        <f t="shared" si="59"/>
        <v>24.650000000000084</v>
      </c>
      <c r="B263" s="3">
        <f t="shared" si="46"/>
        <v>125.35260795365379</v>
      </c>
      <c r="C263" s="8">
        <f t="shared" si="48"/>
        <v>6.9883185654315118E-3</v>
      </c>
      <c r="D263" s="4">
        <f t="shared" si="47"/>
        <v>20484.881729587298</v>
      </c>
      <c r="E263" s="4">
        <f t="shared" si="49"/>
        <v>143.1548793015437</v>
      </c>
      <c r="F263" s="8">
        <f t="shared" si="58"/>
        <v>5.2404646324568059E-5</v>
      </c>
      <c r="G263" s="4">
        <f t="shared" si="50"/>
        <v>1.0735029820396285</v>
      </c>
      <c r="H263" s="8">
        <f t="shared" si="60"/>
        <v>1.0928894623348161E-4</v>
      </c>
      <c r="I263" s="4">
        <f t="shared" si="51"/>
        <v>2.238771137944096</v>
      </c>
      <c r="J263" s="8">
        <f>J262*EXP(-(2*M*(A263-A262)))</f>
        <v>1.99453345274225E-5</v>
      </c>
      <c r="K263" s="4">
        <f t="shared" si="52"/>
        <v>0.40857781885130384</v>
      </c>
      <c r="M263" s="12">
        <f t="shared" si="53"/>
        <v>7.6503395078633352E-2</v>
      </c>
      <c r="N263" s="12">
        <f t="shared" si="54"/>
        <v>5.7369069886941066E-4</v>
      </c>
      <c r="O263" s="12">
        <f t="shared" si="55"/>
        <v>1.1964216217597817E-3</v>
      </c>
      <c r="P263" s="12">
        <f t="shared" si="56"/>
        <v>2.1834806084468909E-4</v>
      </c>
    </row>
    <row r="264" spans="1:16" x14ac:dyDescent="0.35">
      <c r="A264">
        <f t="shared" si="59"/>
        <v>24.750000000000085</v>
      </c>
      <c r="B264" s="3">
        <f t="shared" si="46"/>
        <v>125.4033156601341</v>
      </c>
      <c r="C264" s="8">
        <f t="shared" si="48"/>
        <v>6.8430940697233747E-3</v>
      </c>
      <c r="D264" s="4">
        <f t="shared" si="47"/>
        <v>20509.751454339392</v>
      </c>
      <c r="E264" s="4">
        <f t="shared" si="49"/>
        <v>140.35015854869025</v>
      </c>
      <c r="F264" s="8">
        <f t="shared" si="58"/>
        <v>5.0249231722217199E-5</v>
      </c>
      <c r="G264" s="4">
        <f t="shared" si="50"/>
        <v>1.0305992533941812</v>
      </c>
      <c r="H264" s="8">
        <f t="shared" si="60"/>
        <v>1.047938678938965E-4</v>
      </c>
      <c r="I264" s="4">
        <f t="shared" si="51"/>
        <v>2.1492961844426941</v>
      </c>
      <c r="J264" s="8">
        <f>J263*EXP(-(2*M*(A264-A263)))</f>
        <v>1.91249785417544E-5</v>
      </c>
      <c r="K264" s="4">
        <f t="shared" si="52"/>
        <v>0.39224855646095697</v>
      </c>
      <c r="M264" s="12">
        <f t="shared" si="53"/>
        <v>7.5004524338860554E-2</v>
      </c>
      <c r="N264" s="12">
        <f t="shared" si="54"/>
        <v>5.5076251843348375E-4</v>
      </c>
      <c r="O264" s="12">
        <f t="shared" si="55"/>
        <v>1.1486053143397504E-3</v>
      </c>
      <c r="P264" s="12">
        <f t="shared" si="56"/>
        <v>2.0962154018338525E-4</v>
      </c>
    </row>
    <row r="265" spans="1:16" x14ac:dyDescent="0.35">
      <c r="A265">
        <f t="shared" si="59"/>
        <v>24.850000000000087</v>
      </c>
      <c r="B265" s="3">
        <f t="shared" si="46"/>
        <v>125.45331840496954</v>
      </c>
      <c r="C265" s="8">
        <f t="shared" si="48"/>
        <v>6.7008874894059307E-3</v>
      </c>
      <c r="D265" s="4">
        <f t="shared" si="47"/>
        <v>20534.295131790823</v>
      </c>
      <c r="E265" s="4">
        <f t="shared" si="49"/>
        <v>137.59800135238623</v>
      </c>
      <c r="F265" s="8">
        <f t="shared" si="58"/>
        <v>4.8182469795418307E-5</v>
      </c>
      <c r="G265" s="4">
        <f t="shared" si="50"/>
        <v>0.98939305495771646</v>
      </c>
      <c r="H265" s="8">
        <f t="shared" si="60"/>
        <v>1.0048367311276241E-4</v>
      </c>
      <c r="I265" s="4">
        <f t="shared" si="51"/>
        <v>2.0633613996238576</v>
      </c>
      <c r="J265" s="8">
        <f>J264*EXP(-(2*M*(A265-A264)))</f>
        <v>1.8338363977785506E-5</v>
      </c>
      <c r="K265" s="4">
        <f t="shared" si="52"/>
        <v>0.37656537815404911</v>
      </c>
      <c r="M265" s="12">
        <f t="shared" si="53"/>
        <v>7.3533744087886044E-2</v>
      </c>
      <c r="N265" s="12">
        <f t="shared" si="54"/>
        <v>5.2874151506947589E-4</v>
      </c>
      <c r="O265" s="12">
        <f t="shared" si="55"/>
        <v>1.1026809083672193E-3</v>
      </c>
      <c r="P265" s="12">
        <f t="shared" si="56"/>
        <v>2.012402932991997E-4</v>
      </c>
    </row>
    <row r="266" spans="1:16" x14ac:dyDescent="0.35">
      <c r="A266">
        <f t="shared" ref="A266:A293" si="61">A265+0.1</f>
        <v>24.950000000000088</v>
      </c>
      <c r="B266" s="3">
        <f t="shared" si="46"/>
        <v>125.50262598885817</v>
      </c>
      <c r="C266" s="8">
        <f t="shared" si="48"/>
        <v>6.5616361090725193E-3</v>
      </c>
      <c r="D266" s="4">
        <f t="shared" si="47"/>
        <v>20558.51675840907</v>
      </c>
      <c r="E266" s="4">
        <f t="shared" si="49"/>
        <v>134.89750591094946</v>
      </c>
      <c r="F266" s="8">
        <f t="shared" si="58"/>
        <v>4.6200714240173087E-5</v>
      </c>
      <c r="G266" s="4">
        <f t="shared" si="50"/>
        <v>0.94981815795706703</v>
      </c>
      <c r="H266" s="8">
        <f t="shared" si="60"/>
        <v>9.6350757588751698E-5</v>
      </c>
      <c r="I266" s="4">
        <f t="shared" si="51"/>
        <v>1.9808286645737616</v>
      </c>
      <c r="J266" s="8">
        <f>J265*EXP(-(2*M*(A266-A265)))</f>
        <v>1.7584103043437532E-5</v>
      </c>
      <c r="K266" s="4">
        <f t="shared" si="52"/>
        <v>0.36150307710010243</v>
      </c>
      <c r="M266" s="12">
        <f t="shared" si="53"/>
        <v>7.2090572393897837E-2</v>
      </c>
      <c r="N266" s="12">
        <f t="shared" si="54"/>
        <v>5.0759229546055507E-4</v>
      </c>
      <c r="O266" s="12">
        <f t="shared" si="55"/>
        <v>1.0585745917172805E-3</v>
      </c>
      <c r="P266" s="12">
        <f t="shared" si="56"/>
        <v>1.9319084941055558E-4</v>
      </c>
    </row>
    <row r="267" spans="1:16" x14ac:dyDescent="0.35">
      <c r="A267">
        <f t="shared" si="61"/>
        <v>25.05000000000009</v>
      </c>
      <c r="B267" s="3">
        <f t="shared" si="46"/>
        <v>125.55124807624429</v>
      </c>
      <c r="C267" s="8">
        <f t="shared" si="48"/>
        <v>6.4252785166075679E-3</v>
      </c>
      <c r="D267" s="4">
        <f t="shared" si="47"/>
        <v>20582.420289597281</v>
      </c>
      <c r="E267" s="4">
        <f t="shared" si="49"/>
        <v>132.24778290653714</v>
      </c>
      <c r="F267" s="8">
        <f t="shared" si="58"/>
        <v>4.4300468725766804E-5</v>
      </c>
      <c r="G267" s="4">
        <f t="shared" si="50"/>
        <v>0.9118108663398925</v>
      </c>
      <c r="H267" s="8">
        <f t="shared" si="60"/>
        <v>9.2387829787118935E-5</v>
      </c>
      <c r="I267" s="4">
        <f t="shared" si="51"/>
        <v>1.9015651423222568</v>
      </c>
      <c r="J267" s="8">
        <f>J266*EXP(-(2*M*(A267-A266)))</f>
        <v>1.6860865026824894E-5</v>
      </c>
      <c r="K267" s="4">
        <f t="shared" si="52"/>
        <v>0.3470374104282819</v>
      </c>
      <c r="M267" s="12">
        <f t="shared" si="53"/>
        <v>7.0674533996572225E-2</v>
      </c>
      <c r="N267" s="12">
        <f t="shared" si="54"/>
        <v>4.8728081980115593E-4</v>
      </c>
      <c r="O267" s="12">
        <f t="shared" si="55"/>
        <v>1.0162153749883993E-3</v>
      </c>
      <c r="P267" s="12">
        <f t="shared" si="56"/>
        <v>1.8546025288552207E-4</v>
      </c>
    </row>
    <row r="268" spans="1:16" x14ac:dyDescent="0.35">
      <c r="A268">
        <f t="shared" si="61"/>
        <v>25.150000000000091</v>
      </c>
      <c r="B268" s="3">
        <f t="shared" ref="B268:B331" si="62">Linf*(1-EXP(-K*(A268-to)))</f>
        <v>125.59919419721268</v>
      </c>
      <c r="C268" s="8">
        <f t="shared" si="48"/>
        <v>6.2917545761028539E-3</v>
      </c>
      <c r="D268" s="4">
        <f t="shared" ref="D268:D331" si="63">a*B268^b</f>
        <v>20606.009639877851</v>
      </c>
      <c r="E268" s="4">
        <f t="shared" si="49"/>
        <v>129.647955446921</v>
      </c>
      <c r="F268" s="8">
        <f t="shared" si="58"/>
        <v>4.2478380726334203E-5</v>
      </c>
      <c r="G268" s="4">
        <f t="shared" si="50"/>
        <v>0.87530992273324415</v>
      </c>
      <c r="H268" s="8">
        <f t="shared" si="60"/>
        <v>8.8587898075542736E-5</v>
      </c>
      <c r="I268" s="4">
        <f t="shared" si="51"/>
        <v>1.8254430817211502</v>
      </c>
      <c r="J268" s="8">
        <f>J267*EXP(-(2*M*(A268-A267)))</f>
        <v>1.6167373948533854E-5</v>
      </c>
      <c r="K268" s="4">
        <f t="shared" si="52"/>
        <v>0.33314506343499861</v>
      </c>
      <c r="M268" s="12">
        <f t="shared" si="53"/>
        <v>6.9285160275957811E-2</v>
      </c>
      <c r="N268" s="12">
        <f t="shared" si="54"/>
        <v>4.6777435154029921E-4</v>
      </c>
      <c r="O268" s="12">
        <f t="shared" si="55"/>
        <v>9.7553498669301171E-4</v>
      </c>
      <c r="P268" s="12">
        <f t="shared" si="56"/>
        <v>1.7803604411400061E-4</v>
      </c>
    </row>
    <row r="269" spans="1:16" x14ac:dyDescent="0.35">
      <c r="A269">
        <f t="shared" si="61"/>
        <v>25.250000000000092</v>
      </c>
      <c r="B269" s="3">
        <f t="shared" si="62"/>
        <v>125.64647374935653</v>
      </c>
      <c r="C269" s="8">
        <f t="shared" ref="C269:C332" si="64">C268*EXP(-M*(A269-A268))</f>
        <v>6.1610054013365939E-3</v>
      </c>
      <c r="D269" s="4">
        <f t="shared" si="63"/>
        <v>20629.288683083556</v>
      </c>
      <c r="E269" s="4">
        <f t="shared" ref="E269:E293" si="65">C269*D269</f>
        <v>127.09715900220966</v>
      </c>
      <c r="F269" s="8">
        <f t="shared" si="58"/>
        <v>4.073123560613451E-5</v>
      </c>
      <c r="G269" s="4">
        <f t="shared" ref="G269:G332" si="66">F269*D269</f>
        <v>0.84025641773764059</v>
      </c>
      <c r="H269" s="8">
        <f t="shared" si="60"/>
        <v>8.4944258389073232E-5</v>
      </c>
      <c r="I269" s="4">
        <f t="shared" ref="I269:I332" si="67">H269*D269</f>
        <v>1.7523396282786339</v>
      </c>
      <c r="J269" s="8">
        <f>J268*EXP(-(2*M*(A269-A268)))</f>
        <v>1.5502406310463951E-5</v>
      </c>
      <c r="K269" s="4">
        <f t="shared" ref="K269:K332" si="68">J269*D269</f>
        <v>0.31980361506101707</v>
      </c>
      <c r="M269" s="12">
        <f t="shared" ref="M269:M332" si="69">E269/$B$9</f>
        <v>6.7921989218659315E-2</v>
      </c>
      <c r="N269" s="12">
        <f t="shared" ref="N269:N332" si="70">G269/$B$9</f>
        <v>4.4904140890744134E-4</v>
      </c>
      <c r="O269" s="12">
        <f t="shared" ref="O269:O332" si="71">I269/$B$9</f>
        <v>9.3646777216555694E-4</v>
      </c>
      <c r="P269" s="12">
        <f t="shared" ref="P269:P332" si="72">K269/$B$9</f>
        <v>1.7090624105834678E-4</v>
      </c>
    </row>
    <row r="270" spans="1:16" x14ac:dyDescent="0.35">
      <c r="A270">
        <f t="shared" si="61"/>
        <v>25.350000000000094</v>
      </c>
      <c r="B270" s="3">
        <f t="shared" si="62"/>
        <v>125.69309599961944</v>
      </c>
      <c r="C270" s="8">
        <f t="shared" si="64"/>
        <v>6.0329733298036658E-3</v>
      </c>
      <c r="D270" s="4">
        <f t="shared" si="63"/>
        <v>20652.261252555989</v>
      </c>
      <c r="E270" s="4">
        <f t="shared" si="65"/>
        <v>124.59454133680794</v>
      </c>
      <c r="F270" s="8">
        <f t="shared" si="58"/>
        <v>3.9055950948100346E-5</v>
      </c>
      <c r="G270" s="4">
        <f t="shared" si="66"/>
        <v>0.80659370244718009</v>
      </c>
      <c r="H270" s="8">
        <f t="shared" si="60"/>
        <v>8.1450482402423035E-5</v>
      </c>
      <c r="I270" s="4">
        <f t="shared" si="67"/>
        <v>1.6821366417215546</v>
      </c>
      <c r="J270" s="8">
        <f>J269*EXP(-(2*M*(A270-A269)))</f>
        <v>1.4864788937260058E-5</v>
      </c>
      <c r="K270" s="4">
        <f t="shared" si="68"/>
        <v>0.30699150459639879</v>
      </c>
      <c r="M270" s="12">
        <f t="shared" si="69"/>
        <v>6.6584565381475919E-2</v>
      </c>
      <c r="N270" s="12">
        <f t="shared" si="70"/>
        <v>4.3105171816235001E-4</v>
      </c>
      <c r="O270" s="12">
        <f t="shared" si="71"/>
        <v>8.9895059606593438E-4</v>
      </c>
      <c r="P270" s="12">
        <f t="shared" si="72"/>
        <v>1.6405932146016012E-4</v>
      </c>
    </row>
    <row r="271" spans="1:16" x14ac:dyDescent="0.35">
      <c r="A271">
        <f t="shared" si="61"/>
        <v>25.450000000000095</v>
      </c>
      <c r="B271" s="3">
        <f t="shared" si="62"/>
        <v>125.7390700861117</v>
      </c>
      <c r="C271" s="8">
        <f t="shared" si="64"/>
        <v>5.9076018972855091E-3</v>
      </c>
      <c r="D271" s="4">
        <f t="shared" si="63"/>
        <v>20674.93114135084</v>
      </c>
      <c r="E271" s="4">
        <f t="shared" si="65"/>
        <v>122.13926243689149</v>
      </c>
      <c r="F271" s="8">
        <f t="shared" si="58"/>
        <v>3.7449571115654674E-5</v>
      </c>
      <c r="G271" s="4">
        <f t="shared" si="66"/>
        <v>0.77426730408928179</v>
      </c>
      <c r="H271" s="8">
        <f t="shared" si="60"/>
        <v>7.8100406188734341E-5</v>
      </c>
      <c r="I271" s="4">
        <f t="shared" si="67"/>
        <v>1.6147205200636134</v>
      </c>
      <c r="J271" s="8">
        <f>J270*EXP(-(2*M*(A271-A270)))</f>
        <v>1.4253396906526839E-5</v>
      </c>
      <c r="K271" s="4">
        <f t="shared" si="68"/>
        <v>0.29468799957278546</v>
      </c>
      <c r="M271" s="12">
        <f t="shared" si="69"/>
        <v>6.5272439852643083E-2</v>
      </c>
      <c r="N271" s="12">
        <f t="shared" si="70"/>
        <v>4.1377616851214042E-4</v>
      </c>
      <c r="O271" s="12">
        <f t="shared" si="71"/>
        <v>8.629227483597957E-4</v>
      </c>
      <c r="P271" s="12">
        <f t="shared" si="72"/>
        <v>1.5748420568160006E-4</v>
      </c>
    </row>
    <row r="272" spans="1:16" x14ac:dyDescent="0.35">
      <c r="A272">
        <f t="shared" si="61"/>
        <v>25.550000000000097</v>
      </c>
      <c r="B272" s="3">
        <f t="shared" si="62"/>
        <v>125.78440501990144</v>
      </c>
      <c r="C272" s="8">
        <f t="shared" si="64"/>
        <v>5.7848358129484901E-3</v>
      </c>
      <c r="D272" s="4">
        <f t="shared" si="63"/>
        <v>20697.302102449765</v>
      </c>
      <c r="E272" s="4">
        <f t="shared" si="65"/>
        <v>119.73049443366548</v>
      </c>
      <c r="F272" s="8">
        <f t="shared" si="58"/>
        <v>3.5909262038201431E-5</v>
      </c>
      <c r="G272" s="4">
        <f t="shared" si="66"/>
        <v>0.74322484468068606</v>
      </c>
      <c r="H272" s="8">
        <f t="shared" si="60"/>
        <v>7.4888119344813564E-5</v>
      </c>
      <c r="I272" s="4">
        <f t="shared" si="67"/>
        <v>1.5499820299639187</v>
      </c>
      <c r="J272" s="8">
        <f>J271*EXP(-(2*M*(A272-A271)))</f>
        <v>1.3667151564173912E-5</v>
      </c>
      <c r="K272" s="4">
        <f t="shared" si="68"/>
        <v>0.2828731648036763</v>
      </c>
      <c r="M272" s="12">
        <f t="shared" si="69"/>
        <v>6.3985170210821077E-2</v>
      </c>
      <c r="N272" s="12">
        <f t="shared" si="70"/>
        <v>3.97186768640231E-4</v>
      </c>
      <c r="O272" s="12">
        <f t="shared" si="71"/>
        <v>8.2832585366046337E-4</v>
      </c>
      <c r="P272" s="12">
        <f t="shared" si="72"/>
        <v>1.5117024016020144E-4</v>
      </c>
    </row>
    <row r="273" spans="1:16" x14ac:dyDescent="0.35">
      <c r="A273">
        <f t="shared" si="61"/>
        <v>25.650000000000098</v>
      </c>
      <c r="B273" s="3">
        <f t="shared" si="62"/>
        <v>125.82910968678081</v>
      </c>
      <c r="C273" s="8">
        <f t="shared" si="64"/>
        <v>5.6646209349597472E-3</v>
      </c>
      <c r="D273" s="4">
        <f t="shared" si="63"/>
        <v>20719.377848978438</v>
      </c>
      <c r="E273" s="4">
        <f t="shared" si="65"/>
        <v>117.36742152266451</v>
      </c>
      <c r="F273" s="8">
        <f t="shared" si="58"/>
        <v>3.4432306211090032E-5</v>
      </c>
      <c r="G273" s="4">
        <f t="shared" si="66"/>
        <v>0.71341596259930151</v>
      </c>
      <c r="H273" s="8">
        <f t="shared" si="60"/>
        <v>7.1807954563647377E-5</v>
      </c>
      <c r="I273" s="4">
        <f t="shared" si="67"/>
        <v>1.4878161431664856</v>
      </c>
      <c r="J273" s="8">
        <f>J272*EXP(-(2*M*(A273-A272)))</f>
        <v>1.3105018621390321E-5</v>
      </c>
      <c r="K273" s="4">
        <f t="shared" si="68"/>
        <v>0.27152783253448454</v>
      </c>
      <c r="M273" s="12">
        <f t="shared" si="69"/>
        <v>6.2722320481968186E-2</v>
      </c>
      <c r="N273" s="12">
        <f t="shared" si="70"/>
        <v>3.8125660479355612E-4</v>
      </c>
      <c r="O273" s="12">
        <f t="shared" si="71"/>
        <v>7.9510378382056837E-4</v>
      </c>
      <c r="P273" s="12">
        <f t="shared" si="72"/>
        <v>1.4510718145676688E-4</v>
      </c>
    </row>
    <row r="274" spans="1:16" x14ac:dyDescent="0.35">
      <c r="A274">
        <f t="shared" si="61"/>
        <v>25.750000000000099</v>
      </c>
      <c r="B274" s="3">
        <f t="shared" si="62"/>
        <v>125.87319284900768</v>
      </c>
      <c r="C274" s="8">
        <f t="shared" si="64"/>
        <v>5.5469042466097665E-3</v>
      </c>
      <c r="D274" s="4">
        <f t="shared" si="63"/>
        <v>20741.162054430595</v>
      </c>
      <c r="E274" s="4">
        <f t="shared" si="65"/>
        <v>115.04923987934242</v>
      </c>
      <c r="F274" s="8">
        <f t="shared" si="58"/>
        <v>3.3016097901232474E-5</v>
      </c>
      <c r="G274" s="4">
        <f t="shared" si="66"/>
        <v>0.68479223697440861</v>
      </c>
      <c r="H274" s="8">
        <f t="shared" si="60"/>
        <v>6.8854477635803455E-5</v>
      </c>
      <c r="I274" s="4">
        <f t="shared" si="67"/>
        <v>1.4281218788173666</v>
      </c>
      <c r="J274" s="8">
        <f>J273*EXP(-(2*M*(A274-A273)))</f>
        <v>1.2566006329890853E-5</v>
      </c>
      <c r="K274" s="4">
        <f t="shared" si="68"/>
        <v>0.26063357366526685</v>
      </c>
      <c r="M274" s="12">
        <f t="shared" si="69"/>
        <v>6.1483461094230966E-2</v>
      </c>
      <c r="N274" s="12">
        <f t="shared" si="70"/>
        <v>3.6595980037593703E-4</v>
      </c>
      <c r="O274" s="12">
        <f t="shared" si="71"/>
        <v>7.6320257366475235E-4</v>
      </c>
      <c r="P274" s="12">
        <f t="shared" si="72"/>
        <v>1.3928518087650668E-4</v>
      </c>
    </row>
    <row r="275" spans="1:16" x14ac:dyDescent="0.35">
      <c r="A275">
        <f t="shared" si="61"/>
        <v>25.850000000000101</v>
      </c>
      <c r="B275" s="3">
        <f t="shared" si="62"/>
        <v>125.91666314702292</v>
      </c>
      <c r="C275" s="8">
        <f t="shared" si="64"/>
        <v>5.4316338329311528E-3</v>
      </c>
      <c r="D275" s="4">
        <f t="shared" si="63"/>
        <v>20762.658352897473</v>
      </c>
      <c r="E275" s="4">
        <f t="shared" si="65"/>
        <v>112.77515757118852</v>
      </c>
      <c r="F275" s="8">
        <f t="shared" si="58"/>
        <v>3.1658138549914428E-5</v>
      </c>
      <c r="G275" s="4">
        <f t="shared" si="66"/>
        <v>0.65730711480056636</v>
      </c>
      <c r="H275" s="8">
        <f t="shared" si="60"/>
        <v>6.6022477862075863E-5</v>
      </c>
      <c r="I275" s="4">
        <f t="shared" si="67"/>
        <v>1.3708021514620179</v>
      </c>
      <c r="J275" s="8">
        <f>J274*EXP(-(2*M*(A275-A274)))</f>
        <v>1.2049163732214887E-5</v>
      </c>
      <c r="K275" s="4">
        <f t="shared" si="68"/>
        <v>0.25017267001010074</v>
      </c>
      <c r="M275" s="12">
        <f t="shared" si="69"/>
        <v>6.0268168830978346E-2</v>
      </c>
      <c r="N275" s="12">
        <f t="shared" si="70"/>
        <v>3.5127147699702663E-4</v>
      </c>
      <c r="O275" s="12">
        <f t="shared" si="71"/>
        <v>7.325703397579441E-4</v>
      </c>
      <c r="P275" s="12">
        <f t="shared" si="72"/>
        <v>1.3369476964417322E-4</v>
      </c>
    </row>
    <row r="276" spans="1:16" x14ac:dyDescent="0.35">
      <c r="A276">
        <f t="shared" si="61"/>
        <v>25.950000000000102</v>
      </c>
      <c r="B276" s="3">
        <f t="shared" si="62"/>
        <v>125.9595291011441</v>
      </c>
      <c r="C276" s="8">
        <f t="shared" si="64"/>
        <v>5.3187588578032874E-3</v>
      </c>
      <c r="D276" s="4">
        <f t="shared" si="63"/>
        <v>20783.870339302775</v>
      </c>
      <c r="E276" s="4">
        <f t="shared" si="65"/>
        <v>110.54439446660166</v>
      </c>
      <c r="F276" s="8">
        <f t="shared" si="58"/>
        <v>3.0356032364689744E-5</v>
      </c>
      <c r="G276" s="4">
        <f t="shared" si="66"/>
        <v>0.63091584068339024</v>
      </c>
      <c r="H276" s="8">
        <f t="shared" si="60"/>
        <v>6.3306958860460358E-5</v>
      </c>
      <c r="I276" s="4">
        <f t="shared" si="67"/>
        <v>1.3157636245313831</v>
      </c>
      <c r="J276" s="8">
        <f>J275*EXP(-(2*M*(A276-A275)))</f>
        <v>1.1553578983990821E-5</v>
      </c>
      <c r="K276" s="4">
        <f t="shared" si="68"/>
        <v>0.24012808755815873</v>
      </c>
      <c r="M276" s="12">
        <f t="shared" si="69"/>
        <v>5.907602678210299E-2</v>
      </c>
      <c r="N276" s="12">
        <f t="shared" si="70"/>
        <v>3.3716771692775277E-4</v>
      </c>
      <c r="O276" s="12">
        <f t="shared" si="71"/>
        <v>7.0315720210686189E-4</v>
      </c>
      <c r="P276" s="12">
        <f t="shared" si="72"/>
        <v>1.2832684461451242E-4</v>
      </c>
    </row>
    <row r="277" spans="1:16" x14ac:dyDescent="0.35">
      <c r="A277">
        <f t="shared" si="61"/>
        <v>26.050000000000104</v>
      </c>
      <c r="B277" s="3">
        <f t="shared" si="62"/>
        <v>126.00179911323551</v>
      </c>
      <c r="C277" s="8">
        <f t="shared" si="64"/>
        <v>5.2082295415327752E-3</v>
      </c>
      <c r="D277" s="4">
        <f t="shared" si="63"/>
        <v>20804.801569642481</v>
      </c>
      <c r="E277" s="4">
        <f t="shared" si="65"/>
        <v>108.35618214073942</v>
      </c>
      <c r="F277" s="8">
        <f t="shared" si="58"/>
        <v>2.9107482092581277E-5</v>
      </c>
      <c r="G277" s="4">
        <f t="shared" si="66"/>
        <v>0.6055753891280754</v>
      </c>
      <c r="H277" s="8">
        <f t="shared" si="60"/>
        <v>6.0703129751240891E-5</v>
      </c>
      <c r="I277" s="4">
        <f t="shared" si="67"/>
        <v>1.2629165691308277</v>
      </c>
      <c r="J277" s="8">
        <f>J276*EXP(-(2*M*(A277-A276)))</f>
        <v>1.107837774520614E-5</v>
      </c>
      <c r="K277" s="4">
        <f t="shared" si="68"/>
        <v>0.23048345070255705</v>
      </c>
      <c r="M277" s="12">
        <f t="shared" si="69"/>
        <v>5.7906624293706153E-2</v>
      </c>
      <c r="N277" s="12">
        <f t="shared" si="70"/>
        <v>3.2362552691462957E-4</v>
      </c>
      <c r="O277" s="12">
        <f t="shared" si="71"/>
        <v>6.7491520869541197E-4</v>
      </c>
      <c r="P277" s="12">
        <f t="shared" si="72"/>
        <v>1.2317265449990353E-4</v>
      </c>
    </row>
    <row r="278" spans="1:16" x14ac:dyDescent="0.35">
      <c r="A278">
        <f t="shared" si="61"/>
        <v>26.150000000000105</v>
      </c>
      <c r="B278" s="3">
        <f t="shared" si="62"/>
        <v>126.0434814683548</v>
      </c>
      <c r="C278" s="8">
        <f t="shared" si="64"/>
        <v>5.0999971388997938E-3</v>
      </c>
      <c r="D278" s="4">
        <f t="shared" si="63"/>
        <v>20825.455561229363</v>
      </c>
      <c r="E278" s="4">
        <f t="shared" si="65"/>
        <v>106.20976377855455</v>
      </c>
      <c r="F278" s="8">
        <f t="shared" si="58"/>
        <v>2.7910284967130915E-5</v>
      </c>
      <c r="G278" s="4">
        <f t="shared" si="66"/>
        <v>0.58124439928423277</v>
      </c>
      <c r="H278" s="8">
        <f t="shared" si="60"/>
        <v>5.8206396704635373E-5</v>
      </c>
      <c r="I278" s="4">
        <f t="shared" si="67"/>
        <v>1.2121747279516712</v>
      </c>
      <c r="J278" s="8">
        <f>J277*EXP(-(2*M*(A278-A277)))</f>
        <v>1.0622721637644902E-5</v>
      </c>
      <c r="K278" s="4">
        <f t="shared" si="68"/>
        <v>0.22122301740408351</v>
      </c>
      <c r="M278" s="12">
        <f t="shared" si="69"/>
        <v>5.6759556916279416E-2</v>
      </c>
      <c r="N278" s="12">
        <f t="shared" si="70"/>
        <v>3.1062280330674738E-4</v>
      </c>
      <c r="O278" s="12">
        <f t="shared" si="71"/>
        <v>6.4779826275765363E-4</v>
      </c>
      <c r="P278" s="12">
        <f t="shared" si="72"/>
        <v>1.1822378659760764E-4</v>
      </c>
    </row>
    <row r="279" spans="1:16" x14ac:dyDescent="0.35">
      <c r="A279">
        <f t="shared" si="61"/>
        <v>26.250000000000107</v>
      </c>
      <c r="B279" s="3">
        <f t="shared" si="62"/>
        <v>126.08458433637702</v>
      </c>
      <c r="C279" s="8">
        <f t="shared" si="64"/>
        <v>4.9940139176606613E-3</v>
      </c>
      <c r="D279" s="4">
        <f t="shared" si="63"/>
        <v>20845.835792942049</v>
      </c>
      <c r="E279" s="4">
        <f t="shared" si="65"/>
        <v>104.10439407522136</v>
      </c>
      <c r="F279" s="8">
        <f t="shared" si="58"/>
        <v>2.6762328822148318E-5</v>
      </c>
      <c r="G279" s="4">
        <f t="shared" si="66"/>
        <v>0.55788311206322405</v>
      </c>
      <c r="H279" s="8">
        <f t="shared" si="60"/>
        <v>5.5812354836088674E-5</v>
      </c>
      <c r="I279" s="4">
        <f t="shared" si="67"/>
        <v>1.1634551841305196</v>
      </c>
      <c r="J279" s="8">
        <f>J278*EXP(-(2*M*(A279-A278)))</f>
        <v>1.0185806765771144E-5</v>
      </c>
      <c r="K279" s="4">
        <f t="shared" si="68"/>
        <v>0.2123316552579034</v>
      </c>
      <c r="M279" s="12">
        <f t="shared" si="69"/>
        <v>5.5634426351491559E-2</v>
      </c>
      <c r="N279" s="12">
        <f t="shared" si="70"/>
        <v>2.9813829845064927E-4</v>
      </c>
      <c r="O279" s="12">
        <f t="shared" si="71"/>
        <v>6.2176205269491949E-4</v>
      </c>
      <c r="P279" s="12">
        <f t="shared" si="72"/>
        <v>1.1347215399957655E-4</v>
      </c>
    </row>
    <row r="280" spans="1:16" x14ac:dyDescent="0.35">
      <c r="A280">
        <f t="shared" si="61"/>
        <v>26.350000000000108</v>
      </c>
      <c r="B280" s="3">
        <f t="shared" si="62"/>
        <v>126.12511577359591</v>
      </c>
      <c r="C280" s="8">
        <f t="shared" si="64"/>
        <v>4.8902331374971421E-3</v>
      </c>
      <c r="D280" s="4">
        <f t="shared" si="63"/>
        <v>20865.945705478163</v>
      </c>
      <c r="E280" s="4">
        <f t="shared" si="65"/>
        <v>102.03933913414549</v>
      </c>
      <c r="F280" s="8">
        <f t="shared" si="58"/>
        <v>2.5661588365302022E-5</v>
      </c>
      <c r="G280" s="4">
        <f t="shared" si="66"/>
        <v>0.5354533095467221</v>
      </c>
      <c r="H280" s="8">
        <f t="shared" si="60"/>
        <v>5.351678043491396E-5</v>
      </c>
      <c r="I280" s="4">
        <f t="shared" si="67"/>
        <v>1.1166782348869106</v>
      </c>
      <c r="J280" s="8">
        <f>J279*EXP(-(2*M*(A280-A279)))</f>
        <v>9.7668622984486986E-6</v>
      </c>
      <c r="K280" s="4">
        <f t="shared" si="68"/>
        <v>0.2037948184323122</v>
      </c>
      <c r="M280" s="12">
        <f t="shared" si="69"/>
        <v>5.4530840397683925E-2</v>
      </c>
      <c r="N280" s="12">
        <f t="shared" si="70"/>
        <v>2.8615158830966163E-4</v>
      </c>
      <c r="O280" s="12">
        <f t="shared" si="71"/>
        <v>5.9676398454651229E-4</v>
      </c>
      <c r="P280" s="12">
        <f t="shared" si="72"/>
        <v>1.089099832682923E-4</v>
      </c>
    </row>
    <row r="281" spans="1:16" x14ac:dyDescent="0.35">
      <c r="A281">
        <f t="shared" si="61"/>
        <v>26.450000000000109</v>
      </c>
      <c r="B281" s="3">
        <f t="shared" si="62"/>
        <v>126.16508372430289</v>
      </c>
      <c r="C281" s="8">
        <f t="shared" si="64"/>
        <v>4.78860902940321E-3</v>
      </c>
      <c r="D281" s="4">
        <f t="shared" si="63"/>
        <v>20885.788701611429</v>
      </c>
      <c r="E281" s="4">
        <f t="shared" si="65"/>
        <v>100.01387636274403</v>
      </c>
      <c r="F281" s="8">
        <f t="shared" si="58"/>
        <v>2.4606121604978557E-5</v>
      </c>
      <c r="G281" s="4">
        <f t="shared" si="66"/>
        <v>0.51391825660773804</v>
      </c>
      <c r="H281" s="8">
        <f t="shared" si="60"/>
        <v>5.1315623512571752E-5</v>
      </c>
      <c r="I281" s="4">
        <f t="shared" si="67"/>
        <v>1.0717672697750169</v>
      </c>
      <c r="J281" s="8">
        <f>J280*EXP(-(2*M*(A281-A280)))</f>
        <v>9.3651491089951699E-6</v>
      </c>
      <c r="K281" s="4">
        <f t="shared" si="68"/>
        <v>0.19559852544955766</v>
      </c>
      <c r="M281" s="12">
        <f t="shared" si="69"/>
        <v>5.3448412894174312E-2</v>
      </c>
      <c r="N281" s="12">
        <f t="shared" si="70"/>
        <v>2.7464304126558885E-4</v>
      </c>
      <c r="O281" s="12">
        <f t="shared" si="71"/>
        <v>5.7276311692620136E-4</v>
      </c>
      <c r="P281" s="12">
        <f t="shared" si="72"/>
        <v>1.0452980256261699E-4</v>
      </c>
    </row>
    <row r="282" spans="1:16" x14ac:dyDescent="0.35">
      <c r="A282">
        <f t="shared" si="61"/>
        <v>26.550000000000111</v>
      </c>
      <c r="B282" s="3">
        <f t="shared" si="62"/>
        <v>126.20449602234426</v>
      </c>
      <c r="C282" s="8">
        <f t="shared" si="64"/>
        <v>4.6890967755001747E-3</v>
      </c>
      <c r="D282" s="4">
        <f t="shared" si="63"/>
        <v>20905.368146452471</v>
      </c>
      <c r="E282" s="4">
        <f t="shared" si="65"/>
        <v>98.027294366174345</v>
      </c>
      <c r="F282" s="8">
        <f t="shared" si="58"/>
        <v>2.3594066424105645E-5</v>
      </c>
      <c r="G282" s="4">
        <f t="shared" si="66"/>
        <v>0.49324264466778189</v>
      </c>
      <c r="H282" s="8">
        <f t="shared" si="60"/>
        <v>4.9205000657439876E-5</v>
      </c>
      <c r="I282" s="4">
        <f t="shared" si="67"/>
        <v>1.0286486533902164</v>
      </c>
      <c r="J282" s="8">
        <f>J281*EXP(-(2*M*(A282-A281)))</f>
        <v>8.9799584711707917E-6</v>
      </c>
      <c r="K282" s="4">
        <f t="shared" si="68"/>
        <v>0.1877293377796799</v>
      </c>
      <c r="M282" s="12">
        <f t="shared" si="69"/>
        <v>5.2386763664464597E-2</v>
      </c>
      <c r="N282" s="12">
        <f t="shared" si="70"/>
        <v>2.6359378806197891E-4</v>
      </c>
      <c r="O282" s="12">
        <f t="shared" si="71"/>
        <v>5.497200983394444E-4</v>
      </c>
      <c r="P282" s="12">
        <f t="shared" si="72"/>
        <v>1.0032443019812731E-4</v>
      </c>
    </row>
    <row r="283" spans="1:16" x14ac:dyDescent="0.35">
      <c r="A283">
        <f t="shared" si="61"/>
        <v>26.650000000000112</v>
      </c>
      <c r="B283" s="3">
        <f t="shared" si="62"/>
        <v>126.24336039265661</v>
      </c>
      <c r="C283" s="8">
        <f t="shared" si="64"/>
        <v>4.5916524892712718E-3</v>
      </c>
      <c r="D283" s="4">
        <f t="shared" si="63"/>
        <v>20924.687367712992</v>
      </c>
      <c r="E283" s="4">
        <f t="shared" si="65"/>
        <v>96.078892839182501</v>
      </c>
      <c r="F283" s="8">
        <f t="shared" si="58"/>
        <v>2.2623637294894791E-5</v>
      </c>
      <c r="G283" s="4">
        <f t="shared" si="66"/>
        <v>0.47339253751620552</v>
      </c>
      <c r="H283" s="8">
        <f t="shared" si="60"/>
        <v>4.7181188183468301E-5</v>
      </c>
      <c r="I283" s="4">
        <f t="shared" si="67"/>
        <v>0.98725161237630865</v>
      </c>
      <c r="J283" s="8">
        <f>J282*EXP(-(2*M*(A283-A282)))</f>
        <v>8.6106108088015553E-6</v>
      </c>
      <c r="K283" s="4">
        <f t="shared" si="68"/>
        <v>0.18017433921922285</v>
      </c>
      <c r="M283" s="12">
        <f t="shared" si="69"/>
        <v>5.1345518458443443E-2</v>
      </c>
      <c r="N283" s="12">
        <f t="shared" si="70"/>
        <v>2.5298569284944026E-4</v>
      </c>
      <c r="O283" s="12">
        <f t="shared" si="71"/>
        <v>5.2759710679891627E-4</v>
      </c>
      <c r="P283" s="12">
        <f t="shared" si="72"/>
        <v>9.6286963626892385E-5</v>
      </c>
    </row>
    <row r="284" spans="1:16" x14ac:dyDescent="0.35">
      <c r="A284">
        <f t="shared" si="61"/>
        <v>26.750000000000114</v>
      </c>
      <c r="B284" s="3">
        <f t="shared" si="62"/>
        <v>126.28168445278095</v>
      </c>
      <c r="C284" s="8">
        <f t="shared" si="64"/>
        <v>4.4962331962069956E-3</v>
      </c>
      <c r="D284" s="4">
        <f t="shared" si="63"/>
        <v>20943.749655973217</v>
      </c>
      <c r="E284" s="4">
        <f t="shared" si="65"/>
        <v>94.16798245623562</v>
      </c>
      <c r="F284" s="8">
        <f t="shared" si="58"/>
        <v>2.1693122128707233E-5</v>
      </c>
      <c r="G284" s="4">
        <f t="shared" si="66"/>
        <v>0.45433531912009711</v>
      </c>
      <c r="H284" s="8">
        <f t="shared" si="60"/>
        <v>4.5240615560631324E-5</v>
      </c>
      <c r="I284" s="4">
        <f t="shared" si="67"/>
        <v>0.94750812658398886</v>
      </c>
      <c r="J284" s="8">
        <f>J283*EXP(-(2*M*(A284-A283)))</f>
        <v>8.2564544968306062E-6</v>
      </c>
      <c r="K284" s="4">
        <f t="shared" si="68"/>
        <v>0.17292111602755453</v>
      </c>
      <c r="M284" s="12">
        <f t="shared" si="69"/>
        <v>5.0324308893671933E-2</v>
      </c>
      <c r="N284" s="12">
        <f t="shared" si="70"/>
        <v>2.4280132529472877E-4</v>
      </c>
      <c r="O284" s="12">
        <f t="shared" si="71"/>
        <v>5.0635779165851297E-4</v>
      </c>
      <c r="P284" s="12">
        <f t="shared" si="72"/>
        <v>9.2410768822125271E-5</v>
      </c>
    </row>
    <row r="285" spans="1:16" x14ac:dyDescent="0.35">
      <c r="A285">
        <f t="shared" si="61"/>
        <v>26.850000000000115</v>
      </c>
      <c r="B285" s="3">
        <f t="shared" si="62"/>
        <v>126.31947571435572</v>
      </c>
      <c r="C285" s="8">
        <f t="shared" si="64"/>
        <v>4.402796814852645E-3</v>
      </c>
      <c r="D285" s="4">
        <f t="shared" si="63"/>
        <v>20962.558264952273</v>
      </c>
      <c r="E285" s="4">
        <f t="shared" si="65"/>
        <v>92.293884760094855</v>
      </c>
      <c r="F285" s="8">
        <f t="shared" si="58"/>
        <v>2.08008792554856E-5</v>
      </c>
      <c r="G285" s="4">
        <f t="shared" si="66"/>
        <v>0.43603964335535395</v>
      </c>
      <c r="H285" s="8">
        <f t="shared" si="60"/>
        <v>4.337985911558666E-5</v>
      </c>
      <c r="I285" s="4">
        <f t="shared" si="67"/>
        <v>0.90935282423590635</v>
      </c>
      <c r="J285" s="8">
        <f>J284*EXP(-(2*M*(A285-A284)))</f>
        <v>7.9168647116826611E-6</v>
      </c>
      <c r="K285" s="4">
        <f t="shared" si="68"/>
        <v>0.16595773779439235</v>
      </c>
      <c r="M285" s="12">
        <f t="shared" si="69"/>
        <v>4.9322772395835858E-2</v>
      </c>
      <c r="N285" s="12">
        <f t="shared" si="70"/>
        <v>2.3302393371653175E-4</v>
      </c>
      <c r="O285" s="12">
        <f t="shared" si="71"/>
        <v>4.8596721758851276E-4</v>
      </c>
      <c r="P285" s="12">
        <f t="shared" si="72"/>
        <v>8.8689470053597599E-5</v>
      </c>
    </row>
    <row r="286" spans="1:16" x14ac:dyDescent="0.35">
      <c r="A286">
        <f t="shared" si="61"/>
        <v>26.950000000000117</v>
      </c>
      <c r="B286" s="3">
        <f t="shared" si="62"/>
        <v>126.35674158458923</v>
      </c>
      <c r="C286" s="8">
        <f t="shared" si="64"/>
        <v>4.3113021382497211E-3</v>
      </c>
      <c r="D286" s="4">
        <f t="shared" si="63"/>
        <v>20981.116411781411</v>
      </c>
      <c r="E286" s="4">
        <f t="shared" si="65"/>
        <v>90.45593204897952</v>
      </c>
      <c r="F286" s="8">
        <f t="shared" si="58"/>
        <v>1.9945334527422212E-5</v>
      </c>
      <c r="G286" s="4">
        <f t="shared" si="66"/>
        <v>0.41847538559176861</v>
      </c>
      <c r="H286" s="8">
        <f t="shared" si="60"/>
        <v>4.1595635991427847E-5</v>
      </c>
      <c r="I286" s="4">
        <f t="shared" si="67"/>
        <v>0.87272288095823236</v>
      </c>
      <c r="J286" s="8">
        <f>J285*EXP(-(2*M*(A286-A285)))</f>
        <v>7.5912423289131943E-6</v>
      </c>
      <c r="K286" s="4">
        <f t="shared" si="68"/>
        <v>0.15927273901297037</v>
      </c>
      <c r="M286" s="12">
        <f t="shared" si="69"/>
        <v>4.8340552138445125E-2</v>
      </c>
      <c r="N286" s="12">
        <f t="shared" si="70"/>
        <v>2.2363741921205526E-4</v>
      </c>
      <c r="O286" s="12">
        <f t="shared" si="71"/>
        <v>4.6639181061703972E-4</v>
      </c>
      <c r="P286" s="12">
        <f t="shared" si="72"/>
        <v>8.5116940040156464E-5</v>
      </c>
    </row>
    <row r="287" spans="1:16" x14ac:dyDescent="0.35">
      <c r="A287">
        <f t="shared" si="61"/>
        <v>27.050000000000118</v>
      </c>
      <c r="B287" s="3">
        <f t="shared" si="62"/>
        <v>126.39348936771128</v>
      </c>
      <c r="C287" s="8">
        <f t="shared" si="64"/>
        <v>4.2217088157629878E-3</v>
      </c>
      <c r="D287" s="4">
        <f t="shared" si="63"/>
        <v>20999.427277279621</v>
      </c>
      <c r="E287" s="4">
        <f t="shared" si="65"/>
        <v>88.653467262465128</v>
      </c>
      <c r="F287" s="8">
        <f t="shared" ref="F287:F353" si="73">F286*EXP(-2*M*(A287-A286))</f>
        <v>1.9124978541754125E-5</v>
      </c>
      <c r="G287" s="4">
        <f t="shared" si="66"/>
        <v>0.40161359606709901</v>
      </c>
      <c r="H287" s="8">
        <f t="shared" si="60"/>
        <v>3.9884798355873333E-5</v>
      </c>
      <c r="I287" s="4">
        <f t="shared" si="67"/>
        <v>0.83755792254312389</v>
      </c>
      <c r="J287" s="8">
        <f>J286*EXP(-(2*M*(A287-A286)))</f>
        <v>7.2790128661975467E-6</v>
      </c>
      <c r="K287" s="4">
        <f t="shared" si="68"/>
        <v>0.15285510133409808</v>
      </c>
      <c r="M287" s="12">
        <f t="shared" si="69"/>
        <v>4.7377296981856491E-2</v>
      </c>
      <c r="N287" s="12">
        <f t="shared" si="70"/>
        <v>2.1462631073966213E-4</v>
      </c>
      <c r="O287" s="12">
        <f t="shared" si="71"/>
        <v>4.4759930616535427E-4</v>
      </c>
      <c r="P287" s="12">
        <f t="shared" si="72"/>
        <v>8.1687290466116443E-5</v>
      </c>
    </row>
    <row r="288" spans="1:16" x14ac:dyDescent="0.35">
      <c r="A288">
        <f t="shared" si="61"/>
        <v>27.150000000000119</v>
      </c>
      <c r="B288" s="3">
        <f t="shared" si="62"/>
        <v>126.42972626640507</v>
      </c>
      <c r="C288" s="8">
        <f t="shared" si="64"/>
        <v>4.1339773352851916E-3</v>
      </c>
      <c r="D288" s="4">
        <f t="shared" si="63"/>
        <v>21017.494006231882</v>
      </c>
      <c r="E288" s="4">
        <f t="shared" si="65"/>
        <v>86.885843866254959</v>
      </c>
      <c r="F288" s="8">
        <f t="shared" si="73"/>
        <v>1.8338363977785242E-5</v>
      </c>
      <c r="G288" s="4">
        <f t="shared" si="66"/>
        <v>0.38542645498719996</v>
      </c>
      <c r="H288" s="8">
        <f t="shared" si="60"/>
        <v>3.8244327847674032E-5</v>
      </c>
      <c r="I288" s="4">
        <f t="shared" si="67"/>
        <v>0.80379993131085603</v>
      </c>
      <c r="J288" s="8">
        <f>J287*EXP(-(2*M*(A288-A287)))</f>
        <v>6.9796254697951293E-6</v>
      </c>
      <c r="K288" s="4">
        <f t="shared" si="68"/>
        <v>0.14669423647716251</v>
      </c>
      <c r="M288" s="12">
        <f t="shared" si="69"/>
        <v>4.643266141169438E-2</v>
      </c>
      <c r="N288" s="12">
        <f t="shared" si="70"/>
        <v>2.0597574112393447E-4</v>
      </c>
      <c r="O288" s="12">
        <f t="shared" si="71"/>
        <v>4.295586990068431E-4</v>
      </c>
      <c r="P288" s="12">
        <f t="shared" si="72"/>
        <v>7.8394862848728714E-5</v>
      </c>
    </row>
    <row r="289" spans="1:16" x14ac:dyDescent="0.35">
      <c r="A289">
        <f t="shared" si="61"/>
        <v>27.250000000000121</v>
      </c>
      <c r="B289" s="3">
        <f t="shared" si="62"/>
        <v>126.4654593832187</v>
      </c>
      <c r="C289" s="8">
        <f t="shared" si="64"/>
        <v>4.0480690058115783E-3</v>
      </c>
      <c r="D289" s="4">
        <f t="shared" si="63"/>
        <v>21035.319707669249</v>
      </c>
      <c r="E289" s="4">
        <f t="shared" si="65"/>
        <v>85.152425735953358</v>
      </c>
      <c r="F289" s="8">
        <f t="shared" si="73"/>
        <v>1.7584103043437277E-5</v>
      </c>
      <c r="G289" s="4">
        <f t="shared" si="66"/>
        <v>0.36988722929130297</v>
      </c>
      <c r="H289" s="8">
        <f t="shared" si="60"/>
        <v>3.6671330251441335E-5</v>
      </c>
      <c r="I289" s="4">
        <f t="shared" si="67"/>
        <v>0.77139315594459146</v>
      </c>
      <c r="J289" s="8">
        <f>J288*EXP(-(2*M*(A289-A288)))</f>
        <v>6.6925519427005755E-6</v>
      </c>
      <c r="K289" s="4">
        <f t="shared" si="68"/>
        <v>0.14077996977488952</v>
      </c>
      <c r="M289" s="12">
        <f t="shared" si="69"/>
        <v>4.5506305476738139E-2</v>
      </c>
      <c r="N289" s="12">
        <f t="shared" si="70"/>
        <v>1.9767142395060819E-4</v>
      </c>
      <c r="O289" s="12">
        <f t="shared" si="71"/>
        <v>4.1224019508182095E-4</v>
      </c>
      <c r="P289" s="12">
        <f t="shared" si="72"/>
        <v>7.5234219744337383E-5</v>
      </c>
    </row>
    <row r="290" spans="1:16" x14ac:dyDescent="0.35">
      <c r="A290">
        <f t="shared" si="61"/>
        <v>27.350000000000122</v>
      </c>
      <c r="B290" s="3">
        <f t="shared" si="62"/>
        <v>126.50069572195747</v>
      </c>
      <c r="C290" s="8">
        <f t="shared" si="64"/>
        <v>3.9639459403765344E-3</v>
      </c>
      <c r="D290" s="4">
        <f t="shared" si="63"/>
        <v>21052.90745515122</v>
      </c>
      <c r="E290" s="4">
        <f t="shared" si="65"/>
        <v>83.452587039969558</v>
      </c>
      <c r="F290" s="8">
        <f t="shared" si="73"/>
        <v>1.686086502682465E-5</v>
      </c>
      <c r="G290" s="4">
        <f t="shared" si="66"/>
        <v>0.35497023102353514</v>
      </c>
      <c r="H290" s="8">
        <f t="shared" si="60"/>
        <v>3.5163030391500645E-5</v>
      </c>
      <c r="I290" s="4">
        <f t="shared" si="67"/>
        <v>0.74028402467493282</v>
      </c>
      <c r="J290" s="8">
        <f>J289*EXP(-(2*M*(A290-A289)))</f>
        <v>6.4172858127672519E-6</v>
      </c>
      <c r="K290" s="4">
        <f t="shared" si="68"/>
        <v>0.13510252432944383</v>
      </c>
      <c r="M290" s="12">
        <f t="shared" si="69"/>
        <v>4.4597894726344699E-2</v>
      </c>
      <c r="N290" s="12">
        <f t="shared" si="70"/>
        <v>1.8969963131989747E-4</v>
      </c>
      <c r="O290" s="12">
        <f t="shared" si="71"/>
        <v>3.9561516510248934E-4</v>
      </c>
      <c r="P290" s="12">
        <f t="shared" si="72"/>
        <v>7.2200136281241371E-5</v>
      </c>
    </row>
    <row r="291" spans="1:16" x14ac:dyDescent="0.35">
      <c r="A291">
        <f t="shared" si="61"/>
        <v>27.450000000000124</v>
      </c>
      <c r="B291" s="3">
        <f t="shared" si="62"/>
        <v>126.5354421890566</v>
      </c>
      <c r="C291" s="8">
        <f t="shared" si="64"/>
        <v>3.881571039344822E-3</v>
      </c>
      <c r="D291" s="4">
        <f t="shared" si="63"/>
        <v>21070.260287049685</v>
      </c>
      <c r="E291" s="4">
        <f t="shared" si="65"/>
        <v>81.785712121669377</v>
      </c>
      <c r="F291" s="8">
        <f t="shared" si="73"/>
        <v>1.616737394853362E-5</v>
      </c>
      <c r="G291" s="4">
        <f t="shared" si="66"/>
        <v>0.3406507772536696</v>
      </c>
      <c r="H291" s="8">
        <f t="shared" si="60"/>
        <v>3.3716767235761807E-5</v>
      </c>
      <c r="I291" s="4">
        <f t="shared" si="67"/>
        <v>0.71042106169537</v>
      </c>
      <c r="J291" s="8">
        <f>J290*EXP(-(2*M*(A291-A290)))</f>
        <v>6.1533414391590492E-6</v>
      </c>
      <c r="K291" s="4">
        <f t="shared" si="68"/>
        <v>0.12965250575817006</v>
      </c>
      <c r="M291" s="12">
        <f t="shared" si="69"/>
        <v>4.3707100147469258E-2</v>
      </c>
      <c r="N291" s="12">
        <f t="shared" si="70"/>
        <v>1.8204717242774403E-4</v>
      </c>
      <c r="O291" s="12">
        <f t="shared" si="71"/>
        <v>3.7965609988451838E-4</v>
      </c>
      <c r="P291" s="12">
        <f t="shared" si="72"/>
        <v>6.9287592007666267E-5</v>
      </c>
    </row>
    <row r="292" spans="1:16" x14ac:dyDescent="0.35">
      <c r="A292">
        <f t="shared" si="61"/>
        <v>27.550000000000125</v>
      </c>
      <c r="B292" s="3">
        <f t="shared" si="62"/>
        <v>126.56970559493486</v>
      </c>
      <c r="C292" s="8">
        <f t="shared" si="64"/>
        <v>3.8009079740500369E-3</v>
      </c>
      <c r="D292" s="4">
        <f t="shared" si="63"/>
        <v>21087.381206834601</v>
      </c>
      <c r="E292" s="4">
        <f t="shared" si="65"/>
        <v>80.151195380890528</v>
      </c>
      <c r="F292" s="8">
        <f t="shared" si="73"/>
        <v>1.5502406310463727E-5</v>
      </c>
      <c r="G292" s="4">
        <f t="shared" si="66"/>
        <v>0.32690515149198696</v>
      </c>
      <c r="H292" s="8">
        <f t="shared" si="60"/>
        <v>3.232998920096844E-5</v>
      </c>
      <c r="I292" s="4">
        <f t="shared" si="67"/>
        <v>0.6817548066936675</v>
      </c>
      <c r="J292" s="8">
        <f>J291*EXP(-(2*M*(A292-A291)))</f>
        <v>5.90025315555401E-6</v>
      </c>
      <c r="K292" s="4">
        <f t="shared" si="68"/>
        <v>0.12442088750799618</v>
      </c>
      <c r="M292" s="12">
        <f t="shared" si="69"/>
        <v>4.2833598101345877E-2</v>
      </c>
      <c r="N292" s="12">
        <f t="shared" si="70"/>
        <v>1.7470137294553449E-4</v>
      </c>
      <c r="O292" s="12">
        <f t="shared" si="71"/>
        <v>3.6433656734381753E-4</v>
      </c>
      <c r="P292" s="12">
        <f t="shared" si="72"/>
        <v>6.649176304363511E-5</v>
      </c>
    </row>
    <row r="293" spans="1:16" x14ac:dyDescent="0.35">
      <c r="A293">
        <f t="shared" si="61"/>
        <v>27.650000000000126</v>
      </c>
      <c r="B293" s="3">
        <f t="shared" si="62"/>
        <v>126.60349265532949</v>
      </c>
      <c r="C293" s="8">
        <f t="shared" si="64"/>
        <v>3.7219211707730784E-3</v>
      </c>
      <c r="D293" s="4">
        <f t="shared" si="63"/>
        <v>21104.273183361103</v>
      </c>
      <c r="E293" s="4">
        <f t="shared" si="65"/>
        <v>78.548441154930245</v>
      </c>
      <c r="F293" s="8">
        <f t="shared" si="73"/>
        <v>1.4864788937259845E-5</v>
      </c>
      <c r="G293" s="4">
        <f t="shared" si="66"/>
        <v>0.31371056654493573</v>
      </c>
      <c r="H293" s="8">
        <f t="shared" si="60"/>
        <v>3.1000249651043383E-5</v>
      </c>
      <c r="I293" s="4">
        <f t="shared" si="67"/>
        <v>0.65423773738801427</v>
      </c>
      <c r="J293" s="8">
        <f>J292*EXP(-(2*M*(A293-A292)))</f>
        <v>5.65757444858818E-6</v>
      </c>
      <c r="K293" s="4">
        <f t="shared" si="68"/>
        <v>0.11939899671820851</v>
      </c>
      <c r="M293" s="12">
        <f t="shared" si="69"/>
        <v>4.1977070259886083E-2</v>
      </c>
      <c r="N293" s="12">
        <f t="shared" si="70"/>
        <v>1.6765005516979479E-4</v>
      </c>
      <c r="O293" s="12">
        <f t="shared" si="71"/>
        <v>3.4963117109908178E-4</v>
      </c>
      <c r="P293" s="12">
        <f t="shared" si="72"/>
        <v>6.3808014525894345E-5</v>
      </c>
    </row>
    <row r="294" spans="1:16" x14ac:dyDescent="0.35">
      <c r="A294">
        <f t="shared" ref="A294:A297" si="74">A293+0.1</f>
        <v>27.750000000000128</v>
      </c>
      <c r="B294" s="3">
        <f t="shared" si="62"/>
        <v>126.6368099926125</v>
      </c>
      <c r="C294" s="8">
        <f t="shared" si="64"/>
        <v>3.6445757950535635E-3</v>
      </c>
      <c r="D294" s="4">
        <f t="shared" si="63"/>
        <v>21120.939151157891</v>
      </c>
      <c r="E294" s="4">
        <f t="shared" ref="E294:E297" si="75">C294*D294</f>
        <v>76.976863599109208</v>
      </c>
      <c r="F294" s="8">
        <f t="shared" si="73"/>
        <v>1.4253396906526634E-5</v>
      </c>
      <c r="G294" s="4">
        <f t="shared" si="66"/>
        <v>0.30104512876005118</v>
      </c>
      <c r="H294" s="8">
        <f t="shared" si="60"/>
        <v>2.972520258058819E-5</v>
      </c>
      <c r="I294" s="4">
        <f t="shared" si="67"/>
        <v>0.62782419496044461</v>
      </c>
      <c r="J294" s="8">
        <f>J293*EXP(-(2*M*(A294-A293)))</f>
        <v>5.4248771700902398E-6</v>
      </c>
      <c r="K294" s="4">
        <f t="shared" si="68"/>
        <v>0.11457850061198158</v>
      </c>
      <c r="M294" s="12">
        <f t="shared" si="69"/>
        <v>4.113720354185104E-2</v>
      </c>
      <c r="N294" s="12">
        <f t="shared" si="70"/>
        <v>1.6088151891431821E-4</v>
      </c>
      <c r="O294" s="12">
        <f t="shared" si="71"/>
        <v>3.3551551062266784E-4</v>
      </c>
      <c r="P294" s="12">
        <f t="shared" si="72"/>
        <v>6.1231893335411691E-5</v>
      </c>
    </row>
    <row r="295" spans="1:16" x14ac:dyDescent="0.35">
      <c r="A295">
        <f t="shared" si="74"/>
        <v>27.850000000000129</v>
      </c>
      <c r="B295" s="3">
        <f t="shared" si="62"/>
        <v>126.66966413708865</v>
      </c>
      <c r="C295" s="8">
        <f t="shared" si="64"/>
        <v>3.5688377363272644E-3</v>
      </c>
      <c r="D295" s="4">
        <f t="shared" si="63"/>
        <v>21137.382010716778</v>
      </c>
      <c r="E295" s="4">
        <f t="shared" si="75"/>
        <v>75.43588656701111</v>
      </c>
      <c r="F295" s="8">
        <f t="shared" si="73"/>
        <v>1.3667151564173716E-5</v>
      </c>
      <c r="G295" s="4">
        <f t="shared" si="66"/>
        <v>0.28888780361030519</v>
      </c>
      <c r="H295" s="8">
        <f t="shared" si="60"/>
        <v>2.8502598475921231E-5</v>
      </c>
      <c r="I295" s="4">
        <f t="shared" si="67"/>
        <v>0.60247031228362091</v>
      </c>
      <c r="J295" s="8">
        <f>J294*EXP(-(2*M*(A295-A294)))</f>
        <v>5.2017507817171057E-6</v>
      </c>
      <c r="K295" s="4">
        <f t="shared" si="68"/>
        <v>0.10995139339769909</v>
      </c>
      <c r="M295" s="12">
        <f t="shared" si="69"/>
        <v>4.0313690048850388E-2</v>
      </c>
      <c r="N295" s="12">
        <f t="shared" si="70"/>
        <v>1.5438452311809881E-4</v>
      </c>
      <c r="O295" s="12">
        <f t="shared" si="71"/>
        <v>3.219661428842715E-4</v>
      </c>
      <c r="P295" s="12">
        <f t="shared" si="72"/>
        <v>5.8759121097311457E-5</v>
      </c>
    </row>
    <row r="296" spans="1:16" x14ac:dyDescent="0.35">
      <c r="A296">
        <f t="shared" si="74"/>
        <v>27.950000000000131</v>
      </c>
      <c r="B296" s="3">
        <f t="shared" si="62"/>
        <v>126.70206152827545</v>
      </c>
      <c r="C296" s="8">
        <f t="shared" si="64"/>
        <v>3.4946735928827969E-3</v>
      </c>
      <c r="D296" s="4">
        <f t="shared" si="63"/>
        <v>21153.604628783207</v>
      </c>
      <c r="E296" s="4">
        <f t="shared" si="75"/>
        <v>73.92494349049197</v>
      </c>
      <c r="F296" s="8">
        <f t="shared" si="73"/>
        <v>1.3105018621390131E-5</v>
      </c>
      <c r="G296" s="4">
        <f t="shared" si="66"/>
        <v>0.27721838256972842</v>
      </c>
      <c r="H296" s="8">
        <f t="shared" si="60"/>
        <v>2.7330280346352206E-5</v>
      </c>
      <c r="I296" s="4">
        <f t="shared" si="67"/>
        <v>0.5781339448405387</v>
      </c>
      <c r="J296" s="8">
        <f>J295*EXP(-(2*M*(A296-A295)))</f>
        <v>4.9878016306578279E-6</v>
      </c>
      <c r="K296" s="4">
        <f t="shared" si="68"/>
        <v>0.10550998366173586</v>
      </c>
      <c r="M296" s="12">
        <f t="shared" si="69"/>
        <v>3.9506227001218017E-2</v>
      </c>
      <c r="N296" s="12">
        <f t="shared" si="70"/>
        <v>1.4814826814333362E-4</v>
      </c>
      <c r="O296" s="12">
        <f t="shared" si="71"/>
        <v>3.0896054543372878E-4</v>
      </c>
      <c r="P296" s="12">
        <f t="shared" si="72"/>
        <v>5.6385587443451437E-5</v>
      </c>
    </row>
    <row r="297" spans="1:16" x14ac:dyDescent="0.35">
      <c r="A297">
        <f t="shared" si="74"/>
        <v>28.050000000000132</v>
      </c>
      <c r="B297" s="3">
        <f t="shared" si="62"/>
        <v>126.73400851616526</v>
      </c>
      <c r="C297" s="8">
        <f t="shared" si="64"/>
        <v>3.4220506571309246E-3</v>
      </c>
      <c r="D297" s="4">
        <f t="shared" si="63"/>
        <v>21169.609838647597</v>
      </c>
      <c r="E297" s="4">
        <f t="shared" si="75"/>
        <v>72.443477259549297</v>
      </c>
      <c r="F297" s="8">
        <f t="shared" si="73"/>
        <v>1.256600632989067E-5</v>
      </c>
      <c r="G297" s="4">
        <f t="shared" si="66"/>
        <v>0.26601745123376153</v>
      </c>
      <c r="H297" s="8">
        <f t="shared" si="60"/>
        <v>2.6206179918691212E-5</v>
      </c>
      <c r="I297" s="4">
        <f t="shared" si="67"/>
        <v>0.55477460424009462</v>
      </c>
      <c r="J297" s="8">
        <f>J296*EXP(-(2*M*(A297-A296)))</f>
        <v>4.7826522551279495E-6</v>
      </c>
      <c r="K297" s="4">
        <f t="shared" si="68"/>
        <v>0.10124688223498676</v>
      </c>
      <c r="M297" s="12">
        <f t="shared" si="69"/>
        <v>3.8714516673812926E-2</v>
      </c>
      <c r="N297" s="12">
        <f t="shared" si="70"/>
        <v>1.4216237873862034E-4</v>
      </c>
      <c r="O297" s="12">
        <f t="shared" si="71"/>
        <v>2.9647708087107266E-4</v>
      </c>
      <c r="P297" s="12">
        <f t="shared" si="72"/>
        <v>5.4107343528175018E-5</v>
      </c>
    </row>
    <row r="298" spans="1:16" x14ac:dyDescent="0.35">
      <c r="A298">
        <f t="shared" ref="A298:A325" si="76">A297+0.1</f>
        <v>28.150000000000134</v>
      </c>
      <c r="B298" s="3">
        <f t="shared" si="62"/>
        <v>126.76551136247002</v>
      </c>
      <c r="C298" s="8">
        <f t="shared" si="64"/>
        <v>3.3509369011799819E-3</v>
      </c>
      <c r="D298" s="4">
        <f t="shared" si="63"/>
        <v>21185.400440437465</v>
      </c>
      <c r="E298" s="4">
        <f t="shared" ref="E298:E325" si="77">C298*D298</f>
        <v>70.990940102136534</v>
      </c>
      <c r="F298" s="8">
        <f t="shared" si="73"/>
        <v>1.2049163732214711E-5</v>
      </c>
      <c r="G298" s="4">
        <f t="shared" si="66"/>
        <v>0.25526635863936464</v>
      </c>
      <c r="H298" s="8">
        <f t="shared" si="60"/>
        <v>2.5128313988278476E-5</v>
      </c>
      <c r="I298" s="4">
        <f t="shared" si="67"/>
        <v>0.53235339423472572</v>
      </c>
      <c r="J298" s="8">
        <f>J297*EXP(-(2*M*(A298-A297)))</f>
        <v>4.5859407184290325E-6</v>
      </c>
      <c r="K298" s="4">
        <f t="shared" si="68"/>
        <v>9.7154990516026524E-2</v>
      </c>
      <c r="M298" s="12">
        <f t="shared" si="69"/>
        <v>3.7938266331790912E-2</v>
      </c>
      <c r="N298" s="12">
        <f t="shared" si="70"/>
        <v>1.3641688764331791E-4</v>
      </c>
      <c r="O298" s="12">
        <f t="shared" si="71"/>
        <v>2.8449496265372143E-4</v>
      </c>
      <c r="P298" s="12">
        <f t="shared" si="72"/>
        <v>5.1920595788091331E-5</v>
      </c>
    </row>
    <row r="299" spans="1:16" x14ac:dyDescent="0.35">
      <c r="A299">
        <f t="shared" si="76"/>
        <v>28.250000000000135</v>
      </c>
      <c r="B299" s="3">
        <f t="shared" si="62"/>
        <v>126.79657624184841</v>
      </c>
      <c r="C299" s="8">
        <f t="shared" si="64"/>
        <v>3.2813009627110546E-3</v>
      </c>
      <c r="D299" s="4">
        <f t="shared" si="63"/>
        <v>21200.979201409951</v>
      </c>
      <c r="E299" s="4">
        <f t="shared" si="77"/>
        <v>69.566793464003524</v>
      </c>
      <c r="F299" s="8">
        <f t="shared" si="73"/>
        <v>1.1553578983990652E-5</v>
      </c>
      <c r="G299" s="4">
        <f t="shared" si="66"/>
        <v>0.24494718774143293</v>
      </c>
      <c r="H299" s="8">
        <f t="shared" si="60"/>
        <v>2.4094780920097061E-5</v>
      </c>
      <c r="I299" s="4">
        <f t="shared" si="67"/>
        <v>0.51083294914950717</v>
      </c>
      <c r="J299" s="8">
        <f>J298*EXP(-(2*M*(A299-A298)))</f>
        <v>4.3973199703984659E-6</v>
      </c>
      <c r="K299" s="4">
        <f t="shared" si="68"/>
        <v>9.3227489234362498E-2</v>
      </c>
      <c r="M299" s="12">
        <f t="shared" si="69"/>
        <v>3.7177188166390075E-2</v>
      </c>
      <c r="N299" s="12">
        <f t="shared" si="70"/>
        <v>1.3090221980984859E-4</v>
      </c>
      <c r="O299" s="12">
        <f t="shared" si="71"/>
        <v>2.7299422219237445E-4</v>
      </c>
      <c r="P299" s="12">
        <f t="shared" si="72"/>
        <v>4.9821699937045467E-5</v>
      </c>
    </row>
    <row r="300" spans="1:16" x14ac:dyDescent="0.35">
      <c r="A300">
        <f t="shared" si="76"/>
        <v>28.350000000000136</v>
      </c>
      <c r="B300" s="3">
        <f t="shared" si="62"/>
        <v>126.82720924311627</v>
      </c>
      <c r="C300" s="8">
        <f t="shared" si="64"/>
        <v>3.2131121311466887E-3</v>
      </c>
      <c r="D300" s="4">
        <f t="shared" si="63"/>
        <v>21216.348856245011</v>
      </c>
      <c r="E300" s="4">
        <f t="shared" si="77"/>
        <v>68.170507888641026</v>
      </c>
      <c r="F300" s="8">
        <f t="shared" si="73"/>
        <v>1.1078377745205978E-5</v>
      </c>
      <c r="G300" s="4">
        <f t="shared" si="66"/>
        <v>0.23504272700355103</v>
      </c>
      <c r="H300" s="8">
        <f t="shared" si="60"/>
        <v>2.3103757293795542E-5</v>
      </c>
      <c r="I300" s="4">
        <f t="shared" si="67"/>
        <v>0.49017737463518141</v>
      </c>
      <c r="J300" s="8">
        <f>J299*EXP(-(2*M*(A300-A299)))</f>
        <v>4.2164572351229784E-6</v>
      </c>
      <c r="K300" s="4">
        <f t="shared" si="68"/>
        <v>8.9457827637807408E-2</v>
      </c>
      <c r="M300" s="12">
        <f t="shared" si="69"/>
        <v>3.643099923077199E-2</v>
      </c>
      <c r="N300" s="12">
        <f t="shared" si="70"/>
        <v>1.2560917722151385E-4</v>
      </c>
      <c r="O300" s="12">
        <f t="shared" si="71"/>
        <v>2.6195567718884013E-4</v>
      </c>
      <c r="P300" s="12">
        <f t="shared" si="72"/>
        <v>4.7807155187742632E-5</v>
      </c>
    </row>
    <row r="301" spans="1:16" x14ac:dyDescent="0.35">
      <c r="A301">
        <f t="shared" si="76"/>
        <v>28.450000000000138</v>
      </c>
      <c r="B301" s="3">
        <f t="shared" si="62"/>
        <v>126.85741637043992</v>
      </c>
      <c r="C301" s="8">
        <f t="shared" si="64"/>
        <v>3.1463403341070294E-3</v>
      </c>
      <c r="D301" s="4">
        <f t="shared" si="63"/>
        <v>21231.512107338713</v>
      </c>
      <c r="E301" s="4">
        <f t="shared" si="77"/>
        <v>66.801562897401524</v>
      </c>
      <c r="F301" s="8">
        <f t="shared" si="73"/>
        <v>1.0622721637644746E-5</v>
      </c>
      <c r="G301" s="4">
        <f t="shared" si="66"/>
        <v>0.22553644306254333</v>
      </c>
      <c r="H301" s="8">
        <f t="shared" si="60"/>
        <v>2.2153494686701656E-5</v>
      </c>
      <c r="I301" s="4">
        <f t="shared" si="67"/>
        <v>0.47035219066057005</v>
      </c>
      <c r="J301" s="8">
        <f>J300*EXP(-(2*M*(A301-A300)))</f>
        <v>4.0430334238356326E-6</v>
      </c>
      <c r="K301" s="4">
        <f t="shared" si="68"/>
        <v>8.5839713088541325E-2</v>
      </c>
      <c r="M301" s="12">
        <f t="shared" si="69"/>
        <v>3.5699421375957073E-2</v>
      </c>
      <c r="N301" s="12">
        <f t="shared" si="70"/>
        <v>1.2052892428415737E-4</v>
      </c>
      <c r="O301" s="12">
        <f t="shared" si="71"/>
        <v>2.5136090117061237E-4</v>
      </c>
      <c r="P301" s="12">
        <f t="shared" si="72"/>
        <v>4.5873598691779941E-5</v>
      </c>
    </row>
    <row r="302" spans="1:16" x14ac:dyDescent="0.35">
      <c r="A302">
        <f t="shared" si="76"/>
        <v>28.550000000000139</v>
      </c>
      <c r="B302" s="3">
        <f t="shared" si="62"/>
        <v>126.88720354451299</v>
      </c>
      <c r="C302" s="8">
        <f t="shared" si="64"/>
        <v>3.0809561241474121E-3</v>
      </c>
      <c r="D302" s="4">
        <f t="shared" si="63"/>
        <v>21246.471625096819</v>
      </c>
      <c r="E302" s="4">
        <f t="shared" si="77"/>
        <v>65.459446869866269</v>
      </c>
      <c r="F302" s="8">
        <f t="shared" si="73"/>
        <v>1.0185806765770995E-5</v>
      </c>
      <c r="G302" s="4">
        <f t="shared" si="66"/>
        <v>0.21641245442767265</v>
      </c>
      <c r="H302" s="8">
        <f t="shared" si="60"/>
        <v>2.1242316589151305E-5</v>
      </c>
      <c r="I302" s="4">
        <f t="shared" si="67"/>
        <v>0.45132427666272668</v>
      </c>
      <c r="J302" s="8">
        <f>J301*EXP(-(2*M*(A302-A301)))</f>
        <v>3.8767425719604913E-6</v>
      </c>
      <c r="K302" s="4">
        <f t="shared" si="68"/>
        <v>8.2367101052963451E-2</v>
      </c>
      <c r="M302" s="12">
        <f t="shared" si="69"/>
        <v>3.4982181186891517E-2</v>
      </c>
      <c r="N302" s="12">
        <f t="shared" si="70"/>
        <v>1.1565297377075461E-4</v>
      </c>
      <c r="O302" s="12">
        <f t="shared" si="71"/>
        <v>2.4119219417856525E-4</v>
      </c>
      <c r="P302" s="12">
        <f t="shared" si="72"/>
        <v>4.4017800190123379E-5</v>
      </c>
    </row>
    <row r="303" spans="1:16" x14ac:dyDescent="0.35">
      <c r="A303">
        <f t="shared" si="76"/>
        <v>28.650000000000141</v>
      </c>
      <c r="B303" s="3">
        <f t="shared" si="62"/>
        <v>126.91657660371698</v>
      </c>
      <c r="C303" s="8">
        <f t="shared" si="64"/>
        <v>3.0169306657715634E-3</v>
      </c>
      <c r="D303" s="4">
        <f t="shared" si="63"/>
        <v>21261.230048228481</v>
      </c>
      <c r="E303" s="4">
        <f t="shared" si="77"/>
        <v>64.143656924524322</v>
      </c>
      <c r="F303" s="8">
        <f t="shared" si="73"/>
        <v>9.7668622984485563E-6</v>
      </c>
      <c r="G303" s="4">
        <f t="shared" si="66"/>
        <v>0.20765550617668432</v>
      </c>
      <c r="H303" s="8">
        <f t="shared" si="60"/>
        <v>2.0368615446690747E-5</v>
      </c>
      <c r="I303" s="4">
        <f t="shared" si="67"/>
        <v>0.43306181877599209</v>
      </c>
      <c r="J303" s="8">
        <f>J302*EXP(-(2*M*(A303-A302)))</f>
        <v>3.7172912993117635E-6</v>
      </c>
      <c r="K303" s="4">
        <f t="shared" si="68"/>
        <v>7.9034185470945553E-2</v>
      </c>
      <c r="M303" s="12">
        <f t="shared" si="69"/>
        <v>3.4279009918681012E-2</v>
      </c>
      <c r="N303" s="12">
        <f t="shared" si="70"/>
        <v>1.1097317329872639E-4</v>
      </c>
      <c r="O303" s="12">
        <f t="shared" si="71"/>
        <v>2.3143255456563384E-4</v>
      </c>
      <c r="P303" s="12">
        <f t="shared" si="72"/>
        <v>4.223665686634078E-5</v>
      </c>
    </row>
    <row r="304" spans="1:16" x14ac:dyDescent="0.35">
      <c r="A304">
        <f t="shared" si="76"/>
        <v>28.750000000000142</v>
      </c>
      <c r="B304" s="3">
        <f t="shared" si="62"/>
        <v>126.94554130526552</v>
      </c>
      <c r="C304" s="8">
        <f t="shared" si="64"/>
        <v>2.9542357227146801E-3</v>
      </c>
      <c r="D304" s="4">
        <f t="shared" si="63"/>
        <v>21275.789984039817</v>
      </c>
      <c r="E304" s="4">
        <f t="shared" si="77"/>
        <v>62.853698799825622</v>
      </c>
      <c r="F304" s="8">
        <f t="shared" si="73"/>
        <v>9.3651491089950327E-6</v>
      </c>
      <c r="G304" s="4">
        <f t="shared" si="66"/>
        <v>0.19925094561219592</v>
      </c>
      <c r="H304" s="8">
        <f t="shared" si="60"/>
        <v>1.9530849823933664E-5</v>
      </c>
      <c r="I304" s="4">
        <f t="shared" si="67"/>
        <v>0.41553425906383368</v>
      </c>
      <c r="J304" s="8">
        <f>J303*EXP(-(2*M*(A304-A303)))</f>
        <v>3.5643982924950745E-6</v>
      </c>
      <c r="K304" s="4">
        <f t="shared" si="68"/>
        <v>7.5835389490595331E-2</v>
      </c>
      <c r="M304" s="12">
        <f t="shared" si="69"/>
        <v>3.3589643433024292E-2</v>
      </c>
      <c r="N304" s="12">
        <f t="shared" si="70"/>
        <v>1.0648169232047079E-4</v>
      </c>
      <c r="O304" s="12">
        <f t="shared" si="71"/>
        <v>2.2206565186580298E-4</v>
      </c>
      <c r="P304" s="12">
        <f t="shared" si="72"/>
        <v>4.0527188395166993E-5</v>
      </c>
    </row>
    <row r="305" spans="1:16" x14ac:dyDescent="0.35">
      <c r="A305">
        <f t="shared" si="76"/>
        <v>28.850000000000144</v>
      </c>
      <c r="B305" s="3">
        <f t="shared" si="62"/>
        <v>126.97410332633284</v>
      </c>
      <c r="C305" s="8">
        <f t="shared" si="64"/>
        <v>2.8928436454907776E-3</v>
      </c>
      <c r="D305" s="4">
        <f t="shared" si="63"/>
        <v>21290.154008727404</v>
      </c>
      <c r="E305" s="4">
        <f t="shared" si="77"/>
        <v>61.589086735667074</v>
      </c>
      <c r="F305" s="8">
        <f t="shared" si="73"/>
        <v>8.9799584711706613E-6</v>
      </c>
      <c r="G305" s="4">
        <f t="shared" si="66"/>
        <v>0.19118469884319966</v>
      </c>
      <c r="H305" s="8">
        <f t="shared" si="60"/>
        <v>1.8727541685069411E-5</v>
      </c>
      <c r="I305" s="4">
        <f t="shared" si="67"/>
        <v>0.39871224667999011</v>
      </c>
      <c r="J305" s="8">
        <f>J304*EXP(-(2*M*(A305-A304)))</f>
        <v>3.4177938085976886E-6</v>
      </c>
      <c r="K305" s="4">
        <f t="shared" si="68"/>
        <v>7.2765356555119787E-2</v>
      </c>
      <c r="M305" s="12">
        <f t="shared" si="69"/>
        <v>3.2913822134878118E-2</v>
      </c>
      <c r="N305" s="12">
        <f t="shared" si="70"/>
        <v>1.0217100960828457E-4</v>
      </c>
      <c r="O305" s="12">
        <f t="shared" si="71"/>
        <v>2.1307580069413585E-4</v>
      </c>
      <c r="P305" s="12">
        <f t="shared" si="72"/>
        <v>3.8886532179234789E-5</v>
      </c>
    </row>
    <row r="306" spans="1:16" x14ac:dyDescent="0.35">
      <c r="A306">
        <f t="shared" si="76"/>
        <v>28.950000000000145</v>
      </c>
      <c r="B306" s="3">
        <f t="shared" si="62"/>
        <v>127.00226826516652</v>
      </c>
      <c r="C306" s="8">
        <f t="shared" si="64"/>
        <v>2.8327273591988193E-3</v>
      </c>
      <c r="D306" s="4">
        <f t="shared" si="63"/>
        <v>21304.324667671543</v>
      </c>
      <c r="E306" s="4">
        <f t="shared" si="77"/>
        <v>60.349343355367473</v>
      </c>
      <c r="F306" s="8">
        <f t="shared" si="73"/>
        <v>8.61061080880143E-6</v>
      </c>
      <c r="G306" s="4">
        <f t="shared" si="66"/>
        <v>0.18344324825766753</v>
      </c>
      <c r="H306" s="8">
        <f t="shared" si="60"/>
        <v>1.7957273786224551E-5</v>
      </c>
      <c r="I306" s="4">
        <f t="shared" si="67"/>
        <v>0.38256759088799525</v>
      </c>
      <c r="J306" s="8">
        <f>J305*EXP(-(2*M*(A306-A305)))</f>
        <v>3.2772191992920599E-6</v>
      </c>
      <c r="K306" s="4">
        <f t="shared" si="68"/>
        <v>6.9818941828844613E-2</v>
      </c>
      <c r="M306" s="12">
        <f t="shared" si="69"/>
        <v>3.2251290909383536E-2</v>
      </c>
      <c r="N306" s="12">
        <f t="shared" si="70"/>
        <v>9.8033901215498578E-5</v>
      </c>
      <c r="O306" s="12">
        <f t="shared" si="71"/>
        <v>2.0444793563993919E-4</v>
      </c>
      <c r="P306" s="12">
        <f t="shared" si="72"/>
        <v>3.7311938767054099E-5</v>
      </c>
    </row>
    <row r="307" spans="1:16" x14ac:dyDescent="0.35">
      <c r="A307">
        <f t="shared" si="76"/>
        <v>29.050000000000146</v>
      </c>
      <c r="B307" s="3">
        <f t="shared" si="62"/>
        <v>127.03004164218473</v>
      </c>
      <c r="C307" s="8">
        <f t="shared" si="64"/>
        <v>2.7738603515822468E-3</v>
      </c>
      <c r="D307" s="4">
        <f t="shared" si="63"/>
        <v>21318.304475729103</v>
      </c>
      <c r="E307" s="4">
        <f t="shared" si="77"/>
        <v>59.133999548183311</v>
      </c>
      <c r="F307" s="8">
        <f t="shared" si="73"/>
        <v>8.2564544968304859E-6</v>
      </c>
      <c r="G307" s="4">
        <f t="shared" si="66"/>
        <v>0.17601361085343503</v>
      </c>
      <c r="H307" s="8">
        <f t="shared" si="60"/>
        <v>1.7218687175077153E-5</v>
      </c>
      <c r="I307" s="4">
        <f t="shared" si="67"/>
        <v>0.36707321587062658</v>
      </c>
      <c r="J307" s="8">
        <f>J306*EXP(-(2*M*(A307-A306)))</f>
        <v>3.1424264545131091E-6</v>
      </c>
      <c r="K307" s="4">
        <f t="shared" si="68"/>
        <v>6.6991203949896355E-2</v>
      </c>
      <c r="M307" s="12">
        <f t="shared" si="69"/>
        <v>3.1601799059081108E-2</v>
      </c>
      <c r="N307" s="12">
        <f t="shared" si="70"/>
        <v>9.4063428896286037E-5</v>
      </c>
      <c r="O307" s="12">
        <f t="shared" si="71"/>
        <v>1.9616758711648178E-4</v>
      </c>
      <c r="P307" s="12">
        <f t="shared" si="72"/>
        <v>3.5800767445563123E-5</v>
      </c>
    </row>
    <row r="308" spans="1:16" x14ac:dyDescent="0.35">
      <c r="A308">
        <f t="shared" si="76"/>
        <v>29.150000000000148</v>
      </c>
      <c r="B308" s="3">
        <f t="shared" si="62"/>
        <v>127.05742890105824</v>
      </c>
      <c r="C308" s="8">
        <f t="shared" si="64"/>
        <v>2.7162166613366443E-3</v>
      </c>
      <c r="D308" s="4">
        <f t="shared" si="63"/>
        <v>21332.095917526014</v>
      </c>
      <c r="E308" s="4">
        <f t="shared" si="77"/>
        <v>57.942594352415568</v>
      </c>
      <c r="F308" s="8">
        <f t="shared" si="73"/>
        <v>7.9168647116825459E-6</v>
      </c>
      <c r="G308" s="4">
        <f t="shared" si="66"/>
        <v>0.16888331739568901</v>
      </c>
      <c r="H308" s="8">
        <f t="shared" ref="H308:H353" si="78">H307*EXP(-(M+F)*(A308-A307))</f>
        <v>1.6510478793312471E-5</v>
      </c>
      <c r="I308" s="4">
        <f t="shared" si="67"/>
        <v>0.35220311726322079</v>
      </c>
      <c r="J308" s="8">
        <f>J307*EXP(-(2*M*(A308-A307)))</f>
        <v>3.0131777649041535E-6</v>
      </c>
      <c r="K308" s="4">
        <f t="shared" si="68"/>
        <v>6.4277397097492056E-2</v>
      </c>
      <c r="M308" s="12">
        <f t="shared" si="69"/>
        <v>3.0965100241442042E-2</v>
      </c>
      <c r="N308" s="12">
        <f t="shared" si="70"/>
        <v>9.025292896721617E-5</v>
      </c>
      <c r="O308" s="12">
        <f t="shared" si="71"/>
        <v>1.8822085813196486E-4</v>
      </c>
      <c r="P308" s="12">
        <f t="shared" si="72"/>
        <v>3.4350482000808815E-5</v>
      </c>
    </row>
    <row r="309" spans="1:16" x14ac:dyDescent="0.35">
      <c r="A309">
        <f t="shared" si="76"/>
        <v>29.250000000000149</v>
      </c>
      <c r="B309" s="3">
        <f t="shared" si="62"/>
        <v>127.08443540977754</v>
      </c>
      <c r="C309" s="8">
        <f t="shared" si="64"/>
        <v>2.6597708666603825E-3</v>
      </c>
      <c r="D309" s="4">
        <f t="shared" si="63"/>
        <v>21345.701447749263</v>
      </c>
      <c r="E309" s="4">
        <f t="shared" si="77"/>
        <v>56.774674839153839</v>
      </c>
      <c r="F309" s="8">
        <f t="shared" si="73"/>
        <v>7.5912423289130842E-6</v>
      </c>
      <c r="G309" s="4">
        <f t="shared" si="66"/>
        <v>0.1620403923704955</v>
      </c>
      <c r="H309" s="8">
        <f t="shared" si="78"/>
        <v>1.5831399177690178E-5</v>
      </c>
      <c r="I309" s="4">
        <f t="shared" si="67"/>
        <v>0.33793232034711773</v>
      </c>
      <c r="J309" s="8">
        <f>J308*EXP(-(2*M*(A309-A308)))</f>
        <v>2.8892451022595332E-6</v>
      </c>
      <c r="K309" s="4">
        <f t="shared" si="68"/>
        <v>6.1672963362203785E-2</v>
      </c>
      <c r="M309" s="12">
        <f t="shared" si="69"/>
        <v>3.0340952406739886E-2</v>
      </c>
      <c r="N309" s="12">
        <f t="shared" si="70"/>
        <v>8.659600159421953E-5</v>
      </c>
      <c r="O309" s="12">
        <f t="shared" si="71"/>
        <v>1.8059440194768164E-4</v>
      </c>
      <c r="P309" s="12">
        <f t="shared" si="72"/>
        <v>3.2958646640540164E-5</v>
      </c>
    </row>
    <row r="310" spans="1:16" x14ac:dyDescent="0.35">
      <c r="A310">
        <f t="shared" si="76"/>
        <v>29.350000000000151</v>
      </c>
      <c r="B310" s="3">
        <f t="shared" si="62"/>
        <v>127.11106646170474</v>
      </c>
      <c r="C310" s="8">
        <f t="shared" si="64"/>
        <v>2.6044980740431932E-3</v>
      </c>
      <c r="D310" s="4">
        <f t="shared" si="63"/>
        <v>21359.123491438128</v>
      </c>
      <c r="E310" s="4">
        <f t="shared" si="77"/>
        <v>55.629795996701326</v>
      </c>
      <c r="F310" s="8">
        <f t="shared" si="73"/>
        <v>7.2790128661974408E-6</v>
      </c>
      <c r="G310" s="4">
        <f t="shared" si="66"/>
        <v>0.15547333470487815</v>
      </c>
      <c r="H310" s="8">
        <f t="shared" si="78"/>
        <v>1.5180250255667184E-5</v>
      </c>
      <c r="I310" s="4">
        <f t="shared" si="67"/>
        <v>0.32423683984173057</v>
      </c>
      <c r="J310" s="8">
        <f>J309*EXP(-(2*M*(A310-A309)))</f>
        <v>2.7704098172237227E-6</v>
      </c>
      <c r="K310" s="4">
        <f t="shared" si="68"/>
        <v>5.9173525407974027E-2</v>
      </c>
      <c r="M310" s="12">
        <f t="shared" si="69"/>
        <v>2.972911773628609E-2</v>
      </c>
      <c r="N310" s="12">
        <f t="shared" si="70"/>
        <v>8.3086500489205672E-5</v>
      </c>
      <c r="O310" s="12">
        <f t="shared" si="71"/>
        <v>1.7327540059049873E-4</v>
      </c>
      <c r="P310" s="12">
        <f t="shared" si="72"/>
        <v>3.1622922072716029E-5</v>
      </c>
    </row>
    <row r="311" spans="1:16" x14ac:dyDescent="0.35">
      <c r="A311">
        <f t="shared" si="76"/>
        <v>29.450000000000152</v>
      </c>
      <c r="B311" s="3">
        <f t="shared" si="62"/>
        <v>127.13732727661129</v>
      </c>
      <c r="C311" s="8">
        <f t="shared" si="64"/>
        <v>2.5503739072877266E-3</v>
      </c>
      <c r="D311" s="4">
        <f t="shared" si="63"/>
        <v>21372.364444274885</v>
      </c>
      <c r="E311" s="4">
        <f t="shared" si="77"/>
        <v>54.507520615722619</v>
      </c>
      <c r="F311" s="8">
        <f t="shared" si="73"/>
        <v>6.9796254697950277E-6</v>
      </c>
      <c r="G311" s="4">
        <f t="shared" si="66"/>
        <v>0.14917109922500263</v>
      </c>
      <c r="H311" s="8">
        <f t="shared" si="78"/>
        <v>1.4555883231686987E-5</v>
      </c>
      <c r="I311" s="4">
        <f t="shared" si="67"/>
        <v>0.31109364123592398</v>
      </c>
      <c r="J311" s="8">
        <f>J310*EXP(-(2*M*(A311-A310)))</f>
        <v>2.6564622535371664E-6</v>
      </c>
      <c r="K311" s="4">
        <f t="shared" si="68"/>
        <v>5.6774879415056066E-2</v>
      </c>
      <c r="M311" s="12">
        <f t="shared" si="69"/>
        <v>2.9129362581051838E-2</v>
      </c>
      <c r="N311" s="12">
        <f t="shared" si="70"/>
        <v>7.9718523001132038E-5</v>
      </c>
      <c r="O311" s="12">
        <f t="shared" si="71"/>
        <v>1.662515441879589E-4</v>
      </c>
      <c r="P311" s="12">
        <f t="shared" si="72"/>
        <v>3.0341061734142124E-5</v>
      </c>
    </row>
    <row r="312" spans="1:16" x14ac:dyDescent="0.35">
      <c r="A312">
        <f t="shared" si="76"/>
        <v>29.550000000000153</v>
      </c>
      <c r="B312" s="3">
        <f t="shared" si="62"/>
        <v>127.16322300170097</v>
      </c>
      <c r="C312" s="8">
        <f t="shared" si="64"/>
        <v>2.4973744967592541E-3</v>
      </c>
      <c r="D312" s="4">
        <f t="shared" si="63"/>
        <v>21385.426672874652</v>
      </c>
      <c r="E312" s="4">
        <f t="shared" si="77"/>
        <v>53.407419175152263</v>
      </c>
      <c r="F312" s="8">
        <f t="shared" si="73"/>
        <v>6.6925519427004781E-6</v>
      </c>
      <c r="G312" s="4">
        <f t="shared" si="66"/>
        <v>0.14312307882502587</v>
      </c>
      <c r="H312" s="8">
        <f t="shared" si="78"/>
        <v>1.39571965604064E-5</v>
      </c>
      <c r="I312" s="4">
        <f t="shared" si="67"/>
        <v>0.29848060360146939</v>
      </c>
      <c r="J312" s="8">
        <f>J311*EXP(-(2*M*(A312-A311)))</f>
        <v>2.5472013781482689E-6</v>
      </c>
      <c r="K312" s="4">
        <f t="shared" si="68"/>
        <v>5.4472988293435061E-2</v>
      </c>
      <c r="M312" s="12">
        <f t="shared" si="69"/>
        <v>2.8541457400696451E-2</v>
      </c>
      <c r="N312" s="12">
        <f t="shared" si="70"/>
        <v>7.6486400586859107E-5</v>
      </c>
      <c r="O312" s="12">
        <f t="shared" si="71"/>
        <v>1.5951101109542082E-4</v>
      </c>
      <c r="P312" s="12">
        <f t="shared" si="72"/>
        <v>2.9110908163655539E-5</v>
      </c>
    </row>
    <row r="313" spans="1:16" x14ac:dyDescent="0.35">
      <c r="A313">
        <f t="shared" si="76"/>
        <v>29.650000000000155</v>
      </c>
      <c r="B313" s="3">
        <f t="shared" si="62"/>
        <v>127.18875871261881</v>
      </c>
      <c r="C313" s="8">
        <f t="shared" si="64"/>
        <v>2.4454764688587715E-3</v>
      </c>
      <c r="D313" s="4">
        <f t="shared" si="63"/>
        <v>21398.31251507442</v>
      </c>
      <c r="E313" s="4">
        <f t="shared" si="77"/>
        <v>52.329069728900649</v>
      </c>
      <c r="F313" s="8">
        <f t="shared" si="73"/>
        <v>6.4172858127671587E-6</v>
      </c>
      <c r="G313" s="4">
        <f t="shared" si="66"/>
        <v>0.137319087320145</v>
      </c>
      <c r="H313" s="8">
        <f t="shared" si="78"/>
        <v>1.3383134003283913E-5</v>
      </c>
      <c r="I313" s="4">
        <f t="shared" si="67"/>
        <v>0.28637648383338821</v>
      </c>
      <c r="J313" s="8">
        <f>J312*EXP(-(2*M*(A313-A312)))</f>
        <v>2.4424344265389593E-6</v>
      </c>
      <c r="K313" s="4">
        <f t="shared" si="68"/>
        <v>5.2263975156657226E-2</v>
      </c>
      <c r="M313" s="12">
        <f t="shared" si="69"/>
        <v>2.7965176703021882E-2</v>
      </c>
      <c r="N313" s="12">
        <f t="shared" si="70"/>
        <v>7.3384689647648776E-5</v>
      </c>
      <c r="O313" s="12">
        <f t="shared" si="71"/>
        <v>1.5304244878574182E-4</v>
      </c>
      <c r="P313" s="12">
        <f t="shared" si="72"/>
        <v>2.7930389514473991E-5</v>
      </c>
    </row>
    <row r="314" spans="1:16" x14ac:dyDescent="0.35">
      <c r="A314">
        <f t="shared" si="76"/>
        <v>29.750000000000156</v>
      </c>
      <c r="B314" s="3">
        <f t="shared" si="62"/>
        <v>127.2139394144459</v>
      </c>
      <c r="C314" s="8">
        <f t="shared" si="64"/>
        <v>2.3946569357148639E-3</v>
      </c>
      <c r="D314" s="4">
        <f t="shared" si="63"/>
        <v>21411.024280221158</v>
      </c>
      <c r="E314" s="4">
        <f t="shared" si="77"/>
        <v>51.27205779339095</v>
      </c>
      <c r="F314" s="8">
        <f t="shared" si="73"/>
        <v>6.1533414391589602E-6</v>
      </c>
      <c r="G314" s="4">
        <f t="shared" si="66"/>
        <v>0.1317493429583235</v>
      </c>
      <c r="H314" s="8">
        <f t="shared" si="78"/>
        <v>1.2832682765100994E-5</v>
      </c>
      <c r="I314" s="4">
        <f t="shared" si="67"/>
        <v>0.27476088226395295</v>
      </c>
      <c r="J314" s="8">
        <f>J313*EXP(-(2*M*(A314-A313)))</f>
        <v>2.3419765626380925E-6</v>
      </c>
      <c r="K314" s="4">
        <f t="shared" si="68"/>
        <v>5.0144117046353083E-2</v>
      </c>
      <c r="M314" s="12">
        <f t="shared" si="69"/>
        <v>2.7400298983871321E-2</v>
      </c>
      <c r="N314" s="12">
        <f t="shared" si="70"/>
        <v>7.0408162717666402E-5</v>
      </c>
      <c r="O314" s="12">
        <f t="shared" si="71"/>
        <v>1.4683495547305727E-4</v>
      </c>
      <c r="P314" s="12">
        <f t="shared" si="72"/>
        <v>2.6797516200518465E-5</v>
      </c>
    </row>
    <row r="315" spans="1:16" x14ac:dyDescent="0.35">
      <c r="A315">
        <f t="shared" si="76"/>
        <v>29.850000000000158</v>
      </c>
      <c r="B315" s="3">
        <f t="shared" si="62"/>
        <v>127.23877004268041</v>
      </c>
      <c r="C315" s="8">
        <f t="shared" si="64"/>
        <v>2.3448934850897832E-3</v>
      </c>
      <c r="D315" s="4">
        <f t="shared" si="63"/>
        <v>21423.564249458886</v>
      </c>
      <c r="E315" s="4">
        <f t="shared" si="77"/>
        <v>50.235976235958532</v>
      </c>
      <c r="F315" s="8">
        <f t="shared" si="73"/>
        <v>5.9002531555539245E-6</v>
      </c>
      <c r="G315" s="4">
        <f t="shared" si="66"/>
        <v>0.12640445256608204</v>
      </c>
      <c r="H315" s="8">
        <f t="shared" si="78"/>
        <v>1.2304871707128687E-5</v>
      </c>
      <c r="I315" s="4">
        <f t="shared" si="67"/>
        <v>0.26361420959902027</v>
      </c>
      <c r="J315" s="8">
        <f>J314*EXP(-(2*M*(A315-A314)))</f>
        <v>2.2456505527226878E-6</v>
      </c>
      <c r="K315" s="4">
        <f t="shared" si="68"/>
        <v>4.8109838898087363E-2</v>
      </c>
      <c r="M315" s="12">
        <f t="shared" si="69"/>
        <v>2.6846606667488757E-2</v>
      </c>
      <c r="N315" s="12">
        <f t="shared" si="70"/>
        <v>6.7551799991333328E-5</v>
      </c>
      <c r="O315" s="12">
        <f t="shared" si="71"/>
        <v>1.4087806244322706E-4</v>
      </c>
      <c r="P315" s="12">
        <f t="shared" si="72"/>
        <v>2.571037767170323E-5</v>
      </c>
    </row>
    <row r="316" spans="1:16" x14ac:dyDescent="0.35">
      <c r="A316">
        <f t="shared" si="76"/>
        <v>29.950000000000159</v>
      </c>
      <c r="B316" s="3">
        <f t="shared" si="62"/>
        <v>127.26325546420497</v>
      </c>
      <c r="C316" s="8">
        <f t="shared" si="64"/>
        <v>2.2961641704952883E-3</v>
      </c>
      <c r="D316" s="4">
        <f t="shared" si="63"/>
        <v>21435.934676014764</v>
      </c>
      <c r="E316" s="4">
        <f t="shared" si="77"/>
        <v>49.220425164142625</v>
      </c>
      <c r="F316" s="8">
        <f t="shared" si="73"/>
        <v>5.6575744485880978E-6</v>
      </c>
      <c r="G316" s="4">
        <f t="shared" si="66"/>
        <v>0.12127539630462471</v>
      </c>
      <c r="H316" s="8">
        <f t="shared" si="78"/>
        <v>1.1798769633787049E-5</v>
      </c>
      <c r="I316" s="4">
        <f t="shared" si="67"/>
        <v>0.25291765512720582</v>
      </c>
      <c r="J316" s="8">
        <f>J315*EXP(-(2*M*(A316-A315)))</f>
        <v>2.1532864527316808E-6</v>
      </c>
      <c r="K316" s="4">
        <f t="shared" si="68"/>
        <v>4.615770773950386E-2</v>
      </c>
      <c r="M316" s="12">
        <f t="shared" si="69"/>
        <v>2.6303886047355316E-2</v>
      </c>
      <c r="N316" s="12">
        <f t="shared" si="70"/>
        <v>6.4810781176848683E-5</v>
      </c>
      <c r="O316" s="12">
        <f t="shared" si="71"/>
        <v>1.3516171706450187E-4</v>
      </c>
      <c r="P316" s="12">
        <f t="shared" si="72"/>
        <v>2.4667139313366578E-5</v>
      </c>
    </row>
    <row r="317" spans="1:16" x14ac:dyDescent="0.35">
      <c r="A317">
        <f t="shared" si="76"/>
        <v>30.050000000000161</v>
      </c>
      <c r="B317" s="3">
        <f t="shared" si="62"/>
        <v>127.28740047824057</v>
      </c>
      <c r="C317" s="8">
        <f t="shared" si="64"/>
        <v>2.2484475015138879E-3</v>
      </c>
      <c r="D317" s="4">
        <f t="shared" si="63"/>
        <v>21448.137785483996</v>
      </c>
      <c r="E317" s="4">
        <f t="shared" si="77"/>
        <v>48.225011815897105</v>
      </c>
      <c r="F317" s="8">
        <f t="shared" si="73"/>
        <v>5.4248771700901611E-6</v>
      </c>
      <c r="G317" s="4">
        <f t="shared" si="66"/>
        <v>0.11635351301342027</v>
      </c>
      <c r="H317" s="8">
        <f t="shared" si="78"/>
        <v>1.1313483649774676E-5</v>
      </c>
      <c r="I317" s="4">
        <f t="shared" si="67"/>
        <v>0.24265315615418762</v>
      </c>
      <c r="J317" s="8">
        <f>J316*EXP(-(2*M*(A317-A316)))</f>
        <v>2.0647213084405292E-6</v>
      </c>
      <c r="K317" s="4">
        <f t="shared" si="68"/>
        <v>4.4284427112057274E-2</v>
      </c>
      <c r="M317" s="12">
        <f t="shared" si="69"/>
        <v>2.5771927227516814E-2</v>
      </c>
      <c r="N317" s="12">
        <f t="shared" si="70"/>
        <v>6.2180477663653129E-5</v>
      </c>
      <c r="O317" s="12">
        <f t="shared" si="71"/>
        <v>1.2967626645290982E-4</v>
      </c>
      <c r="P317" s="12">
        <f t="shared" si="72"/>
        <v>2.3666039465188709E-5</v>
      </c>
    </row>
    <row r="318" spans="1:16" x14ac:dyDescent="0.35">
      <c r="A318">
        <f t="shared" si="76"/>
        <v>30.150000000000162</v>
      </c>
      <c r="B318" s="3">
        <f t="shared" si="62"/>
        <v>127.31120981728728</v>
      </c>
      <c r="C318" s="8">
        <f t="shared" si="64"/>
        <v>2.2017224343212172E-3</v>
      </c>
      <c r="D318" s="4">
        <f t="shared" si="63"/>
        <v>21460.175776113629</v>
      </c>
      <c r="E318" s="4">
        <f t="shared" si="77"/>
        <v>47.249350450746114</v>
      </c>
      <c r="F318" s="8">
        <f t="shared" si="73"/>
        <v>5.2017507817170303E-6</v>
      </c>
      <c r="G318" s="4">
        <f t="shared" si="66"/>
        <v>0.11163048611918394</v>
      </c>
      <c r="H318" s="8">
        <f t="shared" si="78"/>
        <v>1.0848157584769828E-5</v>
      </c>
      <c r="I318" s="4">
        <f t="shared" si="67"/>
        <v>0.23280336861614079</v>
      </c>
      <c r="J318" s="8">
        <f>J317*EXP(-(2*M*(A318-A317)))</f>
        <v>1.9797988679677024E-6</v>
      </c>
      <c r="K318" s="4">
        <f t="shared" si="68"/>
        <v>4.248683170793767E-2</v>
      </c>
      <c r="M318" s="12">
        <f t="shared" si="69"/>
        <v>2.5250524064416247E-2</v>
      </c>
      <c r="N318" s="12">
        <f t="shared" si="70"/>
        <v>5.9656444992048085E-5</v>
      </c>
      <c r="O318" s="12">
        <f t="shared" si="71"/>
        <v>1.2441244176778315E-4</v>
      </c>
      <c r="P318" s="12">
        <f t="shared" si="72"/>
        <v>2.2705386555110675E-5</v>
      </c>
    </row>
    <row r="319" spans="1:16" x14ac:dyDescent="0.35">
      <c r="A319">
        <f t="shared" si="76"/>
        <v>30.250000000000163</v>
      </c>
      <c r="B319" s="3">
        <f t="shared" si="62"/>
        <v>127.33468814805177</v>
      </c>
      <c r="C319" s="8">
        <f t="shared" si="64"/>
        <v>2.1559683624053716E-3</v>
      </c>
      <c r="D319" s="4">
        <f t="shared" si="63"/>
        <v>21472.050819085012</v>
      </c>
      <c r="E319" s="4">
        <f t="shared" si="77"/>
        <v>46.293062241907634</v>
      </c>
      <c r="F319" s="8">
        <f t="shared" si="73"/>
        <v>4.9878016306577559E-6</v>
      </c>
      <c r="G319" s="4">
        <f t="shared" si="66"/>
        <v>0.10709833008899843</v>
      </c>
      <c r="H319" s="8">
        <f t="shared" si="78"/>
        <v>1.0401970482923972E-5</v>
      </c>
      <c r="I319" s="4">
        <f t="shared" si="67"/>
        <v>0.2233516388279658</v>
      </c>
      <c r="J319" s="8">
        <f>J318*EXP(-(2*M*(A319-A318)))</f>
        <v>1.8983693061058428E-6</v>
      </c>
      <c r="K319" s="4">
        <f t="shared" si="68"/>
        <v>4.076188221409581E-2</v>
      </c>
      <c r="M319" s="12">
        <f t="shared" si="69"/>
        <v>2.4739474109243535E-2</v>
      </c>
      <c r="N319" s="12">
        <f t="shared" si="70"/>
        <v>5.7234415613608627E-5</v>
      </c>
      <c r="O319" s="12">
        <f t="shared" si="71"/>
        <v>1.193613431137295E-4</v>
      </c>
      <c r="P319" s="12">
        <f t="shared" si="72"/>
        <v>2.1783556343930097E-5</v>
      </c>
    </row>
    <row r="320" spans="1:16" x14ac:dyDescent="0.35">
      <c r="A320">
        <f t="shared" si="76"/>
        <v>30.350000000000165</v>
      </c>
      <c r="B320" s="3">
        <f t="shared" si="62"/>
        <v>127.35784007236201</v>
      </c>
      <c r="C320" s="8">
        <f t="shared" si="64"/>
        <v>2.1111651074791011E-3</v>
      </c>
      <c r="D320" s="4">
        <f t="shared" si="63"/>
        <v>21483.765058795037</v>
      </c>
      <c r="E320" s="4">
        <f t="shared" si="77"/>
        <v>45.355775169406783</v>
      </c>
      <c r="F320" s="8">
        <f t="shared" si="73"/>
        <v>4.78265225512788E-6</v>
      </c>
      <c r="G320" s="4">
        <f t="shared" si="66"/>
        <v>0.10274937740708363</v>
      </c>
      <c r="H320" s="8">
        <f t="shared" si="78"/>
        <v>9.9741351544827641E-6</v>
      </c>
      <c r="I320" s="4">
        <f t="shared" si="67"/>
        <v>0.21428197632357604</v>
      </c>
      <c r="J320" s="8">
        <f>J319*EXP(-(2*M*(A320-A319)))</f>
        <v>1.8202889599912482E-6</v>
      </c>
      <c r="K320" s="4">
        <f t="shared" si="68"/>
        <v>3.9106660355570338E-2</v>
      </c>
      <c r="M320" s="12">
        <f t="shared" si="69"/>
        <v>2.4238578550814217E-2</v>
      </c>
      <c r="N320" s="12">
        <f t="shared" si="70"/>
        <v>5.4910291931439303E-5</v>
      </c>
      <c r="O320" s="12">
        <f t="shared" si="71"/>
        <v>1.1451442502621089E-4</v>
      </c>
      <c r="P320" s="12">
        <f t="shared" si="72"/>
        <v>2.0898989276405781E-5</v>
      </c>
    </row>
    <row r="321" spans="1:16" x14ac:dyDescent="0.35">
      <c r="A321">
        <f t="shared" si="76"/>
        <v>30.450000000000166</v>
      </c>
      <c r="B321" s="3">
        <f t="shared" si="62"/>
        <v>127.3806701280693</v>
      </c>
      <c r="C321" s="8">
        <f t="shared" si="64"/>
        <v>2.0672929105808565E-3</v>
      </c>
      <c r="D321" s="4">
        <f t="shared" si="63"/>
        <v>21495.320613136038</v>
      </c>
      <c r="E321" s="4">
        <f t="shared" si="77"/>
        <v>44.437123914198679</v>
      </c>
      <c r="F321" s="8">
        <f t="shared" si="73"/>
        <v>4.5859407184289655E-6</v>
      </c>
      <c r="G321" s="4">
        <f t="shared" si="66"/>
        <v>9.857626605546603E-2</v>
      </c>
      <c r="H321" s="8">
        <f t="shared" si="78"/>
        <v>9.5638967869791862E-6</v>
      </c>
      <c r="I321" s="4">
        <f t="shared" si="67"/>
        <v>0.20557902774705922</v>
      </c>
      <c r="J321" s="8">
        <f>J320*EXP(-(2*M*(A321-A320)))</f>
        <v>1.7454200756453232E-6</v>
      </c>
      <c r="K321" s="4">
        <f t="shared" si="68"/>
        <v>3.7518364130600376E-2</v>
      </c>
      <c r="M321" s="12">
        <f t="shared" si="69"/>
        <v>2.3747642158987649E-2</v>
      </c>
      <c r="N321" s="12">
        <f t="shared" si="70"/>
        <v>5.2680139609718972E-5</v>
      </c>
      <c r="O321" s="12">
        <f t="shared" si="71"/>
        <v>1.0986348251871986E-4</v>
      </c>
      <c r="P321" s="12">
        <f t="shared" si="72"/>
        <v>2.0050187934854381E-5</v>
      </c>
    </row>
    <row r="322" spans="1:16" x14ac:dyDescent="0.35">
      <c r="A322">
        <f t="shared" si="76"/>
        <v>30.550000000000168</v>
      </c>
      <c r="B322" s="3">
        <f t="shared" si="62"/>
        <v>127.40318278993763</v>
      </c>
      <c r="C322" s="8">
        <f t="shared" si="64"/>
        <v>2.0243324233607703E-3</v>
      </c>
      <c r="D322" s="4">
        <f t="shared" si="63"/>
        <v>21506.719573774244</v>
      </c>
      <c r="E322" s="4">
        <f t="shared" si="77"/>
        <v>43.536749753318929</v>
      </c>
      <c r="F322" s="8">
        <f t="shared" si="73"/>
        <v>4.3973199703984016E-6</v>
      </c>
      <c r="G322" s="4">
        <f t="shared" si="66"/>
        <v>9.4571927479515677E-2</v>
      </c>
      <c r="H322" s="8">
        <f t="shared" si="78"/>
        <v>9.1705316135486164E-6</v>
      </c>
      <c r="I322" s="4">
        <f t="shared" si="67"/>
        <v>0.19722805175502153</v>
      </c>
      <c r="J322" s="8">
        <f>J321*EXP(-(2*M*(A322-A321)))</f>
        <v>1.6736305649408394E-6</v>
      </c>
      <c r="K322" s="4">
        <f t="shared" si="68"/>
        <v>3.5994303230279995E-2</v>
      </c>
      <c r="M322" s="12">
        <f t="shared" si="69"/>
        <v>2.3266473228634368E-2</v>
      </c>
      <c r="N322" s="12">
        <f t="shared" si="70"/>
        <v>5.0540181142363832E-5</v>
      </c>
      <c r="O322" s="12">
        <f t="shared" si="71"/>
        <v>1.0540063767034205E-4</v>
      </c>
      <c r="P322" s="12">
        <f t="shared" si="72"/>
        <v>1.9235714591368068E-5</v>
      </c>
    </row>
    <row r="323" spans="1:16" x14ac:dyDescent="0.35">
      <c r="A323">
        <f t="shared" si="76"/>
        <v>30.650000000000169</v>
      </c>
      <c r="B323" s="3">
        <f t="shared" si="62"/>
        <v>127.42538247052083</v>
      </c>
      <c r="C323" s="8">
        <f t="shared" si="64"/>
        <v>1.982264699547718E-3</v>
      </c>
      <c r="D323" s="4">
        <f t="shared" si="63"/>
        <v>21517.96400642685</v>
      </c>
      <c r="E323" s="4">
        <f t="shared" si="77"/>
        <v>42.654300456078332</v>
      </c>
      <c r="F323" s="8">
        <f t="shared" si="73"/>
        <v>4.2164572351229165E-6</v>
      </c>
      <c r="G323" s="4">
        <f t="shared" si="66"/>
        <v>9.0729575020012984E-2</v>
      </c>
      <c r="H323" s="8">
        <f t="shared" si="78"/>
        <v>8.7933456360163885E-6</v>
      </c>
      <c r="I323" s="4">
        <f t="shared" si="67"/>
        <v>0.18921489489187127</v>
      </c>
      <c r="J323" s="8">
        <f>J322*EXP(-(2*M*(A323-A322)))</f>
        <v>1.6047937725642251E-6</v>
      </c>
      <c r="K323" s="4">
        <f t="shared" si="68"/>
        <v>3.4531894635774954E-2</v>
      </c>
      <c r="M323" s="12">
        <f t="shared" si="69"/>
        <v>2.2794883524161532E-2</v>
      </c>
      <c r="N323" s="12">
        <f t="shared" si="70"/>
        <v>4.8486789671008491E-5</v>
      </c>
      <c r="O323" s="12">
        <f t="shared" si="71"/>
        <v>1.0111832673326709E-4</v>
      </c>
      <c r="P323" s="12">
        <f t="shared" si="72"/>
        <v>1.845418885492325E-5</v>
      </c>
    </row>
    <row r="324" spans="1:16" x14ac:dyDescent="0.35">
      <c r="A324">
        <f t="shared" si="76"/>
        <v>30.750000000000171</v>
      </c>
      <c r="B324" s="3">
        <f t="shared" si="62"/>
        <v>127.44727352102733</v>
      </c>
      <c r="C324" s="8">
        <f t="shared" si="64"/>
        <v>1.9410711865937068E-3</v>
      </c>
      <c r="D324" s="4">
        <f t="shared" si="63"/>
        <v>21529.055951137525</v>
      </c>
      <c r="E324" s="4">
        <f t="shared" si="77"/>
        <v>41.789430181316817</v>
      </c>
      <c r="F324" s="8">
        <f t="shared" si="73"/>
        <v>4.0430334238355733E-6</v>
      </c>
      <c r="G324" s="4">
        <f t="shared" si="66"/>
        <v>8.7042692794075172E-2</v>
      </c>
      <c r="H324" s="8">
        <f t="shared" si="78"/>
        <v>8.4316734005050436E-6</v>
      </c>
      <c r="I324" s="4">
        <f t="shared" si="67"/>
        <v>0.18152596840119109</v>
      </c>
      <c r="J324" s="8">
        <f>J323*EXP(-(2*M*(A324-A323)))</f>
        <v>1.5387882525627472E-6</v>
      </c>
      <c r="K324" s="4">
        <f t="shared" si="68"/>
        <v>3.3128658386376526E-2</v>
      </c>
      <c r="M324" s="12">
        <f t="shared" si="69"/>
        <v>2.233268822460437E-2</v>
      </c>
      <c r="N324" s="12">
        <f t="shared" si="70"/>
        <v>4.6516483042862213E-5</v>
      </c>
      <c r="O324" s="12">
        <f t="shared" si="71"/>
        <v>9.7009287740554723E-5</v>
      </c>
      <c r="P324" s="12">
        <f t="shared" si="72"/>
        <v>1.7704285409786329E-5</v>
      </c>
    </row>
    <row r="325" spans="1:16" x14ac:dyDescent="0.35">
      <c r="A325">
        <f t="shared" si="76"/>
        <v>30.850000000000172</v>
      </c>
      <c r="B325" s="3">
        <f t="shared" si="62"/>
        <v>127.46886023217314</v>
      </c>
      <c r="C325" s="8">
        <f t="shared" si="64"/>
        <v>1.9007337174919013E-3</v>
      </c>
      <c r="D325" s="4">
        <f t="shared" si="63"/>
        <v>21539.997422550507</v>
      </c>
      <c r="E325" s="4">
        <f t="shared" si="77"/>
        <v>40.941799375730398</v>
      </c>
      <c r="F325" s="8">
        <f t="shared" si="73"/>
        <v>3.8767425719604346E-6</v>
      </c>
      <c r="G325" s="4">
        <f t="shared" si="66"/>
        <v>8.3505025007919578E-2</v>
      </c>
      <c r="H325" s="8">
        <f t="shared" si="78"/>
        <v>8.0848768234011215E-6</v>
      </c>
      <c r="I325" s="4">
        <f t="shared" si="67"/>
        <v>0.17414822593769849</v>
      </c>
      <c r="J325" s="8">
        <f>J324*EXP(-(2*M*(A325-A324)))</f>
        <v>1.4754975540823576E-6</v>
      </c>
      <c r="K325" s="4">
        <f t="shared" si="68"/>
        <v>3.1782213511913557E-2</v>
      </c>
      <c r="M325" s="12">
        <f t="shared" si="69"/>
        <v>2.1879705869291114E-2</v>
      </c>
      <c r="N325" s="12">
        <f t="shared" si="70"/>
        <v>4.4625918099343051E-5</v>
      </c>
      <c r="O325" s="12">
        <f t="shared" si="71"/>
        <v>9.3066548595184233E-5</v>
      </c>
      <c r="P325" s="12">
        <f t="shared" si="72"/>
        <v>1.6984731841754152E-5</v>
      </c>
    </row>
    <row r="326" spans="1:16" x14ac:dyDescent="0.35">
      <c r="A326">
        <f t="shared" ref="A326:A353" si="79">A325+0.1</f>
        <v>30.950000000000173</v>
      </c>
      <c r="B326" s="3">
        <f t="shared" si="62"/>
        <v>127.49014683502271</v>
      </c>
      <c r="C326" s="8">
        <f t="shared" si="64"/>
        <v>1.8612345027646789E-3</v>
      </c>
      <c r="D326" s="4">
        <f t="shared" si="63"/>
        <v>21550.79041018297</v>
      </c>
      <c r="E326" s="4">
        <f t="shared" ref="E326:E353" si="80">C326*D326</f>
        <v>40.111074673282708</v>
      </c>
      <c r="F326" s="8">
        <f t="shared" si="73"/>
        <v>3.7172912993117088E-6</v>
      </c>
      <c r="G326" s="4">
        <f t="shared" si="66"/>
        <v>8.0110565685063362E-2</v>
      </c>
      <c r="H326" s="8">
        <f t="shared" si="78"/>
        <v>7.7523440656101953E-6</v>
      </c>
      <c r="I326" s="4">
        <f t="shared" si="67"/>
        <v>0.16706914214559104</v>
      </c>
      <c r="J326" s="8">
        <f>J325*EXP(-(2*M*(A326-A325)))</f>
        <v>1.4148100159181869E-6</v>
      </c>
      <c r="K326" s="4">
        <f t="shared" si="68"/>
        <v>3.0490274123280477E-2</v>
      </c>
      <c r="M326" s="12">
        <f t="shared" si="69"/>
        <v>2.1435758304087511E-2</v>
      </c>
      <c r="N326" s="12">
        <f t="shared" si="70"/>
        <v>4.2811885186725318E-5</v>
      </c>
      <c r="O326" s="12">
        <f t="shared" si="71"/>
        <v>8.9283415622108512E-5</v>
      </c>
      <c r="P326" s="12">
        <f t="shared" si="72"/>
        <v>1.6294306548893187E-5</v>
      </c>
    </row>
    <row r="327" spans="1:16" x14ac:dyDescent="0.35">
      <c r="A327">
        <f t="shared" si="79"/>
        <v>31.050000000000175</v>
      </c>
      <c r="B327" s="3">
        <f t="shared" si="62"/>
        <v>127.5111375018184</v>
      </c>
      <c r="C327" s="8">
        <f t="shared" si="64"/>
        <v>1.8225561226181814E-3</v>
      </c>
      <c r="D327" s="4">
        <f t="shared" si="63"/>
        <v>21561.436878695968</v>
      </c>
      <c r="E327" s="4">
        <f t="shared" si="80"/>
        <v>39.296928795712788</v>
      </c>
      <c r="F327" s="8">
        <f t="shared" si="73"/>
        <v>3.564398292495022E-6</v>
      </c>
      <c r="G327" s="4">
        <f t="shared" si="66"/>
        <v>7.6853548794163104E-2</v>
      </c>
      <c r="H327" s="8">
        <f t="shared" si="78"/>
        <v>7.4334884531140458E-6</v>
      </c>
      <c r="I327" s="4">
        <f t="shared" si="67"/>
        <v>0.16027669207033382</v>
      </c>
      <c r="J327" s="8">
        <f>J326*EXP(-(2*M*(A327-A326)))</f>
        <v>1.3566185695152245E-6</v>
      </c>
      <c r="K327" s="4">
        <f t="shared" si="68"/>
        <v>2.9250645655069331E-2</v>
      </c>
      <c r="M327" s="12">
        <f t="shared" si="69"/>
        <v>2.1000670628227198E-2</v>
      </c>
      <c r="N327" s="12">
        <f t="shared" si="70"/>
        <v>4.1071302880358638E-5</v>
      </c>
      <c r="O327" s="12">
        <f t="shared" si="71"/>
        <v>8.565346256570792E-5</v>
      </c>
      <c r="P327" s="12">
        <f t="shared" si="72"/>
        <v>1.563183673356461E-5</v>
      </c>
    </row>
    <row r="328" spans="1:16" x14ac:dyDescent="0.35">
      <c r="A328">
        <f t="shared" si="79"/>
        <v>31.150000000000176</v>
      </c>
      <c r="B328" s="3">
        <f t="shared" si="62"/>
        <v>127.53183634679804</v>
      </c>
      <c r="C328" s="8">
        <f t="shared" si="64"/>
        <v>1.7846815192599042E-3</v>
      </c>
      <c r="D328" s="4">
        <f t="shared" si="63"/>
        <v>21571.938768163564</v>
      </c>
      <c r="E328" s="4">
        <f t="shared" si="80"/>
        <v>38.499040454147774</v>
      </c>
      <c r="F328" s="8">
        <f t="shared" si="73"/>
        <v>3.4177938085976382E-6</v>
      </c>
      <c r="G328" s="4">
        <f t="shared" si="66"/>
        <v>7.3728438761276785E-2</v>
      </c>
      <c r="H328" s="8">
        <f t="shared" si="78"/>
        <v>7.127747441925558E-6</v>
      </c>
      <c r="I328" s="4">
        <f t="shared" si="67"/>
        <v>0.15375933137215261</v>
      </c>
      <c r="J328" s="8">
        <f>J327*EXP(-(2*M*(A328-A327)))</f>
        <v>1.3008205500716203E-6</v>
      </c>
      <c r="K328" s="4">
        <f t="shared" si="68"/>
        <v>2.8061221254513838E-2</v>
      </c>
      <c r="M328" s="12">
        <f t="shared" si="69"/>
        <v>2.0574271141732537E-2</v>
      </c>
      <c r="N328" s="12">
        <f t="shared" si="70"/>
        <v>3.9401212914326135E-5</v>
      </c>
      <c r="O328" s="12">
        <f t="shared" si="71"/>
        <v>8.2170520015683788E-5</v>
      </c>
      <c r="P328" s="12">
        <f t="shared" si="72"/>
        <v>1.4996196472640005E-5</v>
      </c>
    </row>
    <row r="329" spans="1:16" x14ac:dyDescent="0.35">
      <c r="A329">
        <f t="shared" si="79"/>
        <v>31.250000000000178</v>
      </c>
      <c r="B329" s="3">
        <f t="shared" si="62"/>
        <v>127.55224742700157</v>
      </c>
      <c r="C329" s="8">
        <f t="shared" si="64"/>
        <v>1.7475939893759329E-3</v>
      </c>
      <c r="D329" s="4">
        <f t="shared" si="63"/>
        <v>21582.297994340413</v>
      </c>
      <c r="E329" s="4">
        <f t="shared" si="80"/>
        <v>37.717094251829558</v>
      </c>
      <c r="F329" s="8">
        <f t="shared" si="73"/>
        <v>3.2772191992920117E-6</v>
      </c>
      <c r="G329" s="4">
        <f t="shared" si="66"/>
        <v>7.0729921351893876E-2</v>
      </c>
      <c r="H329" s="8">
        <f t="shared" si="78"/>
        <v>6.8345816256152436E-6</v>
      </c>
      <c r="I329" s="4">
        <f t="shared" si="67"/>
        <v>0.14750597731067172</v>
      </c>
      <c r="J329" s="8">
        <f>J328*EXP(-(2*M*(A329-A328)))</f>
        <v>1.2473175154113525E-6</v>
      </c>
      <c r="K329" s="4">
        <f t="shared" si="68"/>
        <v>2.6919978311168099E-2</v>
      </c>
      <c r="M329" s="12">
        <f t="shared" si="69"/>
        <v>2.0156391293430765E-2</v>
      </c>
      <c r="N329" s="12">
        <f t="shared" si="70"/>
        <v>3.7798775308710359E-5</v>
      </c>
      <c r="O329" s="12">
        <f t="shared" si="71"/>
        <v>7.8828665245059219E-5</v>
      </c>
      <c r="P329" s="12">
        <f t="shared" si="72"/>
        <v>1.4386304862927057E-5</v>
      </c>
    </row>
    <row r="330" spans="1:16" x14ac:dyDescent="0.35">
      <c r="A330">
        <f t="shared" si="79"/>
        <v>31.350000000000179</v>
      </c>
      <c r="B330" s="3">
        <f t="shared" si="62"/>
        <v>127.57237474306601</v>
      </c>
      <c r="C330" s="8">
        <f t="shared" si="64"/>
        <v>1.7112771767645119E-3</v>
      </c>
      <c r="D330" s="4">
        <f t="shared" si="63"/>
        <v>21592.51644892753</v>
      </c>
      <c r="E330" s="4">
        <f t="shared" si="80"/>
        <v>36.950780587961987</v>
      </c>
      <c r="F330" s="8">
        <f t="shared" si="73"/>
        <v>3.1424264545130629E-6</v>
      </c>
      <c r="G330" s="4">
        <f t="shared" si="66"/>
        <v>6.785289490861833E-2</v>
      </c>
      <c r="H330" s="8">
        <f t="shared" si="78"/>
        <v>6.5534737836584194E-6</v>
      </c>
      <c r="I330" s="4">
        <f t="shared" si="67"/>
        <v>0.14150599047125975</v>
      </c>
      <c r="J330" s="8">
        <f>J329*EXP(-(2*M*(A330-A329)))</f>
        <v>1.1960150723066993E-6</v>
      </c>
      <c r="K330" s="4">
        <f t="shared" si="68"/>
        <v>2.5824975121947653E-2</v>
      </c>
      <c r="M330" s="12">
        <f t="shared" si="69"/>
        <v>1.9746865629568996E-2</v>
      </c>
      <c r="N330" s="12">
        <f t="shared" si="70"/>
        <v>3.626126368692374E-5</v>
      </c>
      <c r="O330" s="12">
        <f t="shared" si="71"/>
        <v>7.5622212444556008E-5</v>
      </c>
      <c r="P330" s="12">
        <f t="shared" si="72"/>
        <v>1.3801124238934228E-5</v>
      </c>
    </row>
    <row r="331" spans="1:16" x14ac:dyDescent="0.35">
      <c r="A331">
        <f t="shared" si="79"/>
        <v>31.45000000000018</v>
      </c>
      <c r="B331" s="3">
        <f t="shared" si="62"/>
        <v>127.59222224000975</v>
      </c>
      <c r="C331" s="8">
        <f t="shared" si="64"/>
        <v>1.675715065122693E-3</v>
      </c>
      <c r="D331" s="4">
        <f t="shared" si="63"/>
        <v>21602.595999836423</v>
      </c>
      <c r="E331" s="4">
        <f t="shared" si="80"/>
        <v>36.199795562685118</v>
      </c>
      <c r="F331" s="8">
        <f t="shared" si="73"/>
        <v>3.0131777649041094E-6</v>
      </c>
      <c r="G331" s="4">
        <f t="shared" si="66"/>
        <v>6.5092461930913573E-2</v>
      </c>
      <c r="H331" s="8">
        <f t="shared" si="78"/>
        <v>6.2839279689240747E-6</v>
      </c>
      <c r="I331" s="4">
        <f t="shared" si="67"/>
        <v>0.13574915720473943</v>
      </c>
      <c r="J331" s="8">
        <f>J330*EXP(-(2*M*(A331-A330)))</f>
        <v>1.1468227099441083E-6</v>
      </c>
      <c r="K331" s="4">
        <f t="shared" si="68"/>
        <v>2.4774347686360162E-2</v>
      </c>
      <c r="M331" s="12">
        <f t="shared" si="69"/>
        <v>1.9345531743031507E-2</v>
      </c>
      <c r="N331" s="12">
        <f t="shared" si="70"/>
        <v>3.4786060775840302E-5</v>
      </c>
      <c r="O331" s="12">
        <f t="shared" si="71"/>
        <v>7.2545703338200483E-5</v>
      </c>
      <c r="P331" s="12">
        <f t="shared" si="72"/>
        <v>1.323965846021009E-5</v>
      </c>
    </row>
    <row r="332" spans="1:16" x14ac:dyDescent="0.35">
      <c r="A332">
        <f t="shared" si="79"/>
        <v>31.550000000000182</v>
      </c>
      <c r="B332" s="3">
        <f t="shared" ref="B332:B353" si="81">Linf*(1-EXP(-K*(A332-to)))</f>
        <v>127.61179380800574</v>
      </c>
      <c r="C332" s="8">
        <f t="shared" si="64"/>
        <v>1.6408919709828876E-3</v>
      </c>
      <c r="D332" s="4">
        <f t="shared" ref="D332:D353" si="82">a*B332^b</f>
        <v>21612.538491451385</v>
      </c>
      <c r="E332" s="4">
        <f t="shared" si="80"/>
        <v>35.463840883181192</v>
      </c>
      <c r="F332" s="8">
        <f t="shared" si="73"/>
        <v>2.8892451022594912E-6</v>
      </c>
      <c r="G332" s="4">
        <f t="shared" si="66"/>
        <v>6.244392098382065E-2</v>
      </c>
      <c r="H332" s="8">
        <f t="shared" si="78"/>
        <v>6.0254686326955223E-6</v>
      </c>
      <c r="I332" s="4">
        <f t="shared" si="67"/>
        <v>0.13022567275316493</v>
      </c>
      <c r="J332" s="8">
        <f>J331*EXP(-(2*M*(A332-A331)))</f>
        <v>1.0996536402396485E-6</v>
      </c>
      <c r="K332" s="4">
        <f t="shared" si="68"/>
        <v>2.3766306626944036E-2</v>
      </c>
      <c r="M332" s="12">
        <f t="shared" si="69"/>
        <v>1.8952230223161826E-2</v>
      </c>
      <c r="N332" s="12">
        <f t="shared" si="70"/>
        <v>3.337065408173398E-5</v>
      </c>
      <c r="O332" s="12">
        <f t="shared" si="71"/>
        <v>6.9593898165570681E-5</v>
      </c>
      <c r="P332" s="12">
        <f t="shared" si="72"/>
        <v>1.2700951265595004E-5</v>
      </c>
    </row>
    <row r="333" spans="1:16" x14ac:dyDescent="0.35">
      <c r="A333">
        <f t="shared" si="79"/>
        <v>31.650000000000183</v>
      </c>
      <c r="B333" s="3">
        <f t="shared" si="81"/>
        <v>127.63109328314397</v>
      </c>
      <c r="C333" s="8">
        <f t="shared" ref="C333:C353" si="83">C332*EXP(-M*(A333-A332))</f>
        <v>1.6067925367962024E-3</v>
      </c>
      <c r="D333" s="4">
        <f t="shared" si="82"/>
        <v>21622.345744889997</v>
      </c>
      <c r="E333" s="4">
        <f t="shared" si="80"/>
        <v>34.742623770916374</v>
      </c>
      <c r="F333" s="8">
        <f t="shared" si="73"/>
        <v>2.7704098172236825E-6</v>
      </c>
      <c r="G333" s="4">
        <f t="shared" ref="G333:G353" si="84">F333*D333</f>
        <v>5.9902758923047965E-2</v>
      </c>
      <c r="H333" s="8">
        <f t="shared" si="78"/>
        <v>5.7776397856791402E-6</v>
      </c>
      <c r="I333" s="4">
        <f t="shared" ref="I333:I353" si="85">H333*D333</f>
        <v>0.12492612503538651</v>
      </c>
      <c r="J333" s="8">
        <f>J332*EXP(-(2*M*(A333-A332)))</f>
        <v>1.054424644722325E-6</v>
      </c>
      <c r="K333" s="4">
        <f t="shared" ref="K333:K353" si="86">J333*D333</f>
        <v>2.2799134230118909E-2</v>
      </c>
      <c r="M333" s="12">
        <f t="shared" ref="M333:M353" si="87">E333/$B$9</f>
        <v>1.8566804606191808E-2</v>
      </c>
      <c r="N333" s="12">
        <f t="shared" ref="N333:N353" si="88">G333/$B$9</f>
        <v>3.2012631735289024E-5</v>
      </c>
      <c r="O333" s="12">
        <f t="shared" ref="O333:O353" si="89">I333/$B$9</f>
        <v>6.6761767016640299E-5</v>
      </c>
      <c r="P333" s="12">
        <f t="shared" ref="P333:P353" si="90">K333/$B$9</f>
        <v>1.2184084691822107E-5</v>
      </c>
    </row>
    <row r="334" spans="1:16" x14ac:dyDescent="0.35">
      <c r="A334">
        <f t="shared" si="79"/>
        <v>31.750000000000185</v>
      </c>
      <c r="B334" s="3">
        <f t="shared" si="81"/>
        <v>127.65012444818332</v>
      </c>
      <c r="C334" s="8">
        <f t="shared" si="83"/>
        <v>1.5734017241595122E-3</v>
      </c>
      <c r="D334" s="4">
        <f t="shared" si="82"/>
        <v>21632.019558261843</v>
      </c>
      <c r="E334" s="4">
        <f t="shared" si="80"/>
        <v>34.035856870021476</v>
      </c>
      <c r="F334" s="8">
        <f t="shared" si="73"/>
        <v>2.6564622535371278E-6</v>
      </c>
      <c r="G334" s="4">
        <f t="shared" si="84"/>
        <v>5.746464342429948E-2</v>
      </c>
      <c r="H334" s="8">
        <f t="shared" si="78"/>
        <v>5.5400041935210106E-6</v>
      </c>
      <c r="I334" s="4">
        <f t="shared" si="85"/>
        <v>0.11984147906709913</v>
      </c>
      <c r="J334" s="8">
        <f>J333*EXP(-(2*M*(A334-A333)))</f>
        <v>1.011055927715115E-6</v>
      </c>
      <c r="K334" s="4">
        <f t="shared" si="86"/>
        <v>2.1871181602829942E-2</v>
      </c>
      <c r="M334" s="12">
        <f t="shared" si="87"/>
        <v>1.8189101326279357E-2</v>
      </c>
      <c r="N334" s="12">
        <f t="shared" si="88"/>
        <v>3.0709678499198496E-5</v>
      </c>
      <c r="O334" s="12">
        <f t="shared" si="89"/>
        <v>6.404448150569736E-5</v>
      </c>
      <c r="P334" s="12">
        <f t="shared" si="90"/>
        <v>1.168817755399968E-5</v>
      </c>
    </row>
    <row r="335" spans="1:16" x14ac:dyDescent="0.35">
      <c r="A335">
        <f t="shared" si="79"/>
        <v>31.850000000000186</v>
      </c>
      <c r="B335" s="3">
        <f t="shared" si="81"/>
        <v>127.66889103329311</v>
      </c>
      <c r="C335" s="8">
        <f t="shared" si="83"/>
        <v>1.5407048071832796E-3</v>
      </c>
      <c r="D335" s="4">
        <f t="shared" si="82"/>
        <v>21641.561706925393</v>
      </c>
      <c r="E335" s="4">
        <f t="shared" si="80"/>
        <v>33.343258156813533</v>
      </c>
      <c r="F335" s="8">
        <f t="shared" si="73"/>
        <v>2.5472013781482321E-6</v>
      </c>
      <c r="G335" s="4">
        <f t="shared" si="84"/>
        <v>5.5125415805160366E-2</v>
      </c>
      <c r="H335" s="8">
        <f t="shared" si="78"/>
        <v>5.3121426054121321E-6</v>
      </c>
      <c r="I335" s="4">
        <f t="shared" si="85"/>
        <v>0.11496306199101408</v>
      </c>
      <c r="J335" s="8">
        <f>J334*EXP(-(2*M*(A335-A334)))</f>
        <v>9.694709755547016E-7</v>
      </c>
      <c r="K335" s="4">
        <f t="shared" si="86"/>
        <v>2.0980865940540234E-2</v>
      </c>
      <c r="M335" s="12">
        <f t="shared" si="87"/>
        <v>1.781896966715589E-2</v>
      </c>
      <c r="N335" s="12">
        <f t="shared" si="88"/>
        <v>2.94595719321084E-5</v>
      </c>
      <c r="O335" s="12">
        <f t="shared" si="89"/>
        <v>6.143740677131867E-5</v>
      </c>
      <c r="P335" s="12">
        <f t="shared" si="90"/>
        <v>1.1212383985599038E-5</v>
      </c>
    </row>
    <row r="336" spans="1:16" x14ac:dyDescent="0.35">
      <c r="A336">
        <f t="shared" si="79"/>
        <v>31.950000000000188</v>
      </c>
      <c r="B336" s="3">
        <f t="shared" si="81"/>
        <v>127.68739671678405</v>
      </c>
      <c r="C336" s="8">
        <f t="shared" si="83"/>
        <v>1.5086873659971994E-3</v>
      </c>
      <c r="D336" s="4">
        <f t="shared" si="82"/>
        <v>21650.973943742942</v>
      </c>
      <c r="E336" s="4">
        <f t="shared" si="80"/>
        <v>32.664550850459534</v>
      </c>
      <c r="F336" s="8">
        <f t="shared" si="73"/>
        <v>2.4424344265389241E-6</v>
      </c>
      <c r="G336" s="4">
        <f t="shared" si="84"/>
        <v>5.2881084128294981E-2</v>
      </c>
      <c r="H336" s="8">
        <f t="shared" si="78"/>
        <v>5.0936530144212744E-6</v>
      </c>
      <c r="I336" s="4">
        <f t="shared" si="85"/>
        <v>0.1102825486937027</v>
      </c>
      <c r="J336" s="8">
        <f>J335*EXP(-(2*M*(A336-A335)))</f>
        <v>9.2959642160152871E-7</v>
      </c>
      <c r="K336" s="4">
        <f t="shared" si="86"/>
        <v>2.0126667902291378E-2</v>
      </c>
      <c r="M336" s="12">
        <f t="shared" si="87"/>
        <v>1.7456261714384105E-2</v>
      </c>
      <c r="N336" s="12">
        <f t="shared" si="88"/>
        <v>2.8260178702897854E-5</v>
      </c>
      <c r="O336" s="12">
        <f t="shared" si="89"/>
        <v>5.8936093789867616E-5</v>
      </c>
      <c r="P336" s="12">
        <f t="shared" si="90"/>
        <v>1.0755892035660722E-5</v>
      </c>
    </row>
    <row r="337" spans="1:16" x14ac:dyDescent="0.35">
      <c r="A337">
        <f t="shared" si="79"/>
        <v>32.050000000000189</v>
      </c>
      <c r="B337" s="3">
        <f t="shared" si="81"/>
        <v>127.70564512582939</v>
      </c>
      <c r="C337" s="8">
        <f t="shared" si="83"/>
        <v>1.4773352803908026E-3</v>
      </c>
      <c r="D337" s="4">
        <f t="shared" si="82"/>
        <v>21660.257999333797</v>
      </c>
      <c r="E337" s="4">
        <f t="shared" si="80"/>
        <v>31.999463324782919</v>
      </c>
      <c r="F337" s="8">
        <f t="shared" si="73"/>
        <v>2.341976562638059E-6</v>
      </c>
      <c r="G337" s="4">
        <f t="shared" si="84"/>
        <v>5.0727816575133283E-2</v>
      </c>
      <c r="H337" s="8">
        <f t="shared" si="78"/>
        <v>4.8841499482504989E-6</v>
      </c>
      <c r="I337" s="4">
        <f t="shared" si="85"/>
        <v>0.10579194798653861</v>
      </c>
      <c r="J337" s="8">
        <f>J336*EXP(-(2*M*(A337-A336)))</f>
        <v>8.9136191680202413E-7</v>
      </c>
      <c r="K337" s="4">
        <f t="shared" si="86"/>
        <v>1.930712908871255E-2</v>
      </c>
      <c r="M337" s="12">
        <f t="shared" si="87"/>
        <v>1.7100832308226517E-2</v>
      </c>
      <c r="N337" s="12">
        <f t="shared" si="88"/>
        <v>2.7109451049511086E-5</v>
      </c>
      <c r="O337" s="12">
        <f t="shared" si="89"/>
        <v>5.6536271990451939E-5</v>
      </c>
      <c r="P337" s="12">
        <f t="shared" si="90"/>
        <v>1.0317922321017406E-5</v>
      </c>
    </row>
    <row r="338" spans="1:16" x14ac:dyDescent="0.35">
      <c r="A338">
        <f t="shared" si="79"/>
        <v>32.15000000000019</v>
      </c>
      <c r="B338" s="3">
        <f t="shared" si="81"/>
        <v>127.7236398371757</v>
      </c>
      <c r="C338" s="8">
        <f t="shared" si="83"/>
        <v>1.4466347235862135E-3</v>
      </c>
      <c r="D338" s="4">
        <f t="shared" si="82"/>
        <v>21669.415582325408</v>
      </c>
      <c r="E338" s="4">
        <f t="shared" si="80"/>
        <v>31.347729021212103</v>
      </c>
      <c r="F338" s="8">
        <f t="shared" si="73"/>
        <v>2.245650552722656E-6</v>
      </c>
      <c r="G338" s="4">
        <f t="shared" si="84"/>
        <v>4.866193507962599E-2</v>
      </c>
      <c r="H338" s="8">
        <f t="shared" si="78"/>
        <v>4.6832637891620649E-6</v>
      </c>
      <c r="I338" s="4">
        <f t="shared" si="85"/>
        <v>0.10148358932900878</v>
      </c>
      <c r="J338" s="8">
        <f>J337*EXP(-(2*M*(A338-A337)))</f>
        <v>8.5470000557462553E-7</v>
      </c>
      <c r="K338" s="4">
        <f t="shared" si="86"/>
        <v>1.8520849619012403E-2</v>
      </c>
      <c r="M338" s="12">
        <f t="shared" si="87"/>
        <v>1.6752538997124276E-2</v>
      </c>
      <c r="N338" s="12">
        <f t="shared" si="88"/>
        <v>2.6005423376772669E-5</v>
      </c>
      <c r="O338" s="12">
        <f t="shared" si="89"/>
        <v>5.4233842159728727E-5</v>
      </c>
      <c r="P338" s="12">
        <f t="shared" si="90"/>
        <v>9.8977267314141947E-6</v>
      </c>
    </row>
    <row r="339" spans="1:16" x14ac:dyDescent="0.35">
      <c r="A339">
        <f t="shared" si="79"/>
        <v>32.250000000000192</v>
      </c>
      <c r="B339" s="3">
        <f t="shared" si="81"/>
        <v>127.741384377844</v>
      </c>
      <c r="C339" s="8">
        <f t="shared" si="83"/>
        <v>1.416572156140318E-3</v>
      </c>
      <c r="D339" s="4">
        <f t="shared" si="82"/>
        <v>21678.448379602734</v>
      </c>
      <c r="E339" s="4">
        <f t="shared" si="80"/>
        <v>30.709086362870426</v>
      </c>
      <c r="F339" s="8">
        <f t="shared" si="73"/>
        <v>2.1532864527316503E-6</v>
      </c>
      <c r="G339" s="4">
        <f t="shared" si="84"/>
        <v>4.6679909212040967E-2</v>
      </c>
      <c r="H339" s="8">
        <f t="shared" si="78"/>
        <v>4.4906401218768892E-6</v>
      </c>
      <c r="I339" s="4">
        <f t="shared" si="85"/>
        <v>9.7350110073481072E-2</v>
      </c>
      <c r="J339" s="8">
        <f>J338*EXP(-(2*M*(A339-A338)))</f>
        <v>8.1954600680064198E-7</v>
      </c>
      <c r="K339" s="4">
        <f t="shared" si="86"/>
        <v>1.7766485803137267E-2</v>
      </c>
      <c r="M339" s="12">
        <f t="shared" si="87"/>
        <v>1.641124199178598E-2</v>
      </c>
      <c r="N339" s="12">
        <f t="shared" si="88"/>
        <v>2.494620898782733E-5</v>
      </c>
      <c r="O339" s="12">
        <f t="shared" si="89"/>
        <v>5.2024869625381012E-5</v>
      </c>
      <c r="P339" s="12">
        <f t="shared" si="90"/>
        <v>9.4945871854867611E-6</v>
      </c>
    </row>
    <row r="340" spans="1:16" x14ac:dyDescent="0.35">
      <c r="A340">
        <f t="shared" si="79"/>
        <v>32.350000000000193</v>
      </c>
      <c r="B340" s="3">
        <f t="shared" si="81"/>
        <v>127.75888222582111</v>
      </c>
      <c r="C340" s="8">
        <f t="shared" si="83"/>
        <v>1.3871343199736486E-3</v>
      </c>
      <c r="D340" s="4">
        <f t="shared" si="82"/>
        <v>21687.358056555571</v>
      </c>
      <c r="E340" s="4">
        <f t="shared" si="80"/>
        <v>30.083278669805242</v>
      </c>
      <c r="F340" s="8">
        <f t="shared" si="73"/>
        <v>2.0647213084405E-6</v>
      </c>
      <c r="G340" s="4">
        <f t="shared" si="84"/>
        <v>4.4778350303149042E-2</v>
      </c>
      <c r="H340" s="8">
        <f t="shared" si="78"/>
        <v>4.3059391082940853E-6</v>
      </c>
      <c r="I340" s="4">
        <f t="shared" si="85"/>
        <v>9.3384443211299448E-2</v>
      </c>
      <c r="J340" s="8">
        <f>J339*EXP(-(2*M*(A340-A339)))</f>
        <v>7.8583789970998704E-7</v>
      </c>
      <c r="K340" s="4">
        <f t="shared" si="86"/>
        <v>1.7042747905422095E-2</v>
      </c>
      <c r="M340" s="12">
        <f t="shared" si="87"/>
        <v>1.6076804119885255E-2</v>
      </c>
      <c r="N340" s="12">
        <f t="shared" si="88"/>
        <v>2.3929996944046262E-5</v>
      </c>
      <c r="O340" s="12">
        <f t="shared" si="89"/>
        <v>4.9905577707508863E-5</v>
      </c>
      <c r="P340" s="12">
        <f t="shared" si="90"/>
        <v>9.1078144356341043E-6</v>
      </c>
    </row>
    <row r="341" spans="1:16" x14ac:dyDescent="0.35">
      <c r="A341">
        <f t="shared" si="79"/>
        <v>32.450000000000195</v>
      </c>
      <c r="B341" s="3">
        <f t="shared" si="81"/>
        <v>127.77613681074119</v>
      </c>
      <c r="C341" s="8">
        <f t="shared" si="83"/>
        <v>1.3583082325233573E-3</v>
      </c>
      <c r="D341" s="4">
        <f t="shared" si="82"/>
        <v>21696.14625732393</v>
      </c>
      <c r="E341" s="4">
        <f t="shared" si="80"/>
        <v>29.470054075353918</v>
      </c>
      <c r="F341" s="8">
        <f t="shared" si="73"/>
        <v>1.979798867967674E-6</v>
      </c>
      <c r="G341" s="4">
        <f t="shared" si="84"/>
        <v>4.2954005799511003E-2</v>
      </c>
      <c r="H341" s="8">
        <f t="shared" si="78"/>
        <v>4.1288348879284271E-6</v>
      </c>
      <c r="I341" s="4">
        <f t="shared" si="85"/>
        <v>8.9579805600836809E-2</v>
      </c>
      <c r="J341" s="8">
        <f>J340*EXP(-(2*M*(A341-A340)))</f>
        <v>7.5351621446045697E-7</v>
      </c>
      <c r="K341" s="4">
        <f t="shared" si="86"/>
        <v>1.6348397996199138E-2</v>
      </c>
      <c r="M341" s="12">
        <f t="shared" si="87"/>
        <v>1.5749090781365896E-2</v>
      </c>
      <c r="N341" s="12">
        <f t="shared" si="88"/>
        <v>2.295504904843619E-5</v>
      </c>
      <c r="O341" s="12">
        <f t="shared" si="89"/>
        <v>4.7872341427583388E-5</v>
      </c>
      <c r="P341" s="12">
        <f t="shared" si="90"/>
        <v>8.7367469198968014E-6</v>
      </c>
    </row>
    <row r="342" spans="1:16" x14ac:dyDescent="0.35">
      <c r="A342">
        <f t="shared" si="79"/>
        <v>32.550000000000196</v>
      </c>
      <c r="B342" s="3">
        <f t="shared" si="81"/>
        <v>127.79315151455818</v>
      </c>
      <c r="C342" s="8">
        <f t="shared" si="83"/>
        <v>1.3300811810176942E-3</v>
      </c>
      <c r="D342" s="4">
        <f t="shared" si="82"/>
        <v>21704.814605041567</v>
      </c>
      <c r="E342" s="4">
        <f t="shared" si="80"/>
        <v>28.869165443643787</v>
      </c>
      <c r="F342" s="8">
        <f t="shared" si="73"/>
        <v>1.8983693061058157E-6</v>
      </c>
      <c r="G342" s="4">
        <f t="shared" si="84"/>
        <v>4.1203753840928135E-2</v>
      </c>
      <c r="H342" s="8">
        <f t="shared" si="78"/>
        <v>3.9590150030079469E-6</v>
      </c>
      <c r="I342" s="4">
        <f t="shared" si="85"/>
        <v>8.5929686658865564E-2</v>
      </c>
      <c r="J342" s="8">
        <f>J341*EXP(-(2*M*(A342-A341)))</f>
        <v>7.2252392721750709E-7</v>
      </c>
      <c r="K342" s="4">
        <f t="shared" si="86"/>
        <v>1.5682247887962537E-2</v>
      </c>
      <c r="M342" s="12">
        <f t="shared" si="87"/>
        <v>1.5427969904353052E-2</v>
      </c>
      <c r="N342" s="12">
        <f t="shared" si="88"/>
        <v>2.2019696947774866E-5</v>
      </c>
      <c r="O342" s="12">
        <f t="shared" si="89"/>
        <v>4.5921681465002446E-5</v>
      </c>
      <c r="P342" s="12">
        <f t="shared" si="90"/>
        <v>8.3807496590227919E-6</v>
      </c>
    </row>
    <row r="343" spans="1:16" x14ac:dyDescent="0.35">
      <c r="A343">
        <f t="shared" si="79"/>
        <v>32.650000000000198</v>
      </c>
      <c r="B343" s="3">
        <f t="shared" si="81"/>
        <v>127.80992967220845</v>
      </c>
      <c r="C343" s="8">
        <f t="shared" si="83"/>
        <v>1.3024407168694702E-3</v>
      </c>
      <c r="D343" s="4">
        <f t="shared" si="82"/>
        <v>21713.364702077371</v>
      </c>
      <c r="E343" s="4">
        <f t="shared" si="80"/>
        <v>28.280370288221903</v>
      </c>
      <c r="F343" s="8">
        <f t="shared" si="73"/>
        <v>1.8202889599912221E-6</v>
      </c>
      <c r="G343" s="4">
        <f t="shared" si="84"/>
        <v>3.9524598051454529E-2</v>
      </c>
      <c r="H343" s="8">
        <f t="shared" si="78"/>
        <v>3.796179847217402E-6</v>
      </c>
      <c r="I343" s="4">
        <f t="shared" si="85"/>
        <v>8.242783749730781E-2</v>
      </c>
      <c r="J343" s="8">
        <f>J342*EXP(-(2*M*(A343-A342)))</f>
        <v>6.9280635954942035E-7</v>
      </c>
      <c r="K343" s="4">
        <f t="shared" si="86"/>
        <v>1.5043157152815107E-2</v>
      </c>
      <c r="M343" s="12">
        <f t="shared" si="87"/>
        <v>1.5113311901668125E-2</v>
      </c>
      <c r="N343" s="12">
        <f t="shared" si="88"/>
        <v>2.1122339348876116E-5</v>
      </c>
      <c r="O343" s="12">
        <f t="shared" si="89"/>
        <v>4.4050258351661557E-5</v>
      </c>
      <c r="P343" s="12">
        <f t="shared" si="90"/>
        <v>8.0392131969711572E-6</v>
      </c>
    </row>
    <row r="344" spans="1:16" x14ac:dyDescent="0.35">
      <c r="A344">
        <f t="shared" si="79"/>
        <v>32.750000000000199</v>
      </c>
      <c r="B344" s="3">
        <f t="shared" si="81"/>
        <v>127.82647457226467</v>
      </c>
      <c r="C344" s="8">
        <f t="shared" si="83"/>
        <v>1.2753746501860269E-3</v>
      </c>
      <c r="D344" s="4">
        <f t="shared" si="82"/>
        <v>21721.798130274936</v>
      </c>
      <c r="E344" s="4">
        <f t="shared" si="80"/>
        <v>27.70343069181089</v>
      </c>
      <c r="F344" s="8">
        <f t="shared" si="73"/>
        <v>1.7454200756452982E-6</v>
      </c>
      <c r="G344" s="4">
        <f t="shared" si="84"/>
        <v>3.7913662535696377E-2</v>
      </c>
      <c r="H344" s="8">
        <f t="shared" si="78"/>
        <v>3.6400421371150361E-6</v>
      </c>
      <c r="I344" s="4">
        <f t="shared" si="85"/>
        <v>7.9068260488107375E-2</v>
      </c>
      <c r="J344" s="8">
        <f>J343*EXP(-(2*M*(A344-A343)))</f>
        <v>6.6431108196037411E-7</v>
      </c>
      <c r="K344" s="4">
        <f t="shared" si="86"/>
        <v>1.4430031218047774E-2</v>
      </c>
      <c r="M344" s="12">
        <f t="shared" si="87"/>
        <v>1.4804989627945506E-2</v>
      </c>
      <c r="N344" s="12">
        <f t="shared" si="88"/>
        <v>2.0261439344562265E-5</v>
      </c>
      <c r="O344" s="12">
        <f t="shared" si="89"/>
        <v>4.2254866895317513E-5</v>
      </c>
      <c r="P344" s="12">
        <f t="shared" si="90"/>
        <v>7.7115525831707877E-6</v>
      </c>
    </row>
    <row r="345" spans="1:16" x14ac:dyDescent="0.35">
      <c r="A345">
        <f t="shared" si="79"/>
        <v>32.8500000000002</v>
      </c>
      <c r="B345" s="3">
        <f t="shared" si="81"/>
        <v>127.84278945758017</v>
      </c>
      <c r="C345" s="8">
        <f t="shared" si="83"/>
        <v>1.2488710443932976E-3</v>
      </c>
      <c r="D345" s="4">
        <f t="shared" si="82"/>
        <v>21730.116451189977</v>
      </c>
      <c r="E345" s="4">
        <f t="shared" si="80"/>
        <v>27.138113227185602</v>
      </c>
      <c r="F345" s="8">
        <f t="shared" si="73"/>
        <v>1.6736305649408154E-6</v>
      </c>
      <c r="G345" s="4">
        <f t="shared" si="84"/>
        <v>3.6368187072434791E-2</v>
      </c>
      <c r="H345" s="8">
        <f t="shared" si="78"/>
        <v>3.4903264052900904E-6</v>
      </c>
      <c r="I345" s="4">
        <f t="shared" si="85"/>
        <v>7.5845199239616967E-2</v>
      </c>
      <c r="J345" s="8">
        <f>J344*EXP(-(2*M*(A345-A344)))</f>
        <v>6.3698782139121336E-7</v>
      </c>
      <c r="K345" s="4">
        <f t="shared" si="86"/>
        <v>1.3841819536820869E-2</v>
      </c>
      <c r="M345" s="12">
        <f t="shared" si="87"/>
        <v>1.4502878337348278E-2</v>
      </c>
      <c r="N345" s="12">
        <f t="shared" si="88"/>
        <v>1.9435521845088252E-5</v>
      </c>
      <c r="O345" s="12">
        <f t="shared" si="89"/>
        <v>4.053243082286968E-5</v>
      </c>
      <c r="P345" s="12">
        <f t="shared" si="90"/>
        <v>7.3972063949142215E-6</v>
      </c>
    </row>
    <row r="346" spans="1:16" x14ac:dyDescent="0.35">
      <c r="A346">
        <f t="shared" si="79"/>
        <v>32.950000000000202</v>
      </c>
      <c r="B346" s="3">
        <f t="shared" si="81"/>
        <v>127.85887752592471</v>
      </c>
      <c r="C346" s="8">
        <f t="shared" si="83"/>
        <v>1.2229182109715841E-3</v>
      </c>
      <c r="D346" s="4">
        <f t="shared" si="82"/>
        <v>21738.321206325902</v>
      </c>
      <c r="E346" s="4">
        <f t="shared" si="80"/>
        <v>26.584188879165719</v>
      </c>
      <c r="F346" s="8">
        <f t="shared" si="73"/>
        <v>1.604793772564202E-6</v>
      </c>
      <c r="G346" s="4">
        <f t="shared" si="84"/>
        <v>3.4885522497912137E-2</v>
      </c>
      <c r="H346" s="8">
        <f t="shared" si="78"/>
        <v>3.3467685143668557E-6</v>
      </c>
      <c r="I346" s="4">
        <f t="shared" si="85"/>
        <v>7.2753128968524858E-2</v>
      </c>
      <c r="J346" s="8">
        <f>J345*EXP(-(2*M*(A346-A345)))</f>
        <v>6.1078837252473734E-7</v>
      </c>
      <c r="K346" s="4">
        <f t="shared" si="86"/>
        <v>1.3277513831031783E-2</v>
      </c>
      <c r="M346" s="12">
        <f t="shared" si="87"/>
        <v>1.4206855641880275E-2</v>
      </c>
      <c r="N346" s="12">
        <f t="shared" si="88"/>
        <v>1.8643171110923808E-5</v>
      </c>
      <c r="O346" s="12">
        <f t="shared" si="89"/>
        <v>3.8879997635021602E-5</v>
      </c>
      <c r="P346" s="12">
        <f t="shared" si="90"/>
        <v>7.0956357983285979E-6</v>
      </c>
    </row>
    <row r="347" spans="1:16" x14ac:dyDescent="0.35">
      <c r="A347">
        <f t="shared" si="79"/>
        <v>33.050000000000203</v>
      </c>
      <c r="B347" s="3">
        <f t="shared" si="81"/>
        <v>127.87474193061119</v>
      </c>
      <c r="C347" s="8">
        <f t="shared" si="83"/>
        <v>1.1975047043007302E-3</v>
      </c>
      <c r="D347" s="4">
        <f t="shared" si="82"/>
        <v>21746.413917367256</v>
      </c>
      <c r="E347" s="4">
        <f t="shared" si="80"/>
        <v>26.041432967718158</v>
      </c>
      <c r="F347" s="8">
        <f t="shared" si="73"/>
        <v>1.538788252562725E-6</v>
      </c>
      <c r="G347" s="4">
        <f t="shared" si="84"/>
        <v>3.3463126271411285E-2</v>
      </c>
      <c r="H347" s="8">
        <f t="shared" si="78"/>
        <v>3.2091151909978452E-6</v>
      </c>
      <c r="I347" s="4">
        <f t="shared" si="85"/>
        <v>6.9786747251950221E-2</v>
      </c>
      <c r="J347" s="8">
        <f>J346*EXP(-(2*M*(A347-A346)))</f>
        <v>5.8566651273901944E-7</v>
      </c>
      <c r="K347" s="4">
        <f t="shared" si="86"/>
        <v>1.2736146403563759E-2</v>
      </c>
      <c r="M347" s="12">
        <f t="shared" si="87"/>
        <v>1.3916801470291248E-2</v>
      </c>
      <c r="N347" s="12">
        <f t="shared" si="88"/>
        <v>1.7883028382954784E-5</v>
      </c>
      <c r="O347" s="12">
        <f t="shared" si="89"/>
        <v>3.729473366410855E-5</v>
      </c>
      <c r="P347" s="12">
        <f t="shared" si="90"/>
        <v>6.8063236464245795E-6</v>
      </c>
    </row>
    <row r="348" spans="1:16" x14ac:dyDescent="0.35">
      <c r="A348">
        <f t="shared" si="79"/>
        <v>33.150000000000205</v>
      </c>
      <c r="B348" s="3">
        <f t="shared" si="81"/>
        <v>127.89038578111374</v>
      </c>
      <c r="C348" s="8">
        <f t="shared" si="83"/>
        <v>1.1726193166124177E-3</v>
      </c>
      <c r="D348" s="4">
        <f t="shared" si="82"/>
        <v>21754.39608641123</v>
      </c>
      <c r="E348" s="4">
        <f t="shared" si="80"/>
        <v>25.509625072163391</v>
      </c>
      <c r="F348" s="8">
        <f t="shared" si="73"/>
        <v>1.4754975540823362E-6</v>
      </c>
      <c r="G348" s="4">
        <f t="shared" si="84"/>
        <v>3.2098558216038117E-2</v>
      </c>
      <c r="H348" s="8">
        <f t="shared" si="78"/>
        <v>3.0771235790239289E-6</v>
      </c>
      <c r="I348" s="4">
        <f t="shared" si="85"/>
        <v>6.6940965144921871E-2</v>
      </c>
      <c r="J348" s="8">
        <f>J347*EXP(-(2*M*(A348-A347)))</f>
        <v>5.6157792055871543E-7</v>
      </c>
      <c r="K348" s="4">
        <f t="shared" si="86"/>
        <v>1.2216788517217476E-2</v>
      </c>
      <c r="M348" s="12">
        <f t="shared" si="87"/>
        <v>1.363259802757196E-2</v>
      </c>
      <c r="N348" s="12">
        <f t="shared" si="88"/>
        <v>1.7153789606314845E-5</v>
      </c>
      <c r="O348" s="12">
        <f t="shared" si="89"/>
        <v>3.5773919327189554E-5</v>
      </c>
      <c r="P348" s="12">
        <f t="shared" si="90"/>
        <v>6.5287736127812266E-6</v>
      </c>
    </row>
    <row r="349" spans="1:16" x14ac:dyDescent="0.35">
      <c r="A349">
        <f t="shared" si="79"/>
        <v>33.250000000000206</v>
      </c>
      <c r="B349" s="3">
        <f t="shared" si="81"/>
        <v>127.9058121436771</v>
      </c>
      <c r="C349" s="8">
        <f t="shared" si="83"/>
        <v>1.1482510730473586E-3</v>
      </c>
      <c r="D349" s="4">
        <f t="shared" si="82"/>
        <v>21762.269196197067</v>
      </c>
      <c r="E349" s="4">
        <f t="shared" si="80"/>
        <v>24.988548956478759</v>
      </c>
      <c r="F349" s="8">
        <f t="shared" si="73"/>
        <v>1.4148100159181666E-6</v>
      </c>
      <c r="G349" s="4">
        <f t="shared" si="84"/>
        <v>3.0789476427886996E-2</v>
      </c>
      <c r="H349" s="8">
        <f t="shared" si="78"/>
        <v>2.9505608110130913E-6</v>
      </c>
      <c r="I349" s="4">
        <f t="shared" si="85"/>
        <v>6.4210898649016426E-2</v>
      </c>
      <c r="J349" s="8">
        <f>J348*EXP(-(2*M*(A349-A348)))</f>
        <v>5.3848009746048726E-7</v>
      </c>
      <c r="K349" s="4">
        <f t="shared" si="86"/>
        <v>1.1718548837729556E-2</v>
      </c>
      <c r="M349" s="12">
        <f t="shared" si="87"/>
        <v>1.3354129755035537E-2</v>
      </c>
      <c r="N349" s="12">
        <f t="shared" si="88"/>
        <v>1.6454203244202706E-5</v>
      </c>
      <c r="O349" s="12">
        <f t="shared" si="89"/>
        <v>3.4314944566802592E-5</v>
      </c>
      <c r="P349" s="12">
        <f t="shared" si="90"/>
        <v>6.2625093594795582E-6</v>
      </c>
    </row>
    <row r="350" spans="1:16" x14ac:dyDescent="0.35">
      <c r="A350">
        <f t="shared" si="79"/>
        <v>33.350000000000207</v>
      </c>
      <c r="B350" s="3">
        <f t="shared" si="81"/>
        <v>127.92102404191773</v>
      </c>
      <c r="C350" s="8">
        <f t="shared" si="83"/>
        <v>1.124389226815205E-3</v>
      </c>
      <c r="D350" s="4">
        <f t="shared" si="82"/>
        <v>21770.034710333541</v>
      </c>
      <c r="E350" s="4">
        <f t="shared" si="80"/>
        <v>24.477992495692106</v>
      </c>
      <c r="F350" s="8">
        <f t="shared" si="73"/>
        <v>1.3566185695152048E-6</v>
      </c>
      <c r="G350" s="4">
        <f t="shared" si="84"/>
        <v>2.9533633347029044E-2</v>
      </c>
      <c r="H350" s="8">
        <f t="shared" si="78"/>
        <v>2.8292035974218933E-6</v>
      </c>
      <c r="I350" s="4">
        <f t="shared" si="85"/>
        <v>6.1591860518475136E-2</v>
      </c>
      <c r="J350" s="8">
        <f>J349*EXP(-(2*M*(A350-A349)))</f>
        <v>5.1633229289458715E-7</v>
      </c>
      <c r="K350" s="4">
        <f t="shared" si="86"/>
        <v>1.1240571938381266E-2</v>
      </c>
      <c r="M350" s="12">
        <f t="shared" si="87"/>
        <v>1.308128329098149E-2</v>
      </c>
      <c r="N350" s="12">
        <f t="shared" si="88"/>
        <v>1.5783068178179093E-5</v>
      </c>
      <c r="O350" s="12">
        <f t="shared" si="89"/>
        <v>3.2915304472071672E-5</v>
      </c>
      <c r="P350" s="12">
        <f t="shared" si="90"/>
        <v>6.0070737379505323E-6</v>
      </c>
    </row>
    <row r="351" spans="1:16" x14ac:dyDescent="0.35">
      <c r="A351">
        <f t="shared" si="79"/>
        <v>33.450000000000209</v>
      </c>
      <c r="B351" s="3">
        <f t="shared" si="81"/>
        <v>127.93602445741641</v>
      </c>
      <c r="C351" s="8">
        <f t="shared" si="83"/>
        <v>1.10102325445504E-3</v>
      </c>
      <c r="D351" s="4">
        <f t="shared" si="82"/>
        <v>21777.694073524337</v>
      </c>
      <c r="E351" s="4">
        <f t="shared" si="80"/>
        <v>23.977747603358001</v>
      </c>
      <c r="F351" s="8">
        <f t="shared" si="73"/>
        <v>1.3008205500716015E-6</v>
      </c>
      <c r="G351" s="4">
        <f t="shared" si="84"/>
        <v>2.8328871984012984E-2</v>
      </c>
      <c r="H351" s="8">
        <f t="shared" si="78"/>
        <v>2.7128378326548129E-6</v>
      </c>
      <c r="I351" s="4">
        <f t="shared" si="85"/>
        <v>5.9079352390639328E-2</v>
      </c>
      <c r="J351" s="8">
        <f>J350*EXP(-(2*M*(A351-A350)))</f>
        <v>4.9509543239032028E-7</v>
      </c>
      <c r="K351" s="4">
        <f t="shared" si="86"/>
        <v>1.0782036863795646E-2</v>
      </c>
      <c r="M351" s="12">
        <f t="shared" si="87"/>
        <v>1.2813947431938285E-2</v>
      </c>
      <c r="N351" s="12">
        <f t="shared" si="88"/>
        <v>1.5139231691571148E-5</v>
      </c>
      <c r="O351" s="12">
        <f t="shared" si="89"/>
        <v>3.1572595073133099E-5</v>
      </c>
      <c r="P351" s="12">
        <f t="shared" si="90"/>
        <v>5.7620280214539097E-6</v>
      </c>
    </row>
    <row r="352" spans="1:16" x14ac:dyDescent="0.35">
      <c r="A352">
        <f t="shared" si="79"/>
        <v>33.55000000000021</v>
      </c>
      <c r="B352" s="3">
        <f t="shared" si="81"/>
        <v>127.95081633030257</v>
      </c>
      <c r="C352" s="8">
        <f t="shared" si="83"/>
        <v>1.0781428511943607E-3</v>
      </c>
      <c r="D352" s="4">
        <f t="shared" si="82"/>
        <v>21785.248711791417</v>
      </c>
      <c r="E352" s="4">
        <f t="shared" si="80"/>
        <v>23.487610160109071</v>
      </c>
      <c r="F352" s="8">
        <f t="shared" si="73"/>
        <v>1.2473175154113345E-6</v>
      </c>
      <c r="G352" s="4">
        <f t="shared" si="84"/>
        <v>2.7173122295809645E-2</v>
      </c>
      <c r="H352" s="8">
        <f t="shared" si="78"/>
        <v>2.6012582173264532E-6</v>
      </c>
      <c r="I352" s="4">
        <f t="shared" si="85"/>
        <v>5.666905722804795E-2</v>
      </c>
      <c r="J352" s="8">
        <f>J351*EXP(-(2*M*(A352-A351)))</f>
        <v>4.7473204861854547E-7</v>
      </c>
      <c r="K352" s="4">
        <f t="shared" si="86"/>
        <v>1.0342155750613268E-2</v>
      </c>
      <c r="M352" s="12">
        <f t="shared" si="87"/>
        <v>1.2552013094480464E-2</v>
      </c>
      <c r="N352" s="12">
        <f t="shared" si="88"/>
        <v>1.4521587532741041E-5</v>
      </c>
      <c r="O352" s="12">
        <f t="shared" si="89"/>
        <v>3.028450930211699E-5</v>
      </c>
      <c r="P352" s="12">
        <f t="shared" si="90"/>
        <v>5.5269511679536212E-6</v>
      </c>
    </row>
    <row r="353" spans="1:16" x14ac:dyDescent="0.35">
      <c r="A353">
        <f t="shared" si="79"/>
        <v>33.650000000000212</v>
      </c>
      <c r="B353" s="3">
        <f t="shared" si="81"/>
        <v>127.96540255983068</v>
      </c>
      <c r="C353" s="8">
        <f t="shared" si="83"/>
        <v>1.0557379264045064E-3</v>
      </c>
      <c r="D353" s="4">
        <f t="shared" si="82"/>
        <v>21792.700032696379</v>
      </c>
      <c r="E353" s="4">
        <f t="shared" si="80"/>
        <v>23.007379943274294</v>
      </c>
      <c r="F353" s="8">
        <f t="shared" si="73"/>
        <v>1.1960150723066822E-6</v>
      </c>
      <c r="G353" s="4">
        <f t="shared" si="84"/>
        <v>2.6064397705363195E-2</v>
      </c>
      <c r="H353" s="8">
        <f t="shared" si="78"/>
        <v>2.4942678960601868E-6</v>
      </c>
      <c r="I353" s="4">
        <f t="shared" si="85"/>
        <v>5.4356832060024361E-2</v>
      </c>
      <c r="J353" s="8">
        <f>J352*EXP(-(2*M*(A353-A352)))</f>
        <v>4.552062152895905E-7</v>
      </c>
      <c r="K353" s="4">
        <f t="shared" si="86"/>
        <v>9.9201725028250538E-3</v>
      </c>
      <c r="M353" s="12">
        <f t="shared" si="87"/>
        <v>1.2295373277615958E-2</v>
      </c>
      <c r="N353" s="12">
        <f t="shared" si="88"/>
        <v>1.3929074055099445E-5</v>
      </c>
      <c r="O353" s="12">
        <f t="shared" si="89"/>
        <v>2.9048833114178905E-5</v>
      </c>
      <c r="P353" s="12">
        <f t="shared" si="90"/>
        <v>5.3014391122024173E-6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L9" sqref="L9"/>
    </sheetView>
  </sheetViews>
  <sheetFormatPr defaultRowHeight="14.5" x14ac:dyDescent="0.35"/>
  <sheetData>
    <row r="1" spans="1:2" x14ac:dyDescent="0.35">
      <c r="A1" t="s">
        <v>21</v>
      </c>
      <c r="B1" t="s">
        <v>22</v>
      </c>
    </row>
    <row r="2" spans="1:2" x14ac:dyDescent="0.35">
      <c r="A2" t="s">
        <v>10</v>
      </c>
    </row>
    <row r="3" spans="1:2" x14ac:dyDescent="0.35">
      <c r="A3">
        <f>Lopt</f>
        <v>86</v>
      </c>
      <c r="B3">
        <v>0</v>
      </c>
    </row>
    <row r="4" spans="1:2" x14ac:dyDescent="0.35">
      <c r="A4">
        <f>A3</f>
        <v>86</v>
      </c>
      <c r="B4">
        <v>0.99</v>
      </c>
    </row>
    <row r="5" spans="1:2" x14ac:dyDescent="0.35">
      <c r="A5" t="s">
        <v>15</v>
      </c>
    </row>
    <row r="6" spans="1:2" x14ac:dyDescent="0.35">
      <c r="A6">
        <f>Lcopt</f>
        <v>71.666666666666671</v>
      </c>
      <c r="B6">
        <v>1651</v>
      </c>
    </row>
    <row r="7" spans="1:2" x14ac:dyDescent="0.35">
      <c r="A7" t="s">
        <v>29</v>
      </c>
    </row>
    <row r="8" spans="1:2" x14ac:dyDescent="0.35">
      <c r="A8">
        <v>35</v>
      </c>
      <c r="B8">
        <v>400</v>
      </c>
    </row>
    <row r="9" spans="1:2" x14ac:dyDescent="0.35">
      <c r="A9" t="s">
        <v>40</v>
      </c>
    </row>
    <row r="10" spans="1:2" x14ac:dyDescent="0.35">
      <c r="A10">
        <f>'Cod North Sea'!B27</f>
        <v>61</v>
      </c>
      <c r="B10">
        <v>0</v>
      </c>
    </row>
    <row r="11" spans="1:2" x14ac:dyDescent="0.35">
      <c r="A11">
        <f>A10</f>
        <v>61</v>
      </c>
      <c r="B11">
        <f>B4</f>
        <v>0.99</v>
      </c>
    </row>
    <row r="17" spans="1:2" x14ac:dyDescent="0.35">
      <c r="A17" t="s">
        <v>21</v>
      </c>
      <c r="B17" t="s">
        <v>22</v>
      </c>
    </row>
    <row r="18" spans="1:2" x14ac:dyDescent="0.35">
      <c r="A18" t="s">
        <v>10</v>
      </c>
    </row>
    <row r="19" spans="1:2" x14ac:dyDescent="0.35">
      <c r="A19">
        <f>Lopt</f>
        <v>86</v>
      </c>
      <c r="B19">
        <v>0</v>
      </c>
    </row>
    <row r="20" spans="1:2" x14ac:dyDescent="0.35">
      <c r="A20">
        <f>A19</f>
        <v>86</v>
      </c>
      <c r="B20">
        <v>0.94</v>
      </c>
    </row>
    <row r="21" spans="1:2" x14ac:dyDescent="0.35">
      <c r="A21" t="s">
        <v>15</v>
      </c>
    </row>
    <row r="22" spans="1:2" x14ac:dyDescent="0.35">
      <c r="A22">
        <f>Lcopt</f>
        <v>71.666666666666671</v>
      </c>
      <c r="B22">
        <v>0.435</v>
      </c>
    </row>
    <row r="23" spans="1:2" x14ac:dyDescent="0.35">
      <c r="A23" t="s">
        <v>29</v>
      </c>
    </row>
    <row r="24" spans="1:2" x14ac:dyDescent="0.35">
      <c r="A24">
        <v>35</v>
      </c>
      <c r="B24">
        <v>0.91</v>
      </c>
    </row>
    <row r="25" spans="1:2" x14ac:dyDescent="0.35">
      <c r="A25" t="s">
        <v>40</v>
      </c>
    </row>
    <row r="26" spans="1:2" x14ac:dyDescent="0.35">
      <c r="A26">
        <f>'Cod North Sea'!B27</f>
        <v>61</v>
      </c>
      <c r="B26">
        <v>0</v>
      </c>
    </row>
    <row r="27" spans="1:2" x14ac:dyDescent="0.35">
      <c r="A27">
        <f>A26</f>
        <v>61</v>
      </c>
      <c r="B27">
        <f>B20</f>
        <v>0.94</v>
      </c>
    </row>
    <row r="39" spans="12:12" x14ac:dyDescent="0.35">
      <c r="L39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17</vt:i4>
      </vt:variant>
    </vt:vector>
  </HeadingPairs>
  <TitlesOfParts>
    <vt:vector size="20" baseType="lpstr">
      <vt:lpstr>Cod North Sea</vt:lpstr>
      <vt:lpstr>Equations</vt:lpstr>
      <vt:lpstr>Graphs</vt:lpstr>
      <vt:lpstr>a</vt:lpstr>
      <vt:lpstr>b</vt:lpstr>
      <vt:lpstr>Bo_R</vt:lpstr>
      <vt:lpstr>F</vt:lpstr>
      <vt:lpstr>K</vt:lpstr>
      <vt:lpstr>Lc</vt:lpstr>
      <vt:lpstr>Lcopt</vt:lpstr>
      <vt:lpstr>Linf</vt:lpstr>
      <vt:lpstr>Lopt</vt:lpstr>
      <vt:lpstr>M</vt:lpstr>
      <vt:lpstr>max_Y_R</vt:lpstr>
      <vt:lpstr>tc</vt:lpstr>
      <vt:lpstr>tm</vt:lpstr>
      <vt:lpstr>to</vt:lpstr>
      <vt:lpstr>tr</vt:lpstr>
      <vt:lpstr>Winf</vt:lpstr>
      <vt:lpstr>Z</vt:lpstr>
    </vt:vector>
  </TitlesOfParts>
  <Company>GEOMAR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Froese, Rainer</dc:creator>
  <cp:lastModifiedBy>Froese, Rainer</cp:lastModifiedBy>
  <cp:lastPrinted>2014-04-11T13:20:31Z</cp:lastPrinted>
  <dcterms:created xsi:type="dcterms:W3CDTF">2014-03-18T07:52:21Z</dcterms:created>
  <dcterms:modified xsi:type="dcterms:W3CDTF">2015-11-13T14:03:51Z</dcterms:modified>
</cp:coreProperties>
</file>