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leverm/Desktop/Lagostina et al., Guaymas Basin, Submission, January 2021/Final revision/"/>
    </mc:Choice>
  </mc:AlternateContent>
  <xr:revisionPtr revIDLastSave="0" documentId="13_ncr:1_{9546D1AD-2F8E-CB47-A6BA-3244C187D8D5}" xr6:coauthVersionLast="47" xr6:coauthVersionMax="47" xr10:uidLastSave="{00000000-0000-0000-0000-000000000000}"/>
  <bookViews>
    <workbookView xWindow="-38400" yWindow="460" windowWidth="38400" windowHeight="20320" activeTab="4" xr2:uid="{6EE37935-5BD2-8341-B058-61AA03B204E3}"/>
  </bookViews>
  <sheets>
    <sheet name="Temperature" sheetId="1" r:id="rId1"/>
    <sheet name="DIC" sheetId="2" r:id="rId2"/>
    <sheet name="Sulfate" sheetId="3" r:id="rId3"/>
    <sheet name="Sulfide" sheetId="4" r:id="rId4"/>
    <sheet name="VFAs" sheetId="10" r:id="rId5"/>
    <sheet name="Methane" sheetId="5" r:id="rId6"/>
    <sheet name="TOC, TN" sheetId="6" r:id="rId7"/>
    <sheet name="qPCR" sheetId="8" r:id="rId8"/>
  </sheets>
  <externalReferences>
    <externalReference r:id="rId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3" i="6" l="1"/>
  <c r="AR14" i="6"/>
  <c r="AR17" i="6"/>
  <c r="AR18" i="6"/>
  <c r="AR10" i="6"/>
  <c r="AR11" i="6"/>
  <c r="AR12" i="6"/>
  <c r="AR15" i="6"/>
  <c r="AR16" i="6"/>
  <c r="AW11" i="6"/>
  <c r="AW12" i="6"/>
  <c r="AW13" i="6"/>
  <c r="AW14" i="6"/>
  <c r="AW15" i="6"/>
  <c r="AW16" i="6"/>
  <c r="AW17" i="6"/>
  <c r="AW18" i="6"/>
  <c r="AW10" i="6"/>
  <c r="H12" i="1"/>
  <c r="H13" i="1"/>
  <c r="H14" i="1"/>
  <c r="H11" i="1"/>
  <c r="H10" i="1"/>
  <c r="N15" i="1"/>
  <c r="N14" i="1"/>
  <c r="N13" i="1"/>
  <c r="N12" i="1"/>
  <c r="N11" i="1"/>
  <c r="K17" i="1"/>
  <c r="K16" i="1"/>
  <c r="K15" i="1"/>
  <c r="K14" i="1"/>
  <c r="K13" i="1"/>
  <c r="K12" i="1"/>
  <c r="K11" i="1"/>
  <c r="R11" i="1"/>
  <c r="R12" i="1"/>
  <c r="R13" i="1"/>
  <c r="R14" i="1"/>
  <c r="R10" i="1"/>
  <c r="U11" i="1"/>
  <c r="U12" i="1"/>
  <c r="U13" i="1"/>
  <c r="U14" i="1"/>
  <c r="U10" i="1"/>
  <c r="I15" i="6"/>
  <c r="I14" i="6"/>
  <c r="I13" i="6"/>
  <c r="I12" i="6"/>
  <c r="I11" i="6"/>
  <c r="I10" i="6"/>
  <c r="T18" i="8"/>
  <c r="T17" i="8"/>
  <c r="T16" i="8"/>
  <c r="T15" i="8"/>
  <c r="T14" i="8"/>
  <c r="T13" i="8"/>
  <c r="T12" i="8"/>
  <c r="T11" i="8"/>
  <c r="T10" i="8"/>
  <c r="T9" i="8"/>
  <c r="P17" i="8"/>
  <c r="P16" i="8"/>
  <c r="P15" i="8"/>
  <c r="P14" i="8"/>
  <c r="P13" i="8"/>
  <c r="P12" i="8"/>
  <c r="P11" i="8"/>
  <c r="P10" i="8"/>
  <c r="P9" i="8"/>
  <c r="L19" i="8"/>
  <c r="L20" i="8"/>
  <c r="L21" i="8"/>
  <c r="L22" i="8"/>
  <c r="L23" i="8"/>
  <c r="L18" i="8"/>
  <c r="L17" i="8"/>
  <c r="L16" i="8"/>
  <c r="L15" i="8"/>
  <c r="L14" i="8"/>
  <c r="L13" i="8"/>
  <c r="L12" i="8"/>
  <c r="L11" i="8"/>
  <c r="L10" i="8"/>
  <c r="L9" i="8"/>
  <c r="H18" i="8"/>
  <c r="H17" i="8"/>
  <c r="H16" i="8"/>
  <c r="H15" i="8"/>
  <c r="H14" i="8"/>
  <c r="H13" i="8"/>
  <c r="H12" i="8"/>
  <c r="H11" i="8"/>
  <c r="H10" i="8"/>
  <c r="H9" i="8"/>
  <c r="D10" i="8"/>
  <c r="D11" i="8"/>
  <c r="D12" i="8"/>
  <c r="D13" i="8"/>
  <c r="D14" i="8"/>
  <c r="D15" i="8"/>
  <c r="D16" i="8"/>
  <c r="D17" i="8"/>
  <c r="D18" i="8"/>
  <c r="D19" i="8"/>
  <c r="D20" i="8"/>
  <c r="D21" i="8"/>
  <c r="D9" i="8"/>
  <c r="AN18" i="8"/>
  <c r="AN16" i="8"/>
  <c r="AN15" i="8"/>
  <c r="AN14" i="8"/>
  <c r="AN13" i="8"/>
  <c r="AN12" i="8"/>
  <c r="AN11" i="8"/>
  <c r="AN10" i="8"/>
  <c r="AN9" i="8"/>
  <c r="AJ16" i="8"/>
  <c r="AJ17" i="8"/>
  <c r="AJ18" i="8"/>
  <c r="AB16" i="8"/>
  <c r="AB15" i="8"/>
  <c r="AB14" i="8"/>
  <c r="AB13" i="8"/>
  <c r="AB12" i="8"/>
  <c r="AB11" i="8"/>
  <c r="AB10" i="8"/>
  <c r="AB9" i="8"/>
  <c r="AJ15" i="8"/>
  <c r="AJ14" i="8"/>
  <c r="AJ13" i="8"/>
  <c r="AJ12" i="8"/>
  <c r="AJ11" i="8"/>
  <c r="AJ10" i="8"/>
  <c r="AJ9" i="8"/>
  <c r="AF15" i="8"/>
  <c r="AF14" i="8"/>
  <c r="AF13" i="8"/>
  <c r="AF12" i="8"/>
  <c r="AF11" i="8"/>
  <c r="AF10" i="8"/>
  <c r="AF9" i="8"/>
  <c r="X10" i="8"/>
  <c r="X11" i="8"/>
  <c r="X12" i="8"/>
  <c r="X13" i="8"/>
  <c r="X14" i="8"/>
  <c r="X15" i="8"/>
  <c r="X16" i="8"/>
  <c r="X17" i="8"/>
  <c r="X9" i="8"/>
  <c r="AH11" i="6"/>
  <c r="AH12" i="6"/>
  <c r="AH13" i="6"/>
  <c r="AH14" i="6"/>
  <c r="AH15" i="6"/>
  <c r="AH16" i="6"/>
  <c r="AH17" i="6"/>
  <c r="AH10" i="6"/>
  <c r="AC13" i="6"/>
  <c r="AC12" i="6"/>
  <c r="AC11" i="6"/>
  <c r="AC10" i="6"/>
  <c r="AM11" i="6"/>
  <c r="AM12" i="6"/>
  <c r="AM13" i="6"/>
  <c r="AM14" i="6"/>
  <c r="AM15" i="6"/>
  <c r="AM16" i="6"/>
  <c r="AM10" i="6"/>
  <c r="AG11" i="5"/>
  <c r="AG12" i="5" s="1"/>
  <c r="AG13" i="5" s="1"/>
  <c r="AG14" i="5" s="1"/>
  <c r="AG15" i="5" s="1"/>
  <c r="AG16" i="5" s="1"/>
  <c r="AG17" i="5" s="1"/>
  <c r="AG18" i="5" s="1"/>
  <c r="AG19" i="5" s="1"/>
  <c r="AG20" i="5" s="1"/>
  <c r="AG21" i="5" s="1"/>
  <c r="AG22" i="5" s="1"/>
  <c r="AG23" i="5" s="1"/>
  <c r="AG24" i="5" s="1"/>
  <c r="Y12" i="5"/>
  <c r="Y13" i="5"/>
  <c r="Y14" i="5" s="1"/>
  <c r="Y15" i="5" s="1"/>
  <c r="Y16" i="5" s="1"/>
  <c r="Y17" i="5" s="1"/>
  <c r="Y18" i="5" s="1"/>
  <c r="Y19" i="5" s="1"/>
  <c r="Y20" i="5" s="1"/>
  <c r="Y21" i="5" s="1"/>
  <c r="Y22" i="5" s="1"/>
</calcChain>
</file>

<file path=xl/sharedStrings.xml><?xml version="1.0" encoding="utf-8"?>
<sst xmlns="http://schemas.openxmlformats.org/spreadsheetml/2006/main" count="601" uniqueCount="84">
  <si>
    <t>Cathedral Hill</t>
  </si>
  <si>
    <t>depth (cm)</t>
  </si>
  <si>
    <t>T (°C)</t>
  </si>
  <si>
    <t>Everest Mound</t>
  </si>
  <si>
    <t>4567 CS LC3</t>
  </si>
  <si>
    <t>4563 YM LC1</t>
  </si>
  <si>
    <t>Yellow Mat</t>
  </si>
  <si>
    <t>4564 OM LC15</t>
  </si>
  <si>
    <t>Orange mat</t>
  </si>
  <si>
    <t xml:space="preserve"> </t>
  </si>
  <si>
    <t>Sampled in 2009 by Alvin using push cores</t>
  </si>
  <si>
    <t>Sampled in 1998 by Alvin using push cores</t>
  </si>
  <si>
    <t>Sampled in 2015 using gravity cores and multi-cores</t>
  </si>
  <si>
    <t>DIC (mM)</t>
  </si>
  <si>
    <t>Sulfate (mM)</t>
  </si>
  <si>
    <t>TOC (wt %)</t>
  </si>
  <si>
    <r>
      <t>δ</t>
    </r>
    <r>
      <rPr>
        <b/>
        <vertAlign val="superscript"/>
        <sz val="10"/>
        <rFont val="Arial"/>
        <family val="2"/>
      </rPr>
      <t>13</t>
    </r>
    <r>
      <rPr>
        <b/>
        <sz val="10"/>
        <rFont val="Arial"/>
        <family val="2"/>
      </rPr>
      <t>C-DIC</t>
    </r>
  </si>
  <si>
    <t>formate (µM)</t>
  </si>
  <si>
    <t>propionate (µM)</t>
  </si>
  <si>
    <t>acetate (µM)</t>
  </si>
  <si>
    <t>lactate (µM)</t>
  </si>
  <si>
    <t>CH4 (mM)</t>
  </si>
  <si>
    <r>
      <t>δ</t>
    </r>
    <r>
      <rPr>
        <b/>
        <vertAlign val="superscript"/>
        <sz val="10"/>
        <rFont val="Arial"/>
        <family val="2"/>
      </rPr>
      <t>13</t>
    </r>
    <r>
      <rPr>
        <b/>
        <sz val="10"/>
        <rFont val="Arial"/>
        <family val="2"/>
      </rPr>
      <t>C-CH4</t>
    </r>
  </si>
  <si>
    <t>bd</t>
  </si>
  <si>
    <t>not determined</t>
  </si>
  <si>
    <t>TN (wt %)</t>
  </si>
  <si>
    <t>C/N</t>
  </si>
  <si>
    <t>476</t>
  </si>
  <si>
    <t>426</t>
  </si>
  <si>
    <t>376</t>
  </si>
  <si>
    <t>326</t>
  </si>
  <si>
    <t>276</t>
  </si>
  <si>
    <t>226</t>
  </si>
  <si>
    <t>176</t>
  </si>
  <si>
    <t>126</t>
  </si>
  <si>
    <t>76</t>
  </si>
  <si>
    <t>26</t>
  </si>
  <si>
    <t>0.5</t>
  </si>
  <si>
    <t>1.5</t>
  </si>
  <si>
    <t>2.5</t>
  </si>
  <si>
    <t>3.5</t>
  </si>
  <si>
    <t>5</t>
  </si>
  <si>
    <t>7</t>
  </si>
  <si>
    <t>9</t>
  </si>
  <si>
    <t>11</t>
  </si>
  <si>
    <t>13</t>
  </si>
  <si>
    <t>15</t>
  </si>
  <si>
    <t>17</t>
  </si>
  <si>
    <t>19</t>
  </si>
  <si>
    <t>22</t>
  </si>
  <si>
    <t>30</t>
  </si>
  <si>
    <t>34</t>
  </si>
  <si>
    <t>38</t>
  </si>
  <si>
    <t>BAR</t>
  </si>
  <si>
    <t>Bacteria (copies g-1)</t>
  </si>
  <si>
    <t>Archaea (copies g-1)</t>
  </si>
  <si>
    <t>ND</t>
  </si>
  <si>
    <t>Sulfide (µM)</t>
  </si>
  <si>
    <t>4565 HF 5</t>
  </si>
  <si>
    <t xml:space="preserve">4565 HF 5 </t>
  </si>
  <si>
    <t>4565 LC10</t>
  </si>
  <si>
    <t>T gradient (°C m-1)</t>
  </si>
  <si>
    <t>C1/(C2+C3)</t>
  </si>
  <si>
    <t>4573 YM L23</t>
  </si>
  <si>
    <r>
      <t>Bacteria (copies cm</t>
    </r>
    <r>
      <rPr>
        <b/>
        <vertAlign val="superscript"/>
        <sz val="10"/>
        <rFont val="Helvetica"/>
        <family val="2"/>
      </rPr>
      <t>-3</t>
    </r>
    <r>
      <rPr>
        <b/>
        <sz val="10"/>
        <rFont val="Helvetica"/>
        <family val="2"/>
      </rPr>
      <t>)</t>
    </r>
  </si>
  <si>
    <r>
      <t>Archaea (copies cm</t>
    </r>
    <r>
      <rPr>
        <b/>
        <vertAlign val="superscript"/>
        <sz val="10"/>
        <rFont val="Helvetica"/>
        <family val="2"/>
      </rPr>
      <t>-3</t>
    </r>
    <r>
      <rPr>
        <b/>
        <sz val="10"/>
        <rFont val="Helvetica"/>
        <family val="2"/>
      </rPr>
      <t>)</t>
    </r>
  </si>
  <si>
    <t>Cold site (Ctrl)</t>
  </si>
  <si>
    <t>MUC02 (St. 15) (Ctrl)</t>
  </si>
  <si>
    <t>GC13 (St. 9) (Ctrl)</t>
  </si>
  <si>
    <t>MUC12 (St. 40) (Ctrl)</t>
  </si>
  <si>
    <t>GC09 (St. 51)</t>
  </si>
  <si>
    <t>GC10 (St. 58)</t>
  </si>
  <si>
    <t>bd: below detection</t>
  </si>
  <si>
    <t>SEEP AREA (SA)</t>
  </si>
  <si>
    <r>
      <t>δ</t>
    </r>
    <r>
      <rPr>
        <b/>
        <vertAlign val="superscript"/>
        <sz val="10"/>
        <color theme="1"/>
        <rFont val="Arial"/>
        <family val="2"/>
      </rPr>
      <t>13</t>
    </r>
    <r>
      <rPr>
        <b/>
        <sz val="10"/>
        <color theme="1"/>
        <rFont val="Arial"/>
        <family val="2"/>
      </rPr>
      <t>C-DIC</t>
    </r>
  </si>
  <si>
    <t>Albert &amp; Martens (1997) method</t>
  </si>
  <si>
    <r>
      <t xml:space="preserve">Glombitza </t>
    </r>
    <r>
      <rPr>
        <i/>
        <sz val="12"/>
        <color theme="1"/>
        <rFont val="Calibri"/>
        <family val="2"/>
        <scheme val="minor"/>
      </rPr>
      <t>et al.</t>
    </r>
    <r>
      <rPr>
        <sz val="12"/>
        <color theme="1"/>
        <rFont val="Calibri"/>
        <family val="2"/>
        <scheme val="minor"/>
      </rPr>
      <t xml:space="preserve"> (2014) method</t>
    </r>
  </si>
  <si>
    <r>
      <t>δ</t>
    </r>
    <r>
      <rPr>
        <b/>
        <vertAlign val="superscript"/>
        <sz val="12"/>
        <rFont val="Calibri"/>
        <family val="2"/>
        <scheme val="minor"/>
      </rPr>
      <t>13</t>
    </r>
    <r>
      <rPr>
        <b/>
        <sz val="12"/>
        <rFont val="Calibri"/>
        <family val="2"/>
        <scheme val="minor"/>
      </rPr>
      <t>C-TOC</t>
    </r>
  </si>
  <si>
    <t>red: samples not included in manuscript, because sample to blank copy number ratios &lt;3.</t>
  </si>
  <si>
    <t>ND: not determined</t>
  </si>
  <si>
    <t>NON-SEEP AREA (NSA)</t>
  </si>
  <si>
    <t>not determined, but beyond saturation</t>
  </si>
  <si>
    <t>stays at 3-4°C</t>
  </si>
  <si>
    <t>Data from MUC02, GC13, GC09, and GC10 were previously published Geilert et al. (2018) On the formation of hydrothermal vents and cold seeps in the Guaymas Basin, Gulf of California. Biogeosciences 2018; 15: 5715-5731.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</si>
</sst>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E+00"/>
    <numFmt numFmtId="167" formatCode="0.0000"/>
    <numFmt numFmtId="168" formatCode="0.0;[Red]0.0"/>
  </numFmts>
  <fonts count="33" x14ac:knownFonts="1">
    <font>
      <sz val="12"/>
      <color theme="1"/>
      <name val="Calibri"/>
      <family val="2"/>
      <scheme val="minor"/>
    </font>
    <font>
      <sz val="12"/>
      <color rgb="FFFF0000"/>
      <name val="Calibri"/>
      <family val="2"/>
      <scheme val="minor"/>
    </font>
    <font>
      <b/>
      <sz val="12"/>
      <color theme="1"/>
      <name val="Calibri"/>
      <family val="2"/>
      <scheme val="minor"/>
    </font>
    <font>
      <b/>
      <sz val="10"/>
      <name val="Verdana"/>
      <family val="2"/>
    </font>
    <font>
      <i/>
      <sz val="10"/>
      <name val="Verdana"/>
      <family val="2"/>
    </font>
    <font>
      <b/>
      <sz val="11"/>
      <color theme="1"/>
      <name val="Calibri"/>
      <family val="2"/>
      <scheme val="minor"/>
    </font>
    <font>
      <b/>
      <sz val="14"/>
      <color theme="1"/>
      <name val="Calibri"/>
      <family val="2"/>
      <scheme val="minor"/>
    </font>
    <font>
      <u/>
      <sz val="12"/>
      <color theme="1"/>
      <name val="Calibri"/>
      <family val="2"/>
      <scheme val="minor"/>
    </font>
    <font>
      <b/>
      <u/>
      <sz val="14"/>
      <color theme="1"/>
      <name val="Calibri"/>
      <family val="2"/>
      <scheme val="minor"/>
    </font>
    <font>
      <b/>
      <sz val="10"/>
      <name val="Arial"/>
      <family val="2"/>
    </font>
    <font>
      <b/>
      <vertAlign val="superscript"/>
      <sz val="10"/>
      <name val="Arial"/>
      <family val="2"/>
    </font>
    <font>
      <b/>
      <sz val="9"/>
      <name val="Verdana"/>
      <family val="2"/>
    </font>
    <font>
      <sz val="9"/>
      <color theme="1"/>
      <name val="Calibri"/>
      <family val="2"/>
      <scheme val="minor"/>
    </font>
    <font>
      <sz val="11"/>
      <color indexed="8"/>
      <name val="Lucida Sans"/>
      <family val="2"/>
    </font>
    <font>
      <i/>
      <sz val="12"/>
      <color theme="1"/>
      <name val="Calibri"/>
      <family val="2"/>
      <scheme val="minor"/>
    </font>
    <font>
      <sz val="10"/>
      <name val="Verdana"/>
      <family val="2"/>
    </font>
    <font>
      <i/>
      <sz val="12"/>
      <color rgb="FFFF0000"/>
      <name val="Calibri"/>
      <family val="2"/>
      <scheme val="minor"/>
    </font>
    <font>
      <i/>
      <sz val="12"/>
      <color theme="0" tint="-0.499984740745262"/>
      <name val="Calibri"/>
      <family val="2"/>
      <scheme val="minor"/>
    </font>
    <font>
      <sz val="11"/>
      <color theme="1"/>
      <name val="Calibri"/>
      <family val="2"/>
      <scheme val="minor"/>
    </font>
    <font>
      <sz val="10"/>
      <color theme="1"/>
      <name val="Arial"/>
      <family val="2"/>
    </font>
    <font>
      <sz val="12"/>
      <name val="Calibri"/>
      <family val="2"/>
      <scheme val="minor"/>
    </font>
    <font>
      <i/>
      <sz val="12"/>
      <color theme="0" tint="-0.249977111117893"/>
      <name val="Calibri"/>
      <family val="2"/>
      <scheme val="minor"/>
    </font>
    <font>
      <b/>
      <sz val="10"/>
      <name val="Helvetica"/>
      <family val="2"/>
    </font>
    <font>
      <b/>
      <vertAlign val="superscript"/>
      <sz val="10"/>
      <name val="Helvetica"/>
      <family val="2"/>
    </font>
    <font>
      <sz val="10"/>
      <color theme="1"/>
      <name val="Helvetica"/>
      <family val="2"/>
    </font>
    <font>
      <b/>
      <sz val="10"/>
      <color theme="1"/>
      <name val="Verdana"/>
      <family val="2"/>
    </font>
    <font>
      <b/>
      <sz val="10"/>
      <color theme="1"/>
      <name val="Arial"/>
      <family val="2"/>
    </font>
    <font>
      <b/>
      <vertAlign val="superscript"/>
      <sz val="10"/>
      <color theme="1"/>
      <name val="Arial"/>
      <family val="2"/>
    </font>
    <font>
      <b/>
      <i/>
      <sz val="11"/>
      <color theme="1"/>
      <name val="Calibri"/>
      <family val="2"/>
      <scheme val="minor"/>
    </font>
    <font>
      <sz val="10"/>
      <name val="Calibri"/>
      <family val="2"/>
      <scheme val="minor"/>
    </font>
    <font>
      <b/>
      <sz val="12"/>
      <name val="Calibri"/>
      <family val="2"/>
      <scheme val="minor"/>
    </font>
    <font>
      <b/>
      <vertAlign val="superscript"/>
      <sz val="12"/>
      <name val="Calibri"/>
      <family val="2"/>
      <scheme val="minor"/>
    </font>
    <font>
      <sz val="12"/>
      <color theme="0"/>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auto="1"/>
      </right>
      <top style="medium">
        <color indexed="64"/>
      </top>
      <bottom/>
      <diagonal/>
    </border>
    <border>
      <left style="medium">
        <color auto="1"/>
      </left>
      <right style="thin">
        <color indexed="64"/>
      </right>
      <top/>
      <bottom/>
      <diagonal/>
    </border>
    <border>
      <left/>
      <right style="thin">
        <color indexed="64"/>
      </right>
      <top/>
      <bottom/>
      <diagonal/>
    </border>
  </borders>
  <cellStyleXfs count="1">
    <xf numFmtId="0" fontId="0" fillId="0" borderId="0"/>
  </cellStyleXfs>
  <cellXfs count="339">
    <xf numFmtId="0" fontId="0" fillId="0" borderId="0" xfId="0"/>
    <xf numFmtId="0" fontId="3" fillId="2" borderId="6" xfId="0" applyFont="1" applyFill="1" applyBorder="1" applyAlignment="1">
      <alignment wrapText="1"/>
    </xf>
    <xf numFmtId="0" fontId="3" fillId="2" borderId="8" xfId="0" applyFont="1" applyFill="1" applyBorder="1" applyAlignment="1">
      <alignment wrapText="1"/>
    </xf>
    <xf numFmtId="0" fontId="3" fillId="2" borderId="7" xfId="0" applyFont="1" applyFill="1" applyBorder="1" applyAlignment="1">
      <alignment wrapText="1"/>
    </xf>
    <xf numFmtId="0" fontId="0" fillId="2" borderId="3" xfId="0" applyFill="1" applyBorder="1" applyAlignment="1">
      <alignment vertical="top"/>
    </xf>
    <xf numFmtId="2" fontId="0" fillId="2" borderId="9" xfId="0" applyNumberFormat="1" applyFill="1" applyBorder="1" applyAlignment="1">
      <alignment vertical="top"/>
    </xf>
    <xf numFmtId="2" fontId="0" fillId="2" borderId="0" xfId="0" applyNumberFormat="1" applyFill="1" applyBorder="1" applyAlignment="1">
      <alignment vertical="top"/>
    </xf>
    <xf numFmtId="0" fontId="0" fillId="2" borderId="3" xfId="0" applyFill="1" applyBorder="1"/>
    <xf numFmtId="0" fontId="0" fillId="2" borderId="9" xfId="0" applyFill="1" applyBorder="1"/>
    <xf numFmtId="164" fontId="0" fillId="2" borderId="9" xfId="0" applyNumberFormat="1" applyFill="1" applyBorder="1"/>
    <xf numFmtId="0" fontId="0" fillId="2" borderId="4" xfId="0" applyFill="1" applyBorder="1"/>
    <xf numFmtId="0" fontId="3" fillId="3" borderId="6" xfId="0" applyFont="1" applyFill="1" applyBorder="1" applyAlignment="1">
      <alignment wrapText="1"/>
    </xf>
    <xf numFmtId="0" fontId="3" fillId="3" borderId="8" xfId="0" applyFont="1" applyFill="1" applyBorder="1" applyAlignment="1">
      <alignment wrapText="1"/>
    </xf>
    <xf numFmtId="0" fontId="3" fillId="3" borderId="7" xfId="0" applyFont="1" applyFill="1" applyBorder="1" applyAlignment="1">
      <alignment wrapText="1"/>
    </xf>
    <xf numFmtId="0" fontId="6" fillId="0" borderId="0" xfId="0" applyFont="1"/>
    <xf numFmtId="0" fontId="0" fillId="3" borderId="0" xfId="0" applyFill="1" applyBorder="1" applyAlignment="1"/>
    <xf numFmtId="0" fontId="0" fillId="2" borderId="0" xfId="0" applyFill="1" applyBorder="1"/>
    <xf numFmtId="0" fontId="0" fillId="2" borderId="0" xfId="0" applyFill="1" applyBorder="1" applyAlignment="1">
      <alignment vertical="top"/>
    </xf>
    <xf numFmtId="0" fontId="0" fillId="2" borderId="5" xfId="0" applyFill="1" applyBorder="1"/>
    <xf numFmtId="0" fontId="6" fillId="2" borderId="3" xfId="0" applyFont="1" applyFill="1" applyBorder="1"/>
    <xf numFmtId="0" fontId="6" fillId="2" borderId="9" xfId="0" applyFont="1" applyFill="1" applyBorder="1"/>
    <xf numFmtId="0" fontId="0" fillId="3" borderId="2" xfId="0" applyFill="1" applyBorder="1" applyAlignment="1"/>
    <xf numFmtId="0" fontId="0" fillId="3" borderId="3" xfId="0" applyFill="1" applyBorder="1"/>
    <xf numFmtId="0" fontId="0" fillId="3" borderId="9" xfId="0" applyFill="1" applyBorder="1"/>
    <xf numFmtId="0" fontId="6" fillId="3" borderId="3" xfId="0" applyFont="1" applyFill="1" applyBorder="1"/>
    <xf numFmtId="0" fontId="6" fillId="3" borderId="9" xfId="0" applyFont="1" applyFill="1" applyBorder="1"/>
    <xf numFmtId="0" fontId="0" fillId="3" borderId="3" xfId="0" applyFill="1" applyBorder="1" applyAlignment="1"/>
    <xf numFmtId="164" fontId="0" fillId="3" borderId="9" xfId="0" applyNumberFormat="1" applyFill="1" applyBorder="1"/>
    <xf numFmtId="0" fontId="0" fillId="0" borderId="0" xfId="0" applyFill="1"/>
    <xf numFmtId="0" fontId="0" fillId="3" borderId="3" xfId="0" applyFont="1" applyFill="1" applyBorder="1"/>
    <xf numFmtId="0" fontId="0" fillId="3" borderId="9" xfId="0" applyFont="1" applyFill="1" applyBorder="1"/>
    <xf numFmtId="0" fontId="0" fillId="2" borderId="1" xfId="0" applyFill="1" applyBorder="1"/>
    <xf numFmtId="0" fontId="0" fillId="2" borderId="2" xfId="0" applyFill="1" applyBorder="1"/>
    <xf numFmtId="0" fontId="0" fillId="2" borderId="11" xfId="0" applyFill="1" applyBorder="1"/>
    <xf numFmtId="2" fontId="0" fillId="0" borderId="0" xfId="0" applyNumberFormat="1"/>
    <xf numFmtId="164" fontId="0" fillId="2" borderId="9" xfId="0" applyNumberFormat="1" applyFill="1" applyBorder="1" applyAlignment="1">
      <alignment vertical="top"/>
    </xf>
    <xf numFmtId="0" fontId="5" fillId="2" borderId="0" xfId="0" applyFont="1" applyFill="1" applyBorder="1" applyAlignment="1">
      <alignment vertical="top"/>
    </xf>
    <xf numFmtId="0" fontId="6" fillId="2" borderId="0" xfId="0" applyFont="1" applyFill="1" applyBorder="1"/>
    <xf numFmtId="0" fontId="5" fillId="2" borderId="0" xfId="0" applyFont="1" applyFill="1" applyBorder="1"/>
    <xf numFmtId="0" fontId="0" fillId="3" borderId="0" xfId="0" applyFill="1" applyBorder="1"/>
    <xf numFmtId="0" fontId="6" fillId="3" borderId="0" xfId="0" applyFont="1" applyFill="1" applyBorder="1"/>
    <xf numFmtId="0" fontId="7" fillId="3" borderId="9" xfId="0" applyFont="1" applyFill="1" applyBorder="1"/>
    <xf numFmtId="0" fontId="8" fillId="3" borderId="9" xfId="0" applyFont="1" applyFill="1" applyBorder="1"/>
    <xf numFmtId="0" fontId="7" fillId="0" borderId="0" xfId="0" applyFont="1"/>
    <xf numFmtId="0" fontId="0" fillId="3" borderId="0" xfId="0" applyFont="1" applyFill="1" applyBorder="1"/>
    <xf numFmtId="164" fontId="0" fillId="2" borderId="0" xfId="0" applyNumberFormat="1" applyFill="1" applyBorder="1" applyAlignment="1">
      <alignment vertical="top"/>
    </xf>
    <xf numFmtId="164" fontId="0" fillId="2" borderId="0" xfId="0" applyNumberFormat="1" applyFill="1" applyBorder="1"/>
    <xf numFmtId="2" fontId="0" fillId="2" borderId="2" xfId="0" applyNumberFormat="1" applyFill="1" applyBorder="1"/>
    <xf numFmtId="2" fontId="0" fillId="2" borderId="0" xfId="0" applyNumberFormat="1" applyFill="1" applyBorder="1"/>
    <xf numFmtId="2" fontId="0" fillId="2" borderId="9" xfId="0" applyNumberFormat="1" applyFill="1" applyBorder="1"/>
    <xf numFmtId="0" fontId="11" fillId="2" borderId="6" xfId="0" applyFont="1" applyFill="1" applyBorder="1" applyAlignment="1">
      <alignment wrapText="1"/>
    </xf>
    <xf numFmtId="0" fontId="11" fillId="2" borderId="7" xfId="0" applyFont="1" applyFill="1" applyBorder="1" applyAlignment="1">
      <alignment wrapText="1"/>
    </xf>
    <xf numFmtId="0" fontId="11" fillId="2" borderId="8" xfId="0" applyFont="1" applyFill="1" applyBorder="1" applyAlignment="1">
      <alignment wrapText="1"/>
    </xf>
    <xf numFmtId="0" fontId="12" fillId="0" borderId="0" xfId="0" applyFont="1"/>
    <xf numFmtId="0" fontId="0" fillId="3" borderId="9" xfId="0" applyFill="1" applyBorder="1" applyAlignment="1"/>
    <xf numFmtId="0" fontId="9" fillId="2" borderId="8" xfId="0" applyNumberFormat="1" applyFont="1" applyFill="1" applyBorder="1" applyAlignment="1">
      <alignment wrapText="1"/>
    </xf>
    <xf numFmtId="0" fontId="0" fillId="0" borderId="0" xfId="0" applyAlignment="1">
      <alignment wrapText="1"/>
    </xf>
    <xf numFmtId="164" fontId="9" fillId="2" borderId="1" xfId="0" applyNumberFormat="1" applyFont="1" applyFill="1" applyBorder="1"/>
    <xf numFmtId="164" fontId="9" fillId="2" borderId="2" xfId="0" applyNumberFormat="1" applyFont="1" applyFill="1" applyBorder="1"/>
    <xf numFmtId="164" fontId="9" fillId="2" borderId="11" xfId="0" applyNumberFormat="1" applyFont="1" applyFill="1" applyBorder="1"/>
    <xf numFmtId="164" fontId="9" fillId="2" borderId="3" xfId="0" applyNumberFormat="1" applyFont="1" applyFill="1" applyBorder="1"/>
    <xf numFmtId="164" fontId="9" fillId="2" borderId="0" xfId="0" applyNumberFormat="1" applyFont="1" applyFill="1" applyBorder="1"/>
    <xf numFmtId="164" fontId="9" fillId="2" borderId="9" xfId="0" applyNumberFormat="1" applyFont="1" applyFill="1" applyBorder="1"/>
    <xf numFmtId="0" fontId="0" fillId="2" borderId="5" xfId="0" applyFont="1" applyFill="1" applyBorder="1"/>
    <xf numFmtId="0" fontId="0" fillId="0" borderId="0" xfId="0" applyFont="1"/>
    <xf numFmtId="164" fontId="0" fillId="2" borderId="2" xfId="0" applyNumberFormat="1" applyFill="1" applyBorder="1" applyAlignment="1">
      <alignment vertical="top"/>
    </xf>
    <xf numFmtId="164" fontId="0" fillId="2" borderId="2" xfId="0" applyNumberFormat="1" applyFont="1" applyFill="1" applyBorder="1"/>
    <xf numFmtId="164" fontId="0" fillId="2" borderId="0" xfId="0" applyNumberFormat="1" applyFont="1" applyFill="1" applyBorder="1"/>
    <xf numFmtId="2" fontId="0" fillId="2" borderId="11" xfId="0" applyNumberFormat="1" applyFill="1" applyBorder="1" applyAlignment="1">
      <alignment vertical="top"/>
    </xf>
    <xf numFmtId="0" fontId="0" fillId="3" borderId="11" xfId="0" applyFill="1" applyBorder="1" applyAlignment="1"/>
    <xf numFmtId="164" fontId="0" fillId="3" borderId="0" xfId="0" applyNumberFormat="1" applyFill="1" applyBorder="1"/>
    <xf numFmtId="166" fontId="0" fillId="2" borderId="0" xfId="0" applyNumberFormat="1" applyFill="1" applyBorder="1"/>
    <xf numFmtId="0" fontId="1" fillId="0" borderId="0" xfId="0" applyFont="1"/>
    <xf numFmtId="166" fontId="16" fillId="2" borderId="0" xfId="0" applyNumberFormat="1" applyFont="1" applyFill="1" applyBorder="1"/>
    <xf numFmtId="0" fontId="0" fillId="4" borderId="2" xfId="0" applyFill="1" applyBorder="1" applyAlignment="1"/>
    <xf numFmtId="164" fontId="0" fillId="4" borderId="11" xfId="0" applyNumberFormat="1" applyFill="1" applyBorder="1" applyAlignment="1"/>
    <xf numFmtId="0" fontId="0" fillId="4" borderId="0" xfId="0" applyFill="1"/>
    <xf numFmtId="0" fontId="0" fillId="4" borderId="0" xfId="0" applyFill="1" applyBorder="1"/>
    <xf numFmtId="166" fontId="0" fillId="4" borderId="0" xfId="0" applyNumberFormat="1" applyFill="1" applyBorder="1"/>
    <xf numFmtId="0" fontId="0" fillId="4" borderId="3" xfId="0" applyFill="1" applyBorder="1"/>
    <xf numFmtId="0" fontId="0" fillId="4" borderId="0" xfId="0" applyFill="1" applyBorder="1" applyAlignment="1"/>
    <xf numFmtId="164" fontId="0" fillId="4" borderId="9" xfId="0" applyNumberFormat="1" applyFill="1" applyBorder="1" applyAlignment="1"/>
    <xf numFmtId="166" fontId="16" fillId="4" borderId="0" xfId="0" applyNumberFormat="1" applyFont="1" applyFill="1" applyBorder="1"/>
    <xf numFmtId="164" fontId="17" fillId="4" borderId="9" xfId="0" applyNumberFormat="1" applyFont="1" applyFill="1" applyBorder="1" applyAlignment="1"/>
    <xf numFmtId="0" fontId="0" fillId="4" borderId="9" xfId="0" applyFill="1" applyBorder="1"/>
    <xf numFmtId="0" fontId="0" fillId="4" borderId="3" xfId="0" applyFont="1" applyFill="1" applyBorder="1"/>
    <xf numFmtId="0" fontId="0" fillId="4" borderId="0" xfId="0" applyFont="1" applyFill="1" applyBorder="1"/>
    <xf numFmtId="0" fontId="0" fillId="4" borderId="9" xfId="0" applyFont="1" applyFill="1" applyBorder="1"/>
    <xf numFmtId="0" fontId="0" fillId="4" borderId="1" xfId="0" applyFont="1" applyFill="1" applyBorder="1"/>
    <xf numFmtId="0" fontId="0" fillId="4" borderId="2" xfId="0" applyFont="1" applyFill="1" applyBorder="1" applyAlignment="1"/>
    <xf numFmtId="164" fontId="0" fillId="4" borderId="11" xfId="0" applyNumberFormat="1" applyFont="1" applyFill="1" applyBorder="1" applyAlignment="1"/>
    <xf numFmtId="0" fontId="0" fillId="4" borderId="0" xfId="0" applyFont="1" applyFill="1" applyBorder="1" applyAlignment="1"/>
    <xf numFmtId="164" fontId="0" fillId="4" borderId="9" xfId="0" applyNumberFormat="1" applyFont="1" applyFill="1" applyBorder="1" applyAlignment="1"/>
    <xf numFmtId="0" fontId="0" fillId="2" borderId="3" xfId="0" applyFont="1" applyFill="1" applyBorder="1"/>
    <xf numFmtId="164" fontId="2" fillId="2" borderId="3" xfId="0" applyNumberFormat="1" applyFont="1" applyFill="1" applyBorder="1"/>
    <xf numFmtId="164" fontId="2" fillId="2" borderId="9" xfId="0" applyNumberFormat="1" applyFont="1" applyFill="1" applyBorder="1"/>
    <xf numFmtId="164" fontId="2" fillId="2" borderId="0" xfId="0" applyNumberFormat="1" applyFont="1" applyFill="1" applyBorder="1"/>
    <xf numFmtId="164" fontId="2" fillId="2" borderId="2" xfId="0" applyNumberFormat="1" applyFont="1" applyFill="1" applyBorder="1"/>
    <xf numFmtId="164" fontId="0" fillId="2" borderId="11" xfId="0" applyNumberFormat="1" applyFill="1" applyBorder="1" applyAlignment="1">
      <alignment vertical="top"/>
    </xf>
    <xf numFmtId="164" fontId="13" fillId="2" borderId="1" xfId="0" applyNumberFormat="1" applyFont="1" applyFill="1" applyBorder="1" applyAlignment="1">
      <alignment horizontal="center"/>
    </xf>
    <xf numFmtId="164" fontId="2" fillId="2" borderId="11" xfId="0" applyNumberFormat="1" applyFont="1" applyFill="1" applyBorder="1"/>
    <xf numFmtId="0" fontId="0" fillId="2" borderId="3" xfId="0" applyNumberFormat="1" applyFill="1" applyBorder="1" applyAlignment="1">
      <alignment horizontal="center"/>
    </xf>
    <xf numFmtId="0" fontId="0" fillId="2" borderId="1" xfId="0" applyNumberFormat="1" applyFill="1" applyBorder="1" applyAlignment="1">
      <alignment horizontal="center"/>
    </xf>
    <xf numFmtId="164" fontId="0" fillId="2" borderId="11" xfId="0" applyNumberFormat="1" applyFill="1" applyBorder="1"/>
    <xf numFmtId="0" fontId="0" fillId="3" borderId="11" xfId="0" applyFill="1" applyBorder="1"/>
    <xf numFmtId="0" fontId="0" fillId="2" borderId="1" xfId="0" applyFont="1" applyFill="1" applyBorder="1"/>
    <xf numFmtId="164" fontId="0" fillId="2" borderId="11" xfId="0" applyNumberFormat="1" applyFont="1" applyFill="1" applyBorder="1"/>
    <xf numFmtId="164" fontId="0" fillId="2" borderId="9" xfId="0" applyNumberFormat="1" applyFont="1" applyFill="1" applyBorder="1"/>
    <xf numFmtId="0" fontId="0" fillId="2" borderId="4" xfId="0" applyFont="1" applyFill="1" applyBorder="1"/>
    <xf numFmtId="164" fontId="0" fillId="2" borderId="5" xfId="0" applyNumberFormat="1" applyFont="1" applyFill="1" applyBorder="1"/>
    <xf numFmtId="164" fontId="0" fillId="2" borderId="10" xfId="0" applyNumberFormat="1" applyFont="1" applyFill="1" applyBorder="1"/>
    <xf numFmtId="0" fontId="14" fillId="2" borderId="3" xfId="0" applyFont="1" applyFill="1" applyBorder="1"/>
    <xf numFmtId="164" fontId="20" fillId="2" borderId="11" xfId="0" applyNumberFormat="1" applyFont="1" applyFill="1" applyBorder="1" applyAlignment="1" applyProtection="1">
      <alignment horizontal="center"/>
    </xf>
    <xf numFmtId="164" fontId="20" fillId="2" borderId="9" xfId="0" applyNumberFormat="1" applyFont="1" applyFill="1" applyBorder="1" applyAlignment="1" applyProtection="1">
      <alignment horizontal="center"/>
    </xf>
    <xf numFmtId="0" fontId="0" fillId="3" borderId="1" xfId="0" applyFill="1" applyBorder="1" applyAlignment="1"/>
    <xf numFmtId="1" fontId="0" fillId="2" borderId="0" xfId="0" applyNumberFormat="1" applyFill="1" applyBorder="1" applyAlignment="1">
      <alignment vertical="top"/>
    </xf>
    <xf numFmtId="1" fontId="0" fillId="2" borderId="9" xfId="0" applyNumberFormat="1" applyFill="1" applyBorder="1" applyAlignment="1">
      <alignment vertical="top"/>
    </xf>
    <xf numFmtId="1" fontId="0" fillId="3" borderId="0" xfId="0" applyNumberFormat="1" applyFill="1" applyBorder="1"/>
    <xf numFmtId="164" fontId="21" fillId="4" borderId="9" xfId="0" applyNumberFormat="1" applyFont="1" applyFill="1" applyBorder="1" applyAlignment="1"/>
    <xf numFmtId="1" fontId="21" fillId="4" borderId="9" xfId="0" applyNumberFormat="1" applyFont="1" applyFill="1" applyBorder="1" applyAlignment="1"/>
    <xf numFmtId="0" fontId="22" fillId="2" borderId="6" xfId="0" applyFont="1" applyFill="1" applyBorder="1" applyAlignment="1">
      <alignment wrapText="1"/>
    </xf>
    <xf numFmtId="0" fontId="22" fillId="2" borderId="8" xfId="0" applyFont="1" applyFill="1" applyBorder="1" applyAlignment="1">
      <alignment wrapText="1"/>
    </xf>
    <xf numFmtId="0" fontId="22" fillId="2" borderId="7" xfId="0" applyFont="1" applyFill="1" applyBorder="1" applyAlignment="1">
      <alignment wrapText="1"/>
    </xf>
    <xf numFmtId="0" fontId="24" fillId="0" borderId="0" xfId="0" applyFont="1"/>
    <xf numFmtId="1" fontId="21" fillId="2" borderId="9" xfId="0" applyNumberFormat="1" applyFont="1" applyFill="1" applyBorder="1" applyAlignment="1">
      <alignment vertical="top"/>
    </xf>
    <xf numFmtId="0" fontId="5" fillId="2" borderId="12" xfId="0" applyFont="1" applyFill="1" applyBorder="1" applyAlignment="1">
      <alignment vertical="top"/>
    </xf>
    <xf numFmtId="0" fontId="5" fillId="2" borderId="13" xfId="0" applyFont="1" applyFill="1" applyBorder="1"/>
    <xf numFmtId="164" fontId="0" fillId="4" borderId="0" xfId="0" applyNumberFormat="1" applyFill="1" applyBorder="1"/>
    <xf numFmtId="166" fontId="0" fillId="4" borderId="2" xfId="0" applyNumberFormat="1" applyFill="1" applyBorder="1" applyAlignment="1"/>
    <xf numFmtId="166" fontId="0" fillId="4" borderId="0" xfId="0" applyNumberFormat="1" applyFill="1" applyBorder="1" applyAlignment="1"/>
    <xf numFmtId="166" fontId="0" fillId="0" borderId="0" xfId="0" applyNumberFormat="1"/>
    <xf numFmtId="164" fontId="4" fillId="2" borderId="0" xfId="0" applyNumberFormat="1" applyFont="1" applyFill="1" applyBorder="1" applyAlignment="1">
      <alignment wrapText="1"/>
    </xf>
    <xf numFmtId="164" fontId="0" fillId="2" borderId="0" xfId="0" applyNumberFormat="1" applyFill="1" applyBorder="1" applyAlignment="1">
      <alignment horizontal="right" wrapText="1"/>
    </xf>
    <xf numFmtId="164" fontId="0" fillId="2" borderId="0" xfId="0" applyNumberFormat="1" applyFill="1" applyBorder="1" applyAlignment="1">
      <alignment horizontal="right"/>
    </xf>
    <xf numFmtId="0" fontId="7" fillId="4" borderId="9" xfId="0" applyFont="1" applyFill="1" applyBorder="1"/>
    <xf numFmtId="0" fontId="6" fillId="4" borderId="3" xfId="0" applyFont="1" applyFill="1" applyBorder="1"/>
    <xf numFmtId="0" fontId="6" fillId="4" borderId="0" xfId="0" applyFont="1" applyFill="1" applyBorder="1"/>
    <xf numFmtId="0" fontId="6" fillId="4" borderId="9" xfId="0" applyFont="1" applyFill="1" applyBorder="1"/>
    <xf numFmtId="0" fontId="8" fillId="4" borderId="9" xfId="0" applyFont="1" applyFill="1" applyBorder="1"/>
    <xf numFmtId="0" fontId="3" fillId="4" borderId="6" xfId="0" applyFont="1" applyFill="1" applyBorder="1" applyAlignment="1">
      <alignment wrapText="1"/>
    </xf>
    <xf numFmtId="0" fontId="3" fillId="4" borderId="7" xfId="0" applyFont="1" applyFill="1" applyBorder="1" applyAlignment="1">
      <alignment wrapText="1"/>
    </xf>
    <xf numFmtId="0" fontId="11" fillId="4" borderId="7" xfId="0" applyFont="1" applyFill="1" applyBorder="1" applyAlignment="1">
      <alignment wrapText="1"/>
    </xf>
    <xf numFmtId="0" fontId="9" fillId="4" borderId="8" xfId="0" applyNumberFormat="1" applyFont="1" applyFill="1" applyBorder="1" applyAlignment="1">
      <alignment wrapText="1"/>
    </xf>
    <xf numFmtId="49" fontId="0" fillId="4" borderId="3" xfId="0" applyNumberFormat="1" applyFill="1" applyBorder="1" applyAlignment="1">
      <alignment horizontal="center"/>
    </xf>
    <xf numFmtId="165" fontId="0" fillId="4" borderId="2" xfId="0" applyNumberFormat="1" applyFill="1" applyBorder="1" applyAlignment="1"/>
    <xf numFmtId="0" fontId="0" fillId="4" borderId="11" xfId="0" applyFill="1" applyBorder="1" applyAlignment="1"/>
    <xf numFmtId="49" fontId="0" fillId="4" borderId="1" xfId="0" applyNumberFormat="1" applyFill="1" applyBorder="1" applyAlignment="1">
      <alignment horizontal="center"/>
    </xf>
    <xf numFmtId="164" fontId="0" fillId="4" borderId="2" xfId="0" applyNumberFormat="1" applyFill="1" applyBorder="1"/>
    <xf numFmtId="165" fontId="0" fillId="4" borderId="0" xfId="0" applyNumberFormat="1" applyFill="1" applyBorder="1"/>
    <xf numFmtId="1" fontId="0" fillId="4" borderId="0" xfId="0" applyNumberFormat="1" applyFill="1" applyBorder="1"/>
    <xf numFmtId="165" fontId="0" fillId="4" borderId="0" xfId="0" applyNumberFormat="1" applyFill="1" applyBorder="1" applyAlignment="1"/>
    <xf numFmtId="0" fontId="0" fillId="4" borderId="9" xfId="0" applyFill="1" applyBorder="1" applyAlignment="1"/>
    <xf numFmtId="164" fontId="0" fillId="4" borderId="9" xfId="0" applyNumberFormat="1" applyFill="1" applyBorder="1"/>
    <xf numFmtId="0" fontId="2" fillId="0" borderId="0" xfId="0" applyFont="1"/>
    <xf numFmtId="0" fontId="2" fillId="2" borderId="6" xfId="0" applyFont="1" applyFill="1" applyBorder="1"/>
    <xf numFmtId="0" fontId="2" fillId="2" borderId="7" xfId="0" applyFont="1" applyFill="1" applyBorder="1"/>
    <xf numFmtId="0" fontId="2" fillId="4" borderId="7" xfId="0" applyFont="1" applyFill="1" applyBorder="1"/>
    <xf numFmtId="0" fontId="2" fillId="4" borderId="8" xfId="0" applyFont="1" applyFill="1" applyBorder="1"/>
    <xf numFmtId="0" fontId="2" fillId="4" borderId="6" xfId="0" applyFont="1" applyFill="1" applyBorder="1"/>
    <xf numFmtId="164" fontId="15" fillId="2" borderId="0" xfId="0" applyNumberFormat="1" applyFont="1" applyFill="1" applyBorder="1" applyAlignment="1">
      <alignment wrapText="1"/>
    </xf>
    <xf numFmtId="166" fontId="15" fillId="2" borderId="0" xfId="0" applyNumberFormat="1" applyFont="1" applyFill="1" applyBorder="1" applyAlignment="1">
      <alignment wrapText="1"/>
    </xf>
    <xf numFmtId="166" fontId="0" fillId="2" borderId="0" xfId="0" applyNumberFormat="1" applyFont="1" applyFill="1" applyBorder="1" applyAlignment="1">
      <alignment horizontal="right" wrapText="1"/>
    </xf>
    <xf numFmtId="166" fontId="0" fillId="2" borderId="0" xfId="0" applyNumberFormat="1" applyFont="1" applyFill="1" applyBorder="1" applyAlignment="1">
      <alignment horizontal="right"/>
    </xf>
    <xf numFmtId="166" fontId="6" fillId="4" borderId="0" xfId="0" applyNumberFormat="1" applyFont="1" applyFill="1" applyBorder="1"/>
    <xf numFmtId="0" fontId="22" fillId="4" borderId="6" xfId="0" applyFont="1" applyFill="1" applyBorder="1" applyAlignment="1">
      <alignment wrapText="1"/>
    </xf>
    <xf numFmtId="0" fontId="22" fillId="4" borderId="7" xfId="0" applyFont="1" applyFill="1" applyBorder="1" applyAlignment="1">
      <alignment wrapText="1"/>
    </xf>
    <xf numFmtId="0" fontId="22" fillId="4" borderId="8" xfId="0" applyFont="1" applyFill="1" applyBorder="1" applyAlignment="1">
      <alignment wrapText="1"/>
    </xf>
    <xf numFmtId="166" fontId="22" fillId="4" borderId="7" xfId="0" applyNumberFormat="1" applyFont="1" applyFill="1" applyBorder="1" applyAlignment="1">
      <alignment wrapText="1"/>
    </xf>
    <xf numFmtId="167" fontId="0" fillId="2" borderId="0" xfId="0" applyNumberFormat="1" applyFill="1" applyBorder="1"/>
    <xf numFmtId="164" fontId="0" fillId="4" borderId="0" xfId="0" applyNumberFormat="1" applyFont="1" applyFill="1" applyBorder="1" applyAlignment="1">
      <alignment horizontal="right"/>
    </xf>
    <xf numFmtId="0" fontId="0" fillId="2" borderId="10" xfId="0" applyFill="1" applyBorder="1"/>
    <xf numFmtId="49" fontId="0" fillId="4" borderId="4" xfId="0" applyNumberFormat="1" applyFill="1" applyBorder="1" applyAlignment="1">
      <alignment horizontal="center"/>
    </xf>
    <xf numFmtId="165" fontId="0" fillId="4" borderId="5" xfId="0" applyNumberFormat="1" applyFill="1" applyBorder="1"/>
    <xf numFmtId="164" fontId="0" fillId="4" borderId="5" xfId="0" applyNumberFormat="1" applyFont="1" applyFill="1" applyBorder="1" applyAlignment="1">
      <alignment horizontal="right"/>
    </xf>
    <xf numFmtId="0" fontId="0" fillId="4" borderId="10" xfId="0" applyFill="1" applyBorder="1" applyAlignment="1"/>
    <xf numFmtId="0" fontId="0" fillId="4" borderId="5" xfId="0" applyFill="1" applyBorder="1"/>
    <xf numFmtId="0" fontId="0" fillId="4" borderId="10" xfId="0" applyFill="1" applyBorder="1"/>
    <xf numFmtId="0" fontId="0" fillId="4" borderId="4" xfId="0" applyFill="1" applyBorder="1"/>
    <xf numFmtId="0" fontId="0" fillId="4" borderId="7" xfId="0" applyFill="1" applyBorder="1"/>
    <xf numFmtId="0" fontId="0" fillId="4" borderId="8" xfId="0" applyFill="1" applyBorder="1"/>
    <xf numFmtId="0" fontId="0" fillId="2" borderId="0" xfId="0" applyFont="1" applyFill="1" applyBorder="1"/>
    <xf numFmtId="2" fontId="0" fillId="2" borderId="0" xfId="0" applyNumberFormat="1" applyFont="1" applyFill="1" applyBorder="1"/>
    <xf numFmtId="0" fontId="0" fillId="3" borderId="4" xfId="0" applyFill="1" applyBorder="1"/>
    <xf numFmtId="0" fontId="0" fillId="3" borderId="5" xfId="0" applyFill="1" applyBorder="1"/>
    <xf numFmtId="0" fontId="0" fillId="3" borderId="10" xfId="0" applyFill="1" applyBorder="1"/>
    <xf numFmtId="0" fontId="0" fillId="3" borderId="5" xfId="0" applyFont="1" applyFill="1" applyBorder="1"/>
    <xf numFmtId="0" fontId="0" fillId="3" borderId="10" xfId="0" applyFont="1" applyFill="1" applyBorder="1"/>
    <xf numFmtId="2" fontId="0" fillId="2" borderId="0" xfId="0" applyNumberFormat="1" applyFont="1" applyFill="1" applyBorder="1" applyAlignment="1">
      <alignment horizontal="right" wrapText="1"/>
    </xf>
    <xf numFmtId="2" fontId="0" fillId="2" borderId="0" xfId="0" applyNumberFormat="1" applyFont="1" applyFill="1" applyBorder="1" applyAlignment="1">
      <alignment horizontal="right"/>
    </xf>
    <xf numFmtId="0" fontId="18" fillId="4" borderId="0" xfId="0" applyFont="1" applyFill="1" applyBorder="1"/>
    <xf numFmtId="166" fontId="0" fillId="2" borderId="0" xfId="0" applyNumberFormat="1" applyFont="1" applyFill="1" applyBorder="1"/>
    <xf numFmtId="0" fontId="16" fillId="2" borderId="0" xfId="0" applyFont="1" applyFill="1" applyBorder="1"/>
    <xf numFmtId="0" fontId="1" fillId="4" borderId="0" xfId="0" applyFont="1" applyFill="1" applyBorder="1"/>
    <xf numFmtId="0" fontId="1" fillId="2" borderId="0" xfId="0" applyFont="1" applyFill="1" applyBorder="1"/>
    <xf numFmtId="166" fontId="0" fillId="4" borderId="5" xfId="0" applyNumberFormat="1" applyFill="1" applyBorder="1"/>
    <xf numFmtId="164" fontId="0" fillId="4" borderId="10" xfId="0" applyNumberFormat="1" applyFill="1" applyBorder="1" applyAlignment="1"/>
    <xf numFmtId="0" fontId="1" fillId="4" borderId="3" xfId="0" applyFont="1" applyFill="1" applyBorder="1"/>
    <xf numFmtId="0" fontId="11" fillId="4" borderId="6" xfId="0" applyFont="1" applyFill="1" applyBorder="1" applyAlignment="1">
      <alignment wrapText="1"/>
    </xf>
    <xf numFmtId="0" fontId="11" fillId="4" borderId="8" xfId="0" applyFont="1" applyFill="1" applyBorder="1" applyAlignment="1">
      <alignment wrapText="1"/>
    </xf>
    <xf numFmtId="0" fontId="0" fillId="4" borderId="1" xfId="0" applyFill="1" applyBorder="1"/>
    <xf numFmtId="0" fontId="18" fillId="4" borderId="1" xfId="0" applyFont="1" applyFill="1" applyBorder="1"/>
    <xf numFmtId="0" fontId="0" fillId="4" borderId="11" xfId="0" applyFill="1" applyBorder="1"/>
    <xf numFmtId="164" fontId="0" fillId="2" borderId="0" xfId="0" applyNumberFormat="1" applyFill="1" applyBorder="1" applyAlignment="1">
      <alignment wrapText="1"/>
    </xf>
    <xf numFmtId="164" fontId="0" fillId="2" borderId="2" xfId="0" applyNumberFormat="1" applyFill="1" applyBorder="1" applyAlignment="1">
      <alignment wrapText="1"/>
    </xf>
    <xf numFmtId="164" fontId="0" fillId="2" borderId="11" xfId="0" applyNumberFormat="1" applyFill="1" applyBorder="1" applyAlignment="1">
      <alignment wrapText="1"/>
    </xf>
    <xf numFmtId="164" fontId="0" fillId="2" borderId="9" xfId="0" applyNumberFormat="1" applyFill="1" applyBorder="1" applyAlignment="1">
      <alignment wrapText="1"/>
    </xf>
    <xf numFmtId="0" fontId="3" fillId="4" borderId="8" xfId="0" applyFont="1" applyFill="1" applyBorder="1" applyAlignment="1">
      <alignment wrapText="1"/>
    </xf>
    <xf numFmtId="2" fontId="0" fillId="2" borderId="0" xfId="0" applyNumberFormat="1" applyFill="1" applyBorder="1" applyAlignment="1">
      <alignment wrapText="1"/>
    </xf>
    <xf numFmtId="0" fontId="4" fillId="2" borderId="1" xfId="0" applyFont="1" applyFill="1" applyBorder="1" applyAlignment="1">
      <alignment wrapText="1"/>
    </xf>
    <xf numFmtId="164" fontId="0" fillId="2" borderId="11" xfId="0" applyNumberFormat="1" applyFill="1" applyBorder="1" applyAlignment="1">
      <alignment horizontal="right" wrapText="1"/>
    </xf>
    <xf numFmtId="2" fontId="0" fillId="2" borderId="3" xfId="0" applyNumberFormat="1" applyFill="1" applyBorder="1" applyAlignment="1">
      <alignment horizontal="right" wrapText="1"/>
    </xf>
    <xf numFmtId="164" fontId="0" fillId="2" borderId="9" xfId="0" applyNumberFormat="1" applyFill="1" applyBorder="1" applyAlignment="1">
      <alignment horizontal="right"/>
    </xf>
    <xf numFmtId="2" fontId="0" fillId="2" borderId="3" xfId="0" applyNumberFormat="1" applyFill="1" applyBorder="1" applyAlignment="1">
      <alignment horizontal="right"/>
    </xf>
    <xf numFmtId="2" fontId="0" fillId="2" borderId="9" xfId="0" applyNumberFormat="1" applyFill="1" applyBorder="1" applyAlignment="1">
      <alignment horizontal="right"/>
    </xf>
    <xf numFmtId="168" fontId="0" fillId="4" borderId="0" xfId="0" applyNumberFormat="1" applyFill="1"/>
    <xf numFmtId="0" fontId="0" fillId="3" borderId="1" xfId="0" applyFont="1" applyFill="1" applyBorder="1"/>
    <xf numFmtId="0" fontId="0" fillId="3" borderId="2" xfId="0" applyFont="1" applyFill="1" applyBorder="1"/>
    <xf numFmtId="164" fontId="0" fillId="3" borderId="0" xfId="0" applyNumberFormat="1" applyFont="1" applyFill="1" applyBorder="1"/>
    <xf numFmtId="164" fontId="0" fillId="3" borderId="9" xfId="0" applyNumberFormat="1" applyFont="1" applyFill="1" applyBorder="1"/>
    <xf numFmtId="0" fontId="0" fillId="4" borderId="2" xfId="0" applyFont="1" applyFill="1" applyBorder="1"/>
    <xf numFmtId="0" fontId="7" fillId="4" borderId="2" xfId="0" applyFont="1" applyFill="1" applyBorder="1"/>
    <xf numFmtId="0" fontId="0" fillId="4" borderId="11" xfId="0" applyFont="1" applyFill="1" applyBorder="1"/>
    <xf numFmtId="0" fontId="25" fillId="4" borderId="7" xfId="0" applyFont="1" applyFill="1" applyBorder="1" applyAlignment="1">
      <alignment wrapText="1"/>
    </xf>
    <xf numFmtId="0" fontId="26" fillId="4" borderId="8" xfId="0" applyNumberFormat="1" applyFont="1" applyFill="1" applyBorder="1" applyAlignment="1">
      <alignment wrapText="1"/>
    </xf>
    <xf numFmtId="0" fontId="25" fillId="4" borderId="6" xfId="0" applyFont="1" applyFill="1" applyBorder="1" applyAlignment="1">
      <alignment wrapText="1"/>
    </xf>
    <xf numFmtId="0" fontId="26" fillId="4" borderId="2" xfId="0" applyFont="1" applyFill="1" applyBorder="1" applyAlignment="1" applyProtection="1">
      <alignment horizontal="right" vertical="center" wrapText="1"/>
    </xf>
    <xf numFmtId="164" fontId="26" fillId="4" borderId="2" xfId="0" applyNumberFormat="1" applyFont="1" applyFill="1" applyBorder="1" applyAlignment="1" applyProtection="1">
      <alignment horizontal="right" vertical="center" wrapText="1"/>
    </xf>
    <xf numFmtId="0" fontId="26" fillId="4" borderId="1" xfId="0" applyFont="1" applyFill="1" applyBorder="1" applyAlignment="1" applyProtection="1">
      <alignment horizontal="right" vertical="center" wrapText="1"/>
    </xf>
    <xf numFmtId="164" fontId="28" fillId="4" borderId="11" xfId="0" applyNumberFormat="1" applyFont="1" applyFill="1" applyBorder="1"/>
    <xf numFmtId="0" fontId="26" fillId="4" borderId="0" xfId="0" applyFont="1" applyFill="1" applyBorder="1" applyAlignment="1" applyProtection="1">
      <alignment horizontal="right" vertical="center" wrapText="1"/>
    </xf>
    <xf numFmtId="164" fontId="26" fillId="4" borderId="0" xfId="0" applyNumberFormat="1" applyFont="1" applyFill="1" applyBorder="1" applyAlignment="1" applyProtection="1">
      <alignment horizontal="right" vertical="center" wrapText="1"/>
    </xf>
    <xf numFmtId="0" fontId="26" fillId="4" borderId="3" xfId="0" applyFont="1" applyFill="1" applyBorder="1" applyAlignment="1" applyProtection="1">
      <alignment horizontal="right" vertical="center" wrapText="1"/>
    </xf>
    <xf numFmtId="0" fontId="28" fillId="4" borderId="9" xfId="0" applyFont="1" applyFill="1" applyBorder="1"/>
    <xf numFmtId="164" fontId="28" fillId="4" borderId="9" xfId="0" applyNumberFormat="1" applyFont="1" applyFill="1" applyBorder="1"/>
    <xf numFmtId="0" fontId="19" fillId="4" borderId="3" xfId="0" applyFont="1" applyFill="1" applyBorder="1" applyAlignment="1" applyProtection="1">
      <alignment horizontal="right" vertical="center" wrapText="1"/>
    </xf>
    <xf numFmtId="164" fontId="0" fillId="4" borderId="0" xfId="0" applyNumberFormat="1" applyFont="1" applyFill="1" applyBorder="1"/>
    <xf numFmtId="164" fontId="0" fillId="4" borderId="9" xfId="0" applyNumberFormat="1" applyFont="1" applyFill="1" applyBorder="1"/>
    <xf numFmtId="164" fontId="19" fillId="4" borderId="0" xfId="0" applyNumberFormat="1" applyFont="1" applyFill="1" applyBorder="1" applyAlignment="1" applyProtection="1">
      <alignment horizontal="right" vertical="center" wrapText="1"/>
    </xf>
    <xf numFmtId="0" fontId="19" fillId="4" borderId="0" xfId="0" applyFont="1" applyFill="1" applyBorder="1" applyAlignment="1" applyProtection="1">
      <alignment horizontal="right" vertical="center" wrapText="1"/>
    </xf>
    <xf numFmtId="0" fontId="0" fillId="4" borderId="5" xfId="0" applyFont="1" applyFill="1" applyBorder="1"/>
    <xf numFmtId="0" fontId="26" fillId="4" borderId="4" xfId="0" applyFont="1" applyFill="1" applyBorder="1" applyAlignment="1" applyProtection="1">
      <alignment horizontal="right" vertical="center" wrapText="1"/>
    </xf>
    <xf numFmtId="164" fontId="26" fillId="4" borderId="5" xfId="0" applyNumberFormat="1" applyFont="1" applyFill="1" applyBorder="1" applyAlignment="1" applyProtection="1">
      <alignment horizontal="right" vertical="center" wrapText="1"/>
    </xf>
    <xf numFmtId="164" fontId="28" fillId="4" borderId="10" xfId="0" applyNumberFormat="1" applyFont="1" applyFill="1" applyBorder="1"/>
    <xf numFmtId="0" fontId="0" fillId="4" borderId="10" xfId="0" applyFont="1" applyFill="1" applyBorder="1"/>
    <xf numFmtId="0" fontId="0" fillId="4" borderId="4" xfId="0" applyFont="1" applyFill="1" applyBorder="1"/>
    <xf numFmtId="164" fontId="28" fillId="4" borderId="2" xfId="0" applyNumberFormat="1" applyFont="1" applyFill="1" applyBorder="1"/>
    <xf numFmtId="164" fontId="28" fillId="4" borderId="0" xfId="0" applyNumberFormat="1" applyFont="1" applyFill="1" applyBorder="1"/>
    <xf numFmtId="0" fontId="0" fillId="2" borderId="9" xfId="0" applyFont="1" applyFill="1" applyBorder="1"/>
    <xf numFmtId="0" fontId="18" fillId="2" borderId="12" xfId="0" applyFont="1" applyFill="1" applyBorder="1" applyAlignment="1">
      <alignment vertical="top"/>
    </xf>
    <xf numFmtId="0" fontId="18" fillId="2" borderId="0" xfId="0" applyFont="1" applyFill="1" applyBorder="1" applyAlignment="1">
      <alignment vertical="top"/>
    </xf>
    <xf numFmtId="0" fontId="18" fillId="2" borderId="13" xfId="0" applyFont="1" applyFill="1" applyBorder="1"/>
    <xf numFmtId="0" fontId="18" fillId="2" borderId="0" xfId="0" applyFont="1" applyFill="1" applyBorder="1"/>
    <xf numFmtId="166" fontId="0" fillId="4" borderId="0" xfId="0" applyNumberFormat="1" applyFont="1" applyFill="1" applyBorder="1"/>
    <xf numFmtId="0" fontId="18" fillId="2" borderId="3" xfId="0" applyFont="1" applyFill="1" applyBorder="1" applyAlignment="1">
      <alignment vertical="top"/>
    </xf>
    <xf numFmtId="0" fontId="18" fillId="2" borderId="12" xfId="0" applyFont="1" applyFill="1" applyBorder="1"/>
    <xf numFmtId="0" fontId="18" fillId="2" borderId="3" xfId="0" applyFont="1" applyFill="1" applyBorder="1"/>
    <xf numFmtId="0" fontId="2" fillId="2" borderId="8" xfId="0" applyFont="1" applyFill="1" applyBorder="1"/>
    <xf numFmtId="1" fontId="0" fillId="2" borderId="9" xfId="0" applyNumberFormat="1" applyFill="1" applyBorder="1"/>
    <xf numFmtId="0" fontId="0" fillId="3" borderId="4" xfId="0" applyFont="1" applyFill="1" applyBorder="1"/>
    <xf numFmtId="2" fontId="0" fillId="2" borderId="5" xfId="0" applyNumberFormat="1" applyFill="1" applyBorder="1" applyAlignment="1">
      <alignment vertical="top"/>
    </xf>
    <xf numFmtId="1" fontId="0" fillId="2" borderId="5" xfId="0" applyNumberFormat="1" applyFill="1" applyBorder="1" applyAlignment="1">
      <alignment vertical="top"/>
    </xf>
    <xf numFmtId="164" fontId="0" fillId="2" borderId="9" xfId="0" applyNumberFormat="1" applyFill="1" applyBorder="1" applyAlignment="1"/>
    <xf numFmtId="0" fontId="0" fillId="4" borderId="7" xfId="0" applyFont="1" applyFill="1" applyBorder="1"/>
    <xf numFmtId="0" fontId="0" fillId="4" borderId="8" xfId="0" applyFont="1" applyFill="1" applyBorder="1"/>
    <xf numFmtId="0" fontId="0" fillId="2" borderId="2" xfId="0" applyFont="1" applyFill="1" applyBorder="1"/>
    <xf numFmtId="0" fontId="0" fillId="2" borderId="11" xfId="0" applyFont="1" applyFill="1" applyBorder="1"/>
    <xf numFmtId="2" fontId="0" fillId="3" borderId="2" xfId="0" applyNumberFormat="1" applyFont="1" applyFill="1" applyBorder="1"/>
    <xf numFmtId="0" fontId="0" fillId="3" borderId="2" xfId="0" applyFont="1" applyFill="1" applyBorder="1" applyAlignment="1"/>
    <xf numFmtId="0" fontId="0" fillId="3" borderId="11" xfId="0" applyFont="1" applyFill="1" applyBorder="1"/>
    <xf numFmtId="2" fontId="0" fillId="3" borderId="0" xfId="0" applyNumberFormat="1" applyFont="1" applyFill="1" applyBorder="1"/>
    <xf numFmtId="2" fontId="0" fillId="3" borderId="2" xfId="0" applyNumberFormat="1" applyFont="1" applyFill="1" applyBorder="1" applyAlignment="1">
      <alignment horizontal="center"/>
    </xf>
    <xf numFmtId="164" fontId="0" fillId="3" borderId="2" xfId="0" applyNumberFormat="1" applyFont="1" applyFill="1" applyBorder="1" applyAlignment="1">
      <alignment horizontal="center"/>
    </xf>
    <xf numFmtId="0" fontId="0" fillId="3" borderId="11" xfId="0" applyFont="1" applyFill="1" applyBorder="1" applyAlignment="1"/>
    <xf numFmtId="164" fontId="0" fillId="2" borderId="2" xfId="0" applyNumberFormat="1" applyFont="1" applyFill="1" applyBorder="1" applyAlignment="1">
      <alignment vertical="top"/>
    </xf>
    <xf numFmtId="2" fontId="0" fillId="2" borderId="2" xfId="0" applyNumberFormat="1" applyFont="1" applyFill="1" applyBorder="1" applyAlignment="1">
      <alignment vertical="top"/>
    </xf>
    <xf numFmtId="2" fontId="0" fillId="2" borderId="2" xfId="0" applyNumberFormat="1" applyFont="1" applyFill="1" applyBorder="1"/>
    <xf numFmtId="2" fontId="29" fillId="2" borderId="0" xfId="0" applyNumberFormat="1" applyFont="1" applyFill="1" applyBorder="1" applyAlignment="1"/>
    <xf numFmtId="164" fontId="29" fillId="2" borderId="0" xfId="0" applyNumberFormat="1" applyFont="1" applyFill="1" applyBorder="1" applyAlignment="1"/>
    <xf numFmtId="0" fontId="0" fillId="3" borderId="0" xfId="0" applyFont="1" applyFill="1" applyBorder="1" applyAlignment="1"/>
    <xf numFmtId="2" fontId="0" fillId="3" borderId="0" xfId="0" applyNumberFormat="1" applyFont="1" applyFill="1" applyBorder="1" applyAlignment="1">
      <alignment horizontal="center"/>
    </xf>
    <xf numFmtId="164" fontId="0" fillId="3" borderId="0" xfId="0" applyNumberFormat="1" applyFont="1" applyFill="1" applyBorder="1" applyAlignment="1">
      <alignment horizontal="center"/>
    </xf>
    <xf numFmtId="0" fontId="0" fillId="3" borderId="9" xfId="0" applyFont="1" applyFill="1" applyBorder="1" applyAlignment="1"/>
    <xf numFmtId="164" fontId="0" fillId="2" borderId="0" xfId="0" applyNumberFormat="1" applyFont="1" applyFill="1" applyBorder="1" applyAlignment="1">
      <alignment vertical="top"/>
    </xf>
    <xf numFmtId="2" fontId="0" fillId="2" borderId="0" xfId="0" applyNumberFormat="1" applyFont="1" applyFill="1" applyBorder="1" applyAlignment="1">
      <alignment vertical="top"/>
    </xf>
    <xf numFmtId="2" fontId="29" fillId="2" borderId="0" xfId="0" applyNumberFormat="1" applyFont="1" applyFill="1" applyBorder="1" applyAlignment="1">
      <alignment wrapText="1"/>
    </xf>
    <xf numFmtId="1" fontId="0" fillId="3" borderId="9" xfId="0" applyNumberFormat="1" applyFont="1" applyFill="1" applyBorder="1"/>
    <xf numFmtId="2" fontId="0" fillId="3" borderId="5" xfId="0" applyNumberFormat="1" applyFont="1" applyFill="1" applyBorder="1"/>
    <xf numFmtId="0" fontId="0" fillId="2" borderId="10" xfId="0" applyFont="1" applyFill="1" applyBorder="1"/>
    <xf numFmtId="2" fontId="0" fillId="2" borderId="5" xfId="0" applyNumberFormat="1" applyFont="1" applyFill="1" applyBorder="1"/>
    <xf numFmtId="0" fontId="30" fillId="3" borderId="6" xfId="0" applyFont="1" applyFill="1" applyBorder="1" applyAlignment="1">
      <alignment wrapText="1"/>
    </xf>
    <xf numFmtId="0" fontId="30" fillId="3" borderId="7" xfId="0" applyFont="1" applyFill="1" applyBorder="1" applyAlignment="1">
      <alignment wrapText="1"/>
    </xf>
    <xf numFmtId="0" fontId="30" fillId="3" borderId="8" xfId="0" applyNumberFormat="1" applyFont="1" applyFill="1" applyBorder="1" applyAlignment="1">
      <alignment wrapText="1"/>
    </xf>
    <xf numFmtId="0" fontId="30" fillId="2" borderId="6" xfId="0" applyFont="1" applyFill="1" applyBorder="1" applyAlignment="1">
      <alignment wrapText="1"/>
    </xf>
    <xf numFmtId="0" fontId="30" fillId="2" borderId="7" xfId="0" applyFont="1" applyFill="1" applyBorder="1" applyAlignment="1">
      <alignment wrapText="1"/>
    </xf>
    <xf numFmtId="0" fontId="30" fillId="2" borderId="8" xfId="0" applyNumberFormat="1" applyFont="1" applyFill="1" applyBorder="1" applyAlignment="1">
      <alignment wrapText="1"/>
    </xf>
    <xf numFmtId="164" fontId="0" fillId="2" borderId="11" xfId="0" applyNumberFormat="1" applyFont="1" applyFill="1" applyBorder="1" applyAlignment="1">
      <alignment vertical="top"/>
    </xf>
    <xf numFmtId="164" fontId="0" fillId="2" borderId="9" xfId="0" applyNumberFormat="1" applyFont="1" applyFill="1" applyBorder="1" applyAlignment="1">
      <alignment vertical="top"/>
    </xf>
    <xf numFmtId="1" fontId="0" fillId="2" borderId="2" xfId="0" applyNumberFormat="1" applyFill="1" applyBorder="1"/>
    <xf numFmtId="1" fontId="0" fillId="2" borderId="0" xfId="0" applyNumberFormat="1" applyFill="1" applyBorder="1"/>
    <xf numFmtId="0" fontId="32" fillId="0" borderId="0" xfId="0" applyFont="1"/>
    <xf numFmtId="0" fontId="14" fillId="0" borderId="0" xfId="0" applyFont="1"/>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0" fillId="2" borderId="2" xfId="0" applyFill="1" applyBorder="1" applyAlignment="1">
      <alignment horizontal="center" wrapText="1"/>
    </xf>
    <xf numFmtId="0" fontId="0" fillId="2" borderId="11" xfId="0"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10" xfId="0" applyFont="1" applyFill="1" applyBorder="1" applyAlignment="1">
      <alignment horizontal="center" wrapText="1"/>
    </xf>
    <xf numFmtId="0" fontId="2" fillId="3"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11"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10" xfId="0" applyFont="1" applyFill="1" applyBorder="1" applyAlignment="1">
      <alignment horizontal="center" vertical="top" wrapText="1"/>
    </xf>
    <xf numFmtId="164" fontId="4" fillId="2" borderId="3" xfId="0" applyNumberFormat="1" applyFont="1" applyFill="1" applyBorder="1" applyAlignment="1">
      <alignment horizontal="center" wrapText="1"/>
    </xf>
    <xf numFmtId="0" fontId="0" fillId="2" borderId="0" xfId="0" applyFill="1" applyBorder="1" applyAlignment="1">
      <alignment horizontal="center" wrapText="1"/>
    </xf>
    <xf numFmtId="0" fontId="2" fillId="4" borderId="2" xfId="0" applyFont="1" applyFill="1" applyBorder="1" applyAlignment="1">
      <alignment horizontal="center" vertical="top" wrapText="1"/>
    </xf>
    <xf numFmtId="0" fontId="2" fillId="4" borderId="11"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10"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4" borderId="4" xfId="0" applyFont="1" applyFill="1" applyBorder="1" applyAlignment="1">
      <alignment horizontal="center" vertical="top" wrapText="1"/>
    </xf>
    <xf numFmtId="0" fontId="0" fillId="2" borderId="9" xfId="0" applyFill="1" applyBorder="1" applyAlignment="1">
      <alignment horizontal="center" wrapText="1"/>
    </xf>
    <xf numFmtId="164" fontId="4" fillId="4" borderId="3" xfId="0" applyNumberFormat="1" applyFont="1" applyFill="1" applyBorder="1" applyAlignment="1">
      <alignment horizontal="center" wrapText="1"/>
    </xf>
    <xf numFmtId="0" fontId="0" fillId="4" borderId="0" xfId="0" applyFill="1" applyBorder="1" applyAlignment="1">
      <alignment horizontal="center" wrapText="1"/>
    </xf>
    <xf numFmtId="164" fontId="4" fillId="2" borderId="3" xfId="0" applyNumberFormat="1" applyFont="1" applyFill="1" applyBorder="1" applyAlignment="1">
      <alignment wrapText="1"/>
    </xf>
    <xf numFmtId="0" fontId="0" fillId="2" borderId="0" xfId="0" applyFill="1" applyBorder="1" applyAlignment="1">
      <alignment wrapText="1"/>
    </xf>
    <xf numFmtId="0" fontId="0" fillId="2" borderId="9" xfId="0" applyFill="1" applyBorder="1" applyAlignment="1">
      <alignment wrapText="1"/>
    </xf>
    <xf numFmtId="0" fontId="0" fillId="0" borderId="3" xfId="0" applyBorder="1" applyAlignment="1">
      <alignment wrapText="1"/>
    </xf>
    <xf numFmtId="0" fontId="0" fillId="0" borderId="0" xfId="0" applyAlignment="1">
      <alignment wrapText="1"/>
    </xf>
    <xf numFmtId="0" fontId="0" fillId="0" borderId="9" xfId="0" applyBorder="1" applyAlignment="1">
      <alignment wrapText="1"/>
    </xf>
    <xf numFmtId="0" fontId="0" fillId="0" borderId="2" xfId="0" applyFont="1" applyBorder="1" applyAlignment="1">
      <alignment horizontal="center" wrapText="1"/>
    </xf>
    <xf numFmtId="0" fontId="0" fillId="0" borderId="11" xfId="0" applyFont="1" applyBorder="1" applyAlignment="1">
      <alignment horizontal="center" wrapText="1"/>
    </xf>
    <xf numFmtId="0" fontId="0" fillId="4" borderId="2" xfId="0" applyFill="1" applyBorder="1" applyAlignment="1">
      <alignment horizontal="center" vertical="top" wrapText="1"/>
    </xf>
    <xf numFmtId="0" fontId="0" fillId="4" borderId="11" xfId="0" applyFill="1" applyBorder="1" applyAlignment="1">
      <alignment horizontal="center" vertical="top" wrapText="1"/>
    </xf>
    <xf numFmtId="0" fontId="0" fillId="4" borderId="4" xfId="0" applyFill="1" applyBorder="1" applyAlignment="1">
      <alignment horizontal="center" vertical="top" wrapText="1"/>
    </xf>
    <xf numFmtId="0" fontId="0" fillId="4" borderId="5" xfId="0" applyFill="1" applyBorder="1" applyAlignment="1">
      <alignment horizontal="center" vertical="top" wrapText="1"/>
    </xf>
    <xf numFmtId="0" fontId="0" fillId="4" borderId="10" xfId="0"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826FF"/>
      <color rgb="FFCBD228"/>
      <color rgb="FFA1A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Push</a:t>
            </a:r>
            <a:r>
              <a:rPr lang="en-US" baseline="0"/>
              <a:t> c</a:t>
            </a:r>
            <a:r>
              <a:rPr lang="en-US"/>
              <a:t>ores</a:t>
            </a:r>
            <a:r>
              <a:rPr lang="en-US" baseline="0"/>
              <a:t> from 1998 and 2009 </a:t>
            </a:r>
            <a:endParaRPr lang="en-US"/>
          </a:p>
        </c:rich>
      </c:tx>
      <c:overlay val="0"/>
    </c:title>
    <c:autoTitleDeleted val="0"/>
    <c:plotArea>
      <c:layout>
        <c:manualLayout>
          <c:layoutTarget val="inner"/>
          <c:xMode val="edge"/>
          <c:yMode val="edge"/>
          <c:x val="0.19484184586951078"/>
          <c:y val="0.18468664803996274"/>
          <c:w val="0.739896492483894"/>
          <c:h val="0.65508627550588439"/>
        </c:manualLayout>
      </c:layout>
      <c:scatterChart>
        <c:scatterStyle val="lineMarker"/>
        <c:varyColors val="0"/>
        <c:ser>
          <c:idx val="1"/>
          <c:order val="0"/>
          <c:tx>
            <c:v>Cathedral Hill, HF5</c:v>
          </c:tx>
          <c:spPr>
            <a:ln w="31750">
              <a:noFill/>
            </a:ln>
          </c:spPr>
          <c:marker>
            <c:symbol val="square"/>
            <c:size val="8"/>
            <c:spPr>
              <a:noFill/>
              <a:ln w="25400">
                <a:solidFill>
                  <a:srgbClr val="00B050"/>
                </a:solidFill>
              </a:ln>
            </c:spPr>
          </c:marker>
          <c:trendline>
            <c:trendlineType val="linear"/>
            <c:dispRSqr val="1"/>
            <c:dispEq val="1"/>
            <c:trendlineLbl>
              <c:layout>
                <c:manualLayout>
                  <c:x val="0.14318641987933325"/>
                  <c:y val="-7.9310303953941244E-2"/>
                </c:manualLayout>
              </c:layout>
              <c:numFmt formatCode="General" sourceLinked="0"/>
              <c:txPr>
                <a:bodyPr/>
                <a:lstStyle/>
                <a:p>
                  <a:pPr>
                    <a:defRPr>
                      <a:solidFill>
                        <a:srgbClr val="00B050"/>
                      </a:solidFill>
                    </a:defRPr>
                  </a:pPr>
                  <a:endParaRPr lang="en-CH"/>
                </a:p>
              </c:txPr>
            </c:trendlineLbl>
          </c:trendline>
          <c:xVal>
            <c:numRef>
              <c:f>Temperature!$Y$10:$Y$14</c:f>
              <c:numCache>
                <c:formatCode>General</c:formatCode>
                <c:ptCount val="5"/>
                <c:pt idx="0">
                  <c:v>-2</c:v>
                </c:pt>
                <c:pt idx="1">
                  <c:v>8</c:v>
                </c:pt>
                <c:pt idx="2">
                  <c:v>18</c:v>
                </c:pt>
                <c:pt idx="3">
                  <c:v>28</c:v>
                </c:pt>
                <c:pt idx="4">
                  <c:v>38</c:v>
                </c:pt>
              </c:numCache>
            </c:numRef>
          </c:xVal>
          <c:yVal>
            <c:numRef>
              <c:f>Temperature!$Z$10:$Z$14</c:f>
              <c:numCache>
                <c:formatCode>General</c:formatCode>
                <c:ptCount val="5"/>
                <c:pt idx="0">
                  <c:v>3.3</c:v>
                </c:pt>
                <c:pt idx="1">
                  <c:v>27</c:v>
                </c:pt>
                <c:pt idx="2">
                  <c:v>63</c:v>
                </c:pt>
                <c:pt idx="3">
                  <c:v>97.5</c:v>
                </c:pt>
                <c:pt idx="4">
                  <c:v>118.2</c:v>
                </c:pt>
              </c:numCache>
            </c:numRef>
          </c:yVal>
          <c:smooth val="0"/>
          <c:extLst>
            <c:ext xmlns:c16="http://schemas.microsoft.com/office/drawing/2014/chart" uri="{C3380CC4-5D6E-409C-BE32-E72D297353CC}">
              <c16:uniqueId val="{00000000-57CD-5A49-A075-C8DE0EF77F56}"/>
            </c:ext>
          </c:extLst>
        </c:ser>
        <c:ser>
          <c:idx val="0"/>
          <c:order val="1"/>
          <c:tx>
            <c:v>Everest Mound</c:v>
          </c:tx>
          <c:spPr>
            <a:ln w="31750">
              <a:noFill/>
            </a:ln>
          </c:spPr>
          <c:marker>
            <c:symbol val="diamond"/>
            <c:size val="9"/>
            <c:spPr>
              <a:noFill/>
              <a:ln w="19050"/>
            </c:spPr>
          </c:marker>
          <c:trendline>
            <c:trendlineType val="linear"/>
            <c:dispRSqr val="0"/>
            <c:dispEq val="0"/>
          </c:trendline>
          <c:xVal>
            <c:numRef>
              <c:f>Temperature!$AB$10:$AB$14</c:f>
              <c:numCache>
                <c:formatCode>0.0</c:formatCode>
                <c:ptCount val="5"/>
                <c:pt idx="0">
                  <c:v>-2</c:v>
                </c:pt>
                <c:pt idx="1">
                  <c:v>5</c:v>
                </c:pt>
                <c:pt idx="2">
                  <c:v>10</c:v>
                </c:pt>
                <c:pt idx="3">
                  <c:v>15</c:v>
                </c:pt>
                <c:pt idx="4">
                  <c:v>20</c:v>
                </c:pt>
              </c:numCache>
            </c:numRef>
          </c:xVal>
          <c:yVal>
            <c:numRef>
              <c:f>Temperature!$AC$10:$AC$14</c:f>
              <c:numCache>
                <c:formatCode>0.0</c:formatCode>
                <c:ptCount val="5"/>
                <c:pt idx="0">
                  <c:v>2</c:v>
                </c:pt>
                <c:pt idx="1">
                  <c:v>22</c:v>
                </c:pt>
                <c:pt idx="2">
                  <c:v>60</c:v>
                </c:pt>
                <c:pt idx="3">
                  <c:v>80</c:v>
                </c:pt>
                <c:pt idx="4">
                  <c:v>109</c:v>
                </c:pt>
              </c:numCache>
            </c:numRef>
          </c:yVal>
          <c:smooth val="0"/>
          <c:extLst>
            <c:ext xmlns:c16="http://schemas.microsoft.com/office/drawing/2014/chart" uri="{C3380CC4-5D6E-409C-BE32-E72D297353CC}">
              <c16:uniqueId val="{00000001-57CD-5A49-A075-C8DE0EF77F56}"/>
            </c:ext>
          </c:extLst>
        </c:ser>
        <c:ser>
          <c:idx val="2"/>
          <c:order val="2"/>
          <c:tx>
            <c:v>Cold site</c:v>
          </c:tx>
          <c:spPr>
            <a:ln w="31750">
              <a:noFill/>
            </a:ln>
          </c:spPr>
          <c:marker>
            <c:spPr>
              <a:noFill/>
              <a:ln w="19050"/>
            </c:spPr>
          </c:marker>
          <c:trendline>
            <c:trendlineType val="linear"/>
            <c:dispRSqr val="1"/>
            <c:dispEq val="1"/>
            <c:trendlineLbl>
              <c:layout>
                <c:manualLayout>
                  <c:x val="0.29300791251949254"/>
                  <c:y val="-7.0273473880281092E-4"/>
                </c:manualLayout>
              </c:layout>
              <c:numFmt formatCode="General" sourceLinked="0"/>
            </c:trendlineLbl>
          </c:trendline>
          <c:xVal>
            <c:numRef>
              <c:f>Temperature!$P$10:$P$14</c:f>
              <c:numCache>
                <c:formatCode>General</c:formatCode>
                <c:ptCount val="5"/>
                <c:pt idx="0">
                  <c:v>10</c:v>
                </c:pt>
                <c:pt idx="1">
                  <c:v>20</c:v>
                </c:pt>
                <c:pt idx="2">
                  <c:v>30</c:v>
                </c:pt>
                <c:pt idx="3">
                  <c:v>40</c:v>
                </c:pt>
                <c:pt idx="4">
                  <c:v>50</c:v>
                </c:pt>
              </c:numCache>
            </c:numRef>
          </c:xVal>
          <c:yVal>
            <c:numRef>
              <c:f>Temperature!$Q$10:$Q$14</c:f>
              <c:numCache>
                <c:formatCode>0.00</c:formatCode>
                <c:ptCount val="5"/>
                <c:pt idx="0">
                  <c:v>3.2</c:v>
                </c:pt>
                <c:pt idx="1">
                  <c:v>3.4</c:v>
                </c:pt>
                <c:pt idx="2">
                  <c:v>3.6</c:v>
                </c:pt>
                <c:pt idx="3">
                  <c:v>3.8</c:v>
                </c:pt>
                <c:pt idx="4">
                  <c:v>4.0999999999999996</c:v>
                </c:pt>
              </c:numCache>
            </c:numRef>
          </c:yVal>
          <c:smooth val="0"/>
          <c:extLst>
            <c:ext xmlns:c16="http://schemas.microsoft.com/office/drawing/2014/chart" uri="{C3380CC4-5D6E-409C-BE32-E72D297353CC}">
              <c16:uniqueId val="{00000003-57CD-5A49-A075-C8DE0EF77F56}"/>
            </c:ext>
          </c:extLst>
        </c:ser>
        <c:ser>
          <c:idx val="3"/>
          <c:order val="3"/>
          <c:spPr>
            <a:ln w="25400">
              <a:solidFill>
                <a:schemeClr val="accent3"/>
              </a:solidFill>
              <a:prstDash val="dash"/>
            </a:ln>
          </c:spPr>
          <c:marker>
            <c:symbol val="none"/>
          </c:marker>
          <c:xVal>
            <c:numRef>
              <c:f>Temperature!$Y$24:$Y$25</c:f>
              <c:numCache>
                <c:formatCode>General</c:formatCode>
                <c:ptCount val="2"/>
              </c:numCache>
            </c:numRef>
          </c:xVal>
          <c:yVal>
            <c:numRef>
              <c:f>Temperature!$X$23:$X$24</c:f>
              <c:numCache>
                <c:formatCode>General</c:formatCode>
                <c:ptCount val="2"/>
              </c:numCache>
            </c:numRef>
          </c:yVal>
          <c:smooth val="0"/>
          <c:extLst>
            <c:ext xmlns:c16="http://schemas.microsoft.com/office/drawing/2014/chart" uri="{C3380CC4-5D6E-409C-BE32-E72D297353CC}">
              <c16:uniqueId val="{00000004-57CD-5A49-A075-C8DE0EF77F56}"/>
            </c:ext>
          </c:extLst>
        </c:ser>
        <c:ser>
          <c:idx val="4"/>
          <c:order val="4"/>
          <c:tx>
            <c:v>Yellow mat</c:v>
          </c:tx>
          <c:spPr>
            <a:ln w="31750">
              <a:noFill/>
            </a:ln>
          </c:spPr>
          <c:marker>
            <c:symbol val="circle"/>
            <c:size val="7"/>
            <c:spPr>
              <a:noFill/>
              <a:ln w="25400">
                <a:solidFill>
                  <a:srgbClr val="FFC000"/>
                </a:solidFill>
              </a:ln>
            </c:spPr>
          </c:marker>
          <c:trendline>
            <c:trendlineType val="linear"/>
            <c:dispRSqr val="1"/>
            <c:dispEq val="1"/>
            <c:trendlineLbl>
              <c:layout>
                <c:manualLayout>
                  <c:x val="0.17289307992345115"/>
                  <c:y val="-4.5521801710270086E-2"/>
                </c:manualLayout>
              </c:layout>
              <c:numFmt formatCode="General" sourceLinked="0"/>
              <c:txPr>
                <a:bodyPr/>
                <a:lstStyle/>
                <a:p>
                  <a:pPr>
                    <a:defRPr>
                      <a:solidFill>
                        <a:srgbClr val="A1A200"/>
                      </a:solidFill>
                    </a:defRPr>
                  </a:pPr>
                  <a:endParaRPr lang="en-CH"/>
                </a:p>
              </c:txPr>
            </c:trendlineLbl>
          </c:trendline>
          <c:xVal>
            <c:numRef>
              <c:f>Temperature!$S$10:$S$14</c:f>
              <c:numCache>
                <c:formatCode>General</c:formatCode>
                <c:ptCount val="5"/>
                <c:pt idx="0">
                  <c:v>0</c:v>
                </c:pt>
                <c:pt idx="1">
                  <c:v>10</c:v>
                </c:pt>
                <c:pt idx="2">
                  <c:v>20</c:v>
                </c:pt>
                <c:pt idx="3">
                  <c:v>30</c:v>
                </c:pt>
                <c:pt idx="4">
                  <c:v>40</c:v>
                </c:pt>
              </c:numCache>
            </c:numRef>
          </c:xVal>
          <c:yVal>
            <c:numRef>
              <c:f>Temperature!$T$10:$T$14</c:f>
              <c:numCache>
                <c:formatCode>0.00</c:formatCode>
                <c:ptCount val="5"/>
                <c:pt idx="0">
                  <c:v>3.15</c:v>
                </c:pt>
                <c:pt idx="1">
                  <c:v>7.71</c:v>
                </c:pt>
                <c:pt idx="2">
                  <c:v>13.28</c:v>
                </c:pt>
                <c:pt idx="3">
                  <c:v>18.13</c:v>
                </c:pt>
                <c:pt idx="4">
                  <c:v>26.6</c:v>
                </c:pt>
              </c:numCache>
            </c:numRef>
          </c:yVal>
          <c:smooth val="0"/>
          <c:extLst>
            <c:ext xmlns:c16="http://schemas.microsoft.com/office/drawing/2014/chart" uri="{C3380CC4-5D6E-409C-BE32-E72D297353CC}">
              <c16:uniqueId val="{00000005-57CD-5A49-A075-C8DE0EF77F56}"/>
            </c:ext>
          </c:extLst>
        </c:ser>
        <c:ser>
          <c:idx val="5"/>
          <c:order val="5"/>
          <c:tx>
            <c:v>Orange Mat</c:v>
          </c:tx>
          <c:spPr>
            <a:ln w="31750">
              <a:noFill/>
            </a:ln>
          </c:spPr>
          <c:marker>
            <c:symbol val="triangle"/>
            <c:size val="9"/>
            <c:spPr>
              <a:noFill/>
              <a:ln w="25400">
                <a:solidFill>
                  <a:srgbClr val="FFC000"/>
                </a:solidFill>
              </a:ln>
            </c:spPr>
          </c:marker>
          <c:trendline>
            <c:trendlineType val="linear"/>
            <c:dispRSqr val="1"/>
            <c:dispEq val="1"/>
            <c:trendlineLbl>
              <c:layout>
                <c:manualLayout>
                  <c:x val="-1.8158468827760166E-2"/>
                  <c:y val="-4.7281347896029127E-3"/>
                </c:manualLayout>
              </c:layout>
              <c:numFmt formatCode="General" sourceLinked="0"/>
            </c:trendlineLbl>
          </c:trendline>
          <c:trendline>
            <c:trendlineType val="linear"/>
            <c:dispRSqr val="0"/>
            <c:dispEq val="0"/>
          </c:trendline>
          <c:xVal>
            <c:numRef>
              <c:f>Temperature!$V$10:$V$19</c:f>
              <c:numCache>
                <c:formatCode>General</c:formatCode>
                <c:ptCount val="10"/>
                <c:pt idx="0">
                  <c:v>0</c:v>
                </c:pt>
                <c:pt idx="1">
                  <c:v>5</c:v>
                </c:pt>
                <c:pt idx="2">
                  <c:v>10</c:v>
                </c:pt>
                <c:pt idx="3">
                  <c:v>15</c:v>
                </c:pt>
                <c:pt idx="4">
                  <c:v>20</c:v>
                </c:pt>
                <c:pt idx="5">
                  <c:v>25</c:v>
                </c:pt>
                <c:pt idx="6">
                  <c:v>30</c:v>
                </c:pt>
                <c:pt idx="7">
                  <c:v>35</c:v>
                </c:pt>
                <c:pt idx="8">
                  <c:v>40</c:v>
                </c:pt>
                <c:pt idx="9">
                  <c:v>45</c:v>
                </c:pt>
              </c:numCache>
            </c:numRef>
          </c:xVal>
          <c:yVal>
            <c:numRef>
              <c:f>Temperature!$W$10:$W$19</c:f>
              <c:numCache>
                <c:formatCode>0.00</c:formatCode>
                <c:ptCount val="10"/>
                <c:pt idx="0">
                  <c:v>11.9</c:v>
                </c:pt>
                <c:pt idx="1">
                  <c:v>38</c:v>
                </c:pt>
                <c:pt idx="2">
                  <c:v>52.9</c:v>
                </c:pt>
                <c:pt idx="3">
                  <c:v>75.900000000000006</c:v>
                </c:pt>
                <c:pt idx="4">
                  <c:v>76.7</c:v>
                </c:pt>
                <c:pt idx="5">
                  <c:v>88.2</c:v>
                </c:pt>
                <c:pt idx="6">
                  <c:v>93</c:v>
                </c:pt>
                <c:pt idx="7">
                  <c:v>95.4</c:v>
                </c:pt>
                <c:pt idx="8">
                  <c:v>95</c:v>
                </c:pt>
                <c:pt idx="9">
                  <c:v>89.4</c:v>
                </c:pt>
              </c:numCache>
            </c:numRef>
          </c:yVal>
          <c:smooth val="0"/>
          <c:extLst>
            <c:ext xmlns:c16="http://schemas.microsoft.com/office/drawing/2014/chart" uri="{C3380CC4-5D6E-409C-BE32-E72D297353CC}">
              <c16:uniqueId val="{00000008-57CD-5A49-A075-C8DE0EF77F56}"/>
            </c:ext>
          </c:extLst>
        </c:ser>
        <c:dLbls>
          <c:showLegendKey val="0"/>
          <c:showVal val="0"/>
          <c:showCatName val="0"/>
          <c:showSerName val="0"/>
          <c:showPercent val="0"/>
          <c:showBubbleSize val="0"/>
        </c:dLbls>
        <c:axId val="2144057112"/>
        <c:axId val="-2123118504"/>
      </c:scatterChart>
      <c:valAx>
        <c:axId val="2144057112"/>
        <c:scaling>
          <c:orientation val="minMax"/>
          <c:max val="200"/>
          <c:min val="0"/>
        </c:scaling>
        <c:delete val="0"/>
        <c:axPos val="b"/>
        <c:title>
          <c:tx>
            <c:rich>
              <a:bodyPr/>
              <a:lstStyle/>
              <a:p>
                <a:pPr>
                  <a:defRPr sz="2000"/>
                </a:pPr>
                <a:r>
                  <a:rPr lang="en-US" sz="2000"/>
                  <a:t>Depth</a:t>
                </a:r>
                <a:r>
                  <a:rPr lang="en-US" sz="2000" baseline="0"/>
                  <a:t> (cm)</a:t>
                </a:r>
                <a:endParaRPr lang="en-US" sz="2000"/>
              </a:p>
            </c:rich>
          </c:tx>
          <c:layout>
            <c:manualLayout>
              <c:xMode val="edge"/>
              <c:yMode val="edge"/>
              <c:x val="0.37757849950907724"/>
              <c:y val="0.94754737109474219"/>
            </c:manualLayout>
          </c:layout>
          <c:overlay val="0"/>
        </c:title>
        <c:numFmt formatCode="General" sourceLinked="1"/>
        <c:majorTickMark val="out"/>
        <c:minorTickMark val="none"/>
        <c:tickLblPos val="nextTo"/>
        <c:spPr>
          <a:ln w="25400">
            <a:solidFill>
              <a:schemeClr val="tx1"/>
            </a:solidFill>
          </a:ln>
        </c:spPr>
        <c:crossAx val="-2123118504"/>
        <c:crossesAt val="-10"/>
        <c:crossBetween val="midCat"/>
        <c:majorUnit val="40"/>
      </c:valAx>
      <c:valAx>
        <c:axId val="-2123118504"/>
        <c:scaling>
          <c:orientation val="minMax"/>
          <c:max val="120"/>
        </c:scaling>
        <c:delete val="0"/>
        <c:axPos val="l"/>
        <c:majorGridlines>
          <c:spPr>
            <a:ln>
              <a:noFill/>
            </a:ln>
          </c:spPr>
        </c:majorGridlines>
        <c:title>
          <c:tx>
            <c:rich>
              <a:bodyPr rot="-5400000" vert="horz"/>
              <a:lstStyle/>
              <a:p>
                <a:pPr>
                  <a:defRPr sz="2000"/>
                </a:pPr>
                <a:r>
                  <a:rPr lang="en-US" sz="2000"/>
                  <a:t>Temperature (C</a:t>
                </a:r>
              </a:p>
            </c:rich>
          </c:tx>
          <c:layout>
            <c:manualLayout>
              <c:xMode val="edge"/>
              <c:yMode val="edge"/>
              <c:x val="4.5818324982104502E-2"/>
              <c:y val="0.38773548595604701"/>
            </c:manualLayout>
          </c:layout>
          <c:overlay val="0"/>
        </c:title>
        <c:numFmt formatCode="General" sourceLinked="1"/>
        <c:majorTickMark val="out"/>
        <c:minorTickMark val="none"/>
        <c:tickLblPos val="nextTo"/>
        <c:spPr>
          <a:ln w="25400">
            <a:solidFill>
              <a:schemeClr val="tx1"/>
            </a:solidFill>
          </a:ln>
        </c:spPr>
        <c:crossAx val="2144057112"/>
        <c:crosses val="autoZero"/>
        <c:crossBetween val="midCat"/>
        <c:majorUnit val="20"/>
      </c:valAx>
      <c:spPr>
        <a:ln w="25400">
          <a:solidFill>
            <a:schemeClr val="tx1"/>
          </a:solidFill>
        </a:ln>
      </c:spPr>
    </c:plotArea>
    <c:legend>
      <c:legendPos val="r"/>
      <c:legendEntry>
        <c:idx val="3"/>
        <c:delete val="1"/>
      </c:legendEntry>
      <c:layout>
        <c:manualLayout>
          <c:xMode val="edge"/>
          <c:yMode val="edge"/>
          <c:x val="0.49589376816895442"/>
          <c:y val="0.2051734823469647"/>
          <c:w val="0.33773886218768107"/>
          <c:h val="0.79482651765303536"/>
        </c:manualLayout>
      </c:layout>
      <c:overlay val="0"/>
    </c:legend>
    <c:plotVisOnly val="1"/>
    <c:dispBlanksAs val="gap"/>
    <c:showDLblsOverMax val="0"/>
  </c:chart>
  <c:spPr>
    <a:ln>
      <a:noFill/>
    </a:ln>
  </c:spPr>
  <c:txPr>
    <a:bodyPr/>
    <a:lstStyle/>
    <a:p>
      <a:pPr>
        <a:defRPr sz="1400">
          <a:latin typeface="Helvetica"/>
          <a:cs typeface="Helvetica"/>
        </a:defRPr>
      </a:pPr>
      <a:endParaRPr lang="en-CH"/>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Push</a:t>
            </a:r>
            <a:r>
              <a:rPr lang="en-US" baseline="0"/>
              <a:t> c</a:t>
            </a:r>
            <a:r>
              <a:rPr lang="en-US"/>
              <a:t>ores</a:t>
            </a:r>
            <a:r>
              <a:rPr lang="en-US" baseline="0"/>
              <a:t> from 1998 and 2009 </a:t>
            </a:r>
            <a:endParaRPr lang="en-US"/>
          </a:p>
        </c:rich>
      </c:tx>
      <c:overlay val="0"/>
    </c:title>
    <c:autoTitleDeleted val="0"/>
    <c:plotArea>
      <c:layout>
        <c:manualLayout>
          <c:layoutTarget val="inner"/>
          <c:xMode val="edge"/>
          <c:yMode val="edge"/>
          <c:x val="0.19484184586951078"/>
          <c:y val="0.18468664803996274"/>
          <c:w val="0.739896492483894"/>
          <c:h val="0.65508627550588439"/>
        </c:manualLayout>
      </c:layout>
      <c:scatterChart>
        <c:scatterStyle val="lineMarker"/>
        <c:varyColors val="0"/>
        <c:ser>
          <c:idx val="1"/>
          <c:order val="0"/>
          <c:tx>
            <c:v>Cathedral Hill, HF5</c:v>
          </c:tx>
          <c:spPr>
            <a:ln w="31750">
              <a:noFill/>
            </a:ln>
          </c:spPr>
          <c:marker>
            <c:symbol val="square"/>
            <c:size val="8"/>
            <c:spPr>
              <a:noFill/>
              <a:ln w="25400">
                <a:solidFill>
                  <a:srgbClr val="00B050"/>
                </a:solidFill>
              </a:ln>
            </c:spPr>
          </c:marker>
          <c:trendline>
            <c:trendlineType val="linear"/>
            <c:dispRSqr val="1"/>
            <c:dispEq val="1"/>
            <c:trendlineLbl>
              <c:layout>
                <c:manualLayout>
                  <c:x val="0.14318641987933325"/>
                  <c:y val="-7.9310303953941244E-2"/>
                </c:manualLayout>
              </c:layout>
              <c:numFmt formatCode="General" sourceLinked="0"/>
              <c:txPr>
                <a:bodyPr/>
                <a:lstStyle/>
                <a:p>
                  <a:pPr>
                    <a:defRPr>
                      <a:solidFill>
                        <a:srgbClr val="00B050"/>
                      </a:solidFill>
                    </a:defRPr>
                  </a:pPr>
                  <a:endParaRPr lang="en-CH"/>
                </a:p>
              </c:txPr>
            </c:trendlineLbl>
          </c:trendline>
          <c:xVal>
            <c:numRef>
              <c:f>Temperature!$Y$10:$Y$14</c:f>
              <c:numCache>
                <c:formatCode>General</c:formatCode>
                <c:ptCount val="5"/>
                <c:pt idx="0">
                  <c:v>-2</c:v>
                </c:pt>
                <c:pt idx="1">
                  <c:v>8</c:v>
                </c:pt>
                <c:pt idx="2">
                  <c:v>18</c:v>
                </c:pt>
                <c:pt idx="3">
                  <c:v>28</c:v>
                </c:pt>
                <c:pt idx="4">
                  <c:v>38</c:v>
                </c:pt>
              </c:numCache>
            </c:numRef>
          </c:xVal>
          <c:yVal>
            <c:numRef>
              <c:f>Temperature!$Z$10:$Z$14</c:f>
              <c:numCache>
                <c:formatCode>General</c:formatCode>
                <c:ptCount val="5"/>
                <c:pt idx="0">
                  <c:v>3.3</c:v>
                </c:pt>
                <c:pt idx="1">
                  <c:v>27</c:v>
                </c:pt>
                <c:pt idx="2">
                  <c:v>63</c:v>
                </c:pt>
                <c:pt idx="3">
                  <c:v>97.5</c:v>
                </c:pt>
                <c:pt idx="4">
                  <c:v>118.2</c:v>
                </c:pt>
              </c:numCache>
            </c:numRef>
          </c:yVal>
          <c:smooth val="0"/>
          <c:extLst>
            <c:ext xmlns:c16="http://schemas.microsoft.com/office/drawing/2014/chart" uri="{C3380CC4-5D6E-409C-BE32-E72D297353CC}">
              <c16:uniqueId val="{00000001-FBEE-4147-87FA-40ECCF6B213E}"/>
            </c:ext>
          </c:extLst>
        </c:ser>
        <c:ser>
          <c:idx val="0"/>
          <c:order val="1"/>
          <c:tx>
            <c:v>Everest Mound</c:v>
          </c:tx>
          <c:spPr>
            <a:ln w="31750">
              <a:noFill/>
            </a:ln>
          </c:spPr>
          <c:marker>
            <c:symbol val="diamond"/>
            <c:size val="9"/>
            <c:spPr>
              <a:noFill/>
              <a:ln w="19050"/>
            </c:spPr>
          </c:marker>
          <c:xVal>
            <c:numRef>
              <c:f>Temperature!$AB$10:$AB$16</c:f>
              <c:numCache>
                <c:formatCode>0.0</c:formatCode>
                <c:ptCount val="7"/>
                <c:pt idx="0">
                  <c:v>-2</c:v>
                </c:pt>
                <c:pt idx="1">
                  <c:v>5</c:v>
                </c:pt>
                <c:pt idx="2">
                  <c:v>10</c:v>
                </c:pt>
                <c:pt idx="3">
                  <c:v>15</c:v>
                </c:pt>
                <c:pt idx="4">
                  <c:v>20</c:v>
                </c:pt>
              </c:numCache>
            </c:numRef>
          </c:xVal>
          <c:yVal>
            <c:numRef>
              <c:f>Temperature!$AD$10:$AD$16</c:f>
              <c:numCache>
                <c:formatCode>0</c:formatCode>
                <c:ptCount val="7"/>
                <c:pt idx="0">
                  <c:v>490</c:v>
                </c:pt>
                <c:pt idx="1">
                  <c:v>490</c:v>
                </c:pt>
                <c:pt idx="2">
                  <c:v>490</c:v>
                </c:pt>
                <c:pt idx="3">
                  <c:v>490</c:v>
                </c:pt>
                <c:pt idx="4">
                  <c:v>490</c:v>
                </c:pt>
              </c:numCache>
            </c:numRef>
          </c:yVal>
          <c:smooth val="0"/>
          <c:extLst>
            <c:ext xmlns:c16="http://schemas.microsoft.com/office/drawing/2014/chart" uri="{C3380CC4-5D6E-409C-BE32-E72D297353CC}">
              <c16:uniqueId val="{00000002-FBEE-4147-87FA-40ECCF6B213E}"/>
            </c:ext>
          </c:extLst>
        </c:ser>
        <c:ser>
          <c:idx val="2"/>
          <c:order val="2"/>
          <c:tx>
            <c:v>Cold site</c:v>
          </c:tx>
          <c:spPr>
            <a:ln w="31750">
              <a:noFill/>
            </a:ln>
          </c:spPr>
          <c:marker>
            <c:spPr>
              <a:noFill/>
              <a:ln w="19050"/>
            </c:spPr>
          </c:marker>
          <c:trendline>
            <c:trendlineType val="linear"/>
            <c:dispRSqr val="1"/>
            <c:dispEq val="1"/>
            <c:trendlineLbl>
              <c:layout>
                <c:manualLayout>
                  <c:x val="0.29300791251949254"/>
                  <c:y val="-7.0273473880281092E-4"/>
                </c:manualLayout>
              </c:layout>
              <c:numFmt formatCode="General" sourceLinked="0"/>
            </c:trendlineLbl>
          </c:trendline>
          <c:xVal>
            <c:numRef>
              <c:f>Temperature!$P$10:$P$14</c:f>
              <c:numCache>
                <c:formatCode>General</c:formatCode>
                <c:ptCount val="5"/>
                <c:pt idx="0">
                  <c:v>10</c:v>
                </c:pt>
                <c:pt idx="1">
                  <c:v>20</c:v>
                </c:pt>
                <c:pt idx="2">
                  <c:v>30</c:v>
                </c:pt>
                <c:pt idx="3">
                  <c:v>40</c:v>
                </c:pt>
                <c:pt idx="4">
                  <c:v>50</c:v>
                </c:pt>
              </c:numCache>
            </c:numRef>
          </c:xVal>
          <c:yVal>
            <c:numRef>
              <c:f>Temperature!$Q$10:$Q$14</c:f>
              <c:numCache>
                <c:formatCode>0.00</c:formatCode>
                <c:ptCount val="5"/>
                <c:pt idx="0">
                  <c:v>3.2</c:v>
                </c:pt>
                <c:pt idx="1">
                  <c:v>3.4</c:v>
                </c:pt>
                <c:pt idx="2">
                  <c:v>3.6</c:v>
                </c:pt>
                <c:pt idx="3">
                  <c:v>3.8</c:v>
                </c:pt>
                <c:pt idx="4">
                  <c:v>4.0999999999999996</c:v>
                </c:pt>
              </c:numCache>
            </c:numRef>
          </c:yVal>
          <c:smooth val="0"/>
          <c:extLst>
            <c:ext xmlns:c16="http://schemas.microsoft.com/office/drawing/2014/chart" uri="{C3380CC4-5D6E-409C-BE32-E72D297353CC}">
              <c16:uniqueId val="{00000004-FBEE-4147-87FA-40ECCF6B213E}"/>
            </c:ext>
          </c:extLst>
        </c:ser>
        <c:ser>
          <c:idx val="3"/>
          <c:order val="3"/>
          <c:spPr>
            <a:ln w="25400">
              <a:solidFill>
                <a:schemeClr val="accent3"/>
              </a:solidFill>
              <a:prstDash val="dash"/>
            </a:ln>
          </c:spPr>
          <c:marker>
            <c:symbol val="none"/>
          </c:marker>
          <c:xVal>
            <c:numRef>
              <c:f>Temperature!$Y$24:$Y$25</c:f>
              <c:numCache>
                <c:formatCode>General</c:formatCode>
                <c:ptCount val="2"/>
              </c:numCache>
            </c:numRef>
          </c:xVal>
          <c:yVal>
            <c:numRef>
              <c:f>Temperature!$X$23:$X$24</c:f>
              <c:numCache>
                <c:formatCode>General</c:formatCode>
                <c:ptCount val="2"/>
              </c:numCache>
            </c:numRef>
          </c:yVal>
          <c:smooth val="0"/>
          <c:extLst>
            <c:ext xmlns:c16="http://schemas.microsoft.com/office/drawing/2014/chart" uri="{C3380CC4-5D6E-409C-BE32-E72D297353CC}">
              <c16:uniqueId val="{00000005-FBEE-4147-87FA-40ECCF6B213E}"/>
            </c:ext>
          </c:extLst>
        </c:ser>
        <c:ser>
          <c:idx val="4"/>
          <c:order val="4"/>
          <c:tx>
            <c:v>Yellow mat</c:v>
          </c:tx>
          <c:spPr>
            <a:ln w="31750">
              <a:noFill/>
            </a:ln>
          </c:spPr>
          <c:marker>
            <c:symbol val="circle"/>
            <c:size val="7"/>
            <c:spPr>
              <a:noFill/>
              <a:ln w="25400">
                <a:solidFill>
                  <a:srgbClr val="FFC000"/>
                </a:solidFill>
              </a:ln>
            </c:spPr>
          </c:marker>
          <c:trendline>
            <c:trendlineType val="linear"/>
            <c:dispRSqr val="1"/>
            <c:dispEq val="1"/>
            <c:trendlineLbl>
              <c:layout>
                <c:manualLayout>
                  <c:x val="0.17289307992345115"/>
                  <c:y val="-4.5521801710270086E-2"/>
                </c:manualLayout>
              </c:layout>
              <c:numFmt formatCode="General" sourceLinked="0"/>
              <c:txPr>
                <a:bodyPr/>
                <a:lstStyle/>
                <a:p>
                  <a:pPr>
                    <a:defRPr>
                      <a:solidFill>
                        <a:srgbClr val="A1A200"/>
                      </a:solidFill>
                    </a:defRPr>
                  </a:pPr>
                  <a:endParaRPr lang="en-CH"/>
                </a:p>
              </c:txPr>
            </c:trendlineLbl>
          </c:trendline>
          <c:xVal>
            <c:numRef>
              <c:f>Temperature!$S$10:$S$14</c:f>
              <c:numCache>
                <c:formatCode>General</c:formatCode>
                <c:ptCount val="5"/>
                <c:pt idx="0">
                  <c:v>0</c:v>
                </c:pt>
                <c:pt idx="1">
                  <c:v>10</c:v>
                </c:pt>
                <c:pt idx="2">
                  <c:v>20</c:v>
                </c:pt>
                <c:pt idx="3">
                  <c:v>30</c:v>
                </c:pt>
                <c:pt idx="4">
                  <c:v>40</c:v>
                </c:pt>
              </c:numCache>
            </c:numRef>
          </c:xVal>
          <c:yVal>
            <c:numRef>
              <c:f>Temperature!$T$10:$T$14</c:f>
              <c:numCache>
                <c:formatCode>0.00</c:formatCode>
                <c:ptCount val="5"/>
                <c:pt idx="0">
                  <c:v>3.15</c:v>
                </c:pt>
                <c:pt idx="1">
                  <c:v>7.71</c:v>
                </c:pt>
                <c:pt idx="2">
                  <c:v>13.28</c:v>
                </c:pt>
                <c:pt idx="3">
                  <c:v>18.13</c:v>
                </c:pt>
                <c:pt idx="4">
                  <c:v>26.6</c:v>
                </c:pt>
              </c:numCache>
            </c:numRef>
          </c:yVal>
          <c:smooth val="0"/>
          <c:extLst>
            <c:ext xmlns:c16="http://schemas.microsoft.com/office/drawing/2014/chart" uri="{C3380CC4-5D6E-409C-BE32-E72D297353CC}">
              <c16:uniqueId val="{00000007-FBEE-4147-87FA-40ECCF6B213E}"/>
            </c:ext>
          </c:extLst>
        </c:ser>
        <c:ser>
          <c:idx val="5"/>
          <c:order val="5"/>
          <c:tx>
            <c:v>Orange Mat</c:v>
          </c:tx>
          <c:spPr>
            <a:ln w="31750">
              <a:noFill/>
            </a:ln>
          </c:spPr>
          <c:marker>
            <c:symbol val="triangle"/>
            <c:size val="9"/>
            <c:spPr>
              <a:noFill/>
              <a:ln w="25400">
                <a:solidFill>
                  <a:srgbClr val="FFC000"/>
                </a:solidFill>
              </a:ln>
            </c:spPr>
          </c:marker>
          <c:trendline>
            <c:trendlineType val="linear"/>
            <c:dispRSqr val="1"/>
            <c:dispEq val="1"/>
            <c:trendlineLbl>
              <c:layout>
                <c:manualLayout>
                  <c:x val="0.16472966853169327"/>
                  <c:y val="4.5606637879942423E-3"/>
                </c:manualLayout>
              </c:layout>
              <c:numFmt formatCode="General" sourceLinked="0"/>
            </c:trendlineLbl>
          </c:trendline>
          <c:xVal>
            <c:numRef>
              <c:f>Temperature!$V$10:$V$19</c:f>
              <c:numCache>
                <c:formatCode>General</c:formatCode>
                <c:ptCount val="10"/>
                <c:pt idx="0">
                  <c:v>0</c:v>
                </c:pt>
                <c:pt idx="1">
                  <c:v>5</c:v>
                </c:pt>
                <c:pt idx="2">
                  <c:v>10</c:v>
                </c:pt>
                <c:pt idx="3">
                  <c:v>15</c:v>
                </c:pt>
                <c:pt idx="4">
                  <c:v>20</c:v>
                </c:pt>
                <c:pt idx="5">
                  <c:v>25</c:v>
                </c:pt>
                <c:pt idx="6">
                  <c:v>30</c:v>
                </c:pt>
                <c:pt idx="7">
                  <c:v>35</c:v>
                </c:pt>
                <c:pt idx="8">
                  <c:v>40</c:v>
                </c:pt>
                <c:pt idx="9">
                  <c:v>45</c:v>
                </c:pt>
              </c:numCache>
            </c:numRef>
          </c:xVal>
          <c:yVal>
            <c:numRef>
              <c:f>Temperature!$W$10:$W$19</c:f>
              <c:numCache>
                <c:formatCode>0.00</c:formatCode>
                <c:ptCount val="10"/>
                <c:pt idx="0">
                  <c:v>11.9</c:v>
                </c:pt>
                <c:pt idx="1">
                  <c:v>38</c:v>
                </c:pt>
                <c:pt idx="2">
                  <c:v>52.9</c:v>
                </c:pt>
                <c:pt idx="3">
                  <c:v>75.900000000000006</c:v>
                </c:pt>
                <c:pt idx="4">
                  <c:v>76.7</c:v>
                </c:pt>
                <c:pt idx="5">
                  <c:v>88.2</c:v>
                </c:pt>
                <c:pt idx="6">
                  <c:v>93</c:v>
                </c:pt>
                <c:pt idx="7">
                  <c:v>95.4</c:v>
                </c:pt>
                <c:pt idx="8">
                  <c:v>95</c:v>
                </c:pt>
                <c:pt idx="9">
                  <c:v>89.4</c:v>
                </c:pt>
              </c:numCache>
            </c:numRef>
          </c:yVal>
          <c:smooth val="0"/>
          <c:extLst>
            <c:ext xmlns:c16="http://schemas.microsoft.com/office/drawing/2014/chart" uri="{C3380CC4-5D6E-409C-BE32-E72D297353CC}">
              <c16:uniqueId val="{00000009-FBEE-4147-87FA-40ECCF6B213E}"/>
            </c:ext>
          </c:extLst>
        </c:ser>
        <c:dLbls>
          <c:showLegendKey val="0"/>
          <c:showVal val="0"/>
          <c:showCatName val="0"/>
          <c:showSerName val="0"/>
          <c:showPercent val="0"/>
          <c:showBubbleSize val="0"/>
        </c:dLbls>
        <c:axId val="2144057112"/>
        <c:axId val="-2123118504"/>
      </c:scatterChart>
      <c:valAx>
        <c:axId val="2144057112"/>
        <c:scaling>
          <c:orientation val="minMax"/>
          <c:max val="200"/>
          <c:min val="0"/>
        </c:scaling>
        <c:delete val="0"/>
        <c:axPos val="b"/>
        <c:title>
          <c:tx>
            <c:rich>
              <a:bodyPr/>
              <a:lstStyle/>
              <a:p>
                <a:pPr>
                  <a:defRPr sz="2000"/>
                </a:pPr>
                <a:r>
                  <a:rPr lang="en-US" sz="2000"/>
                  <a:t>Depth</a:t>
                </a:r>
                <a:r>
                  <a:rPr lang="en-US" sz="2000" baseline="0"/>
                  <a:t> (cm)</a:t>
                </a:r>
                <a:endParaRPr lang="en-US" sz="2000"/>
              </a:p>
            </c:rich>
          </c:tx>
          <c:layout>
            <c:manualLayout>
              <c:xMode val="edge"/>
              <c:yMode val="edge"/>
              <c:x val="0.37757849950907724"/>
              <c:y val="0.94754737109474219"/>
            </c:manualLayout>
          </c:layout>
          <c:overlay val="0"/>
        </c:title>
        <c:numFmt formatCode="General" sourceLinked="1"/>
        <c:majorTickMark val="out"/>
        <c:minorTickMark val="none"/>
        <c:tickLblPos val="nextTo"/>
        <c:spPr>
          <a:ln w="25400">
            <a:solidFill>
              <a:schemeClr val="tx1"/>
            </a:solidFill>
          </a:ln>
        </c:spPr>
        <c:crossAx val="-2123118504"/>
        <c:crossesAt val="-10"/>
        <c:crossBetween val="midCat"/>
        <c:majorUnit val="40"/>
      </c:valAx>
      <c:valAx>
        <c:axId val="-2123118504"/>
        <c:scaling>
          <c:orientation val="minMax"/>
          <c:max val="120"/>
        </c:scaling>
        <c:delete val="0"/>
        <c:axPos val="l"/>
        <c:majorGridlines>
          <c:spPr>
            <a:ln>
              <a:noFill/>
            </a:ln>
          </c:spPr>
        </c:majorGridlines>
        <c:title>
          <c:tx>
            <c:rich>
              <a:bodyPr rot="-5400000" vert="horz"/>
              <a:lstStyle/>
              <a:p>
                <a:pPr>
                  <a:defRPr sz="2000"/>
                </a:pPr>
                <a:r>
                  <a:rPr lang="en-US" sz="2000"/>
                  <a:t>Temperature (C</a:t>
                </a:r>
              </a:p>
            </c:rich>
          </c:tx>
          <c:layout>
            <c:manualLayout>
              <c:xMode val="edge"/>
              <c:yMode val="edge"/>
              <c:x val="4.5818324982104502E-2"/>
              <c:y val="0.38773548595604701"/>
            </c:manualLayout>
          </c:layout>
          <c:overlay val="0"/>
        </c:title>
        <c:numFmt formatCode="General" sourceLinked="1"/>
        <c:majorTickMark val="out"/>
        <c:minorTickMark val="none"/>
        <c:tickLblPos val="nextTo"/>
        <c:spPr>
          <a:ln w="25400">
            <a:solidFill>
              <a:schemeClr val="tx1"/>
            </a:solidFill>
          </a:ln>
        </c:spPr>
        <c:crossAx val="2144057112"/>
        <c:crosses val="autoZero"/>
        <c:crossBetween val="midCat"/>
        <c:majorUnit val="20"/>
      </c:valAx>
      <c:spPr>
        <a:ln w="25400">
          <a:solidFill>
            <a:schemeClr val="tx1"/>
          </a:solidFill>
        </a:ln>
      </c:spPr>
    </c:plotArea>
    <c:legend>
      <c:legendPos val="r"/>
      <c:legendEntry>
        <c:idx val="3"/>
        <c:delete val="1"/>
      </c:legendEntry>
      <c:layout>
        <c:manualLayout>
          <c:xMode val="edge"/>
          <c:yMode val="edge"/>
          <c:x val="0.49589376816895442"/>
          <c:y val="0.2051734823469647"/>
          <c:w val="0.33773886218768107"/>
          <c:h val="0.65264516129032257"/>
        </c:manualLayout>
      </c:layout>
      <c:overlay val="0"/>
    </c:legend>
    <c:plotVisOnly val="1"/>
    <c:dispBlanksAs val="gap"/>
    <c:showDLblsOverMax val="0"/>
  </c:chart>
  <c:spPr>
    <a:ln>
      <a:noFill/>
    </a:ln>
  </c:spPr>
  <c:txPr>
    <a:bodyPr/>
    <a:lstStyle/>
    <a:p>
      <a:pPr>
        <a:defRPr sz="1400">
          <a:latin typeface="Helvetica"/>
          <a:cs typeface="Helvetica"/>
        </a:defRPr>
      </a:pPr>
      <a:endParaRPr lang="en-CH"/>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92749564022618"/>
          <c:y val="0.19094948588697777"/>
          <c:w val="0.72748692067853937"/>
          <c:h val="0.76345063688628112"/>
        </c:manualLayout>
      </c:layout>
      <c:scatterChart>
        <c:scatterStyle val="lineMarker"/>
        <c:varyColors val="0"/>
        <c:ser>
          <c:idx val="0"/>
          <c:order val="0"/>
          <c:tx>
            <c:v>TOC</c:v>
          </c:tx>
          <c:spPr>
            <a:ln w="25400" cap="rnd">
              <a:noFill/>
              <a:round/>
            </a:ln>
            <a:effectLst/>
          </c:spPr>
          <c:marker>
            <c:symbol val="square"/>
            <c:size val="7"/>
            <c:spPr>
              <a:noFill/>
              <a:ln w="19050">
                <a:solidFill>
                  <a:schemeClr val="tx1"/>
                </a:solidFill>
              </a:ln>
              <a:effectLst/>
            </c:spPr>
          </c:marker>
          <c:xVal>
            <c:numRef>
              <c:f>'TOC, TN'!$E$10:$E$20</c:f>
              <c:numCache>
                <c:formatCode>General</c:formatCode>
                <c:ptCount val="11"/>
                <c:pt idx="0">
                  <c:v>-21.3</c:v>
                </c:pt>
                <c:pt idx="1">
                  <c:v>-21.2</c:v>
                </c:pt>
                <c:pt idx="2">
                  <c:v>-21</c:v>
                </c:pt>
                <c:pt idx="3">
                  <c:v>-21</c:v>
                </c:pt>
                <c:pt idx="4">
                  <c:v>-21.1</c:v>
                </c:pt>
                <c:pt idx="5">
                  <c:v>-20.7</c:v>
                </c:pt>
                <c:pt idx="6">
                  <c:v>-20.6</c:v>
                </c:pt>
                <c:pt idx="7">
                  <c:v>-20.8</c:v>
                </c:pt>
                <c:pt idx="8">
                  <c:v>-20.8</c:v>
                </c:pt>
                <c:pt idx="9">
                  <c:v>-20.8</c:v>
                </c:pt>
                <c:pt idx="10">
                  <c:v>-20.7</c:v>
                </c:pt>
              </c:numCache>
            </c:numRef>
          </c:xVal>
          <c:yVal>
            <c:numRef>
              <c:f>'TOC, TN'!$A$10:$A$20</c:f>
              <c:numCache>
                <c:formatCode>General</c:formatCode>
                <c:ptCount val="11"/>
                <c:pt idx="0">
                  <c:v>0.5</c:v>
                </c:pt>
                <c:pt idx="1">
                  <c:v>2.5</c:v>
                </c:pt>
                <c:pt idx="2">
                  <c:v>5</c:v>
                </c:pt>
                <c:pt idx="3">
                  <c:v>9</c:v>
                </c:pt>
                <c:pt idx="4">
                  <c:v>11</c:v>
                </c:pt>
                <c:pt idx="5">
                  <c:v>15</c:v>
                </c:pt>
                <c:pt idx="6">
                  <c:v>22</c:v>
                </c:pt>
                <c:pt idx="7">
                  <c:v>26</c:v>
                </c:pt>
                <c:pt idx="8">
                  <c:v>30</c:v>
                </c:pt>
                <c:pt idx="9">
                  <c:v>34</c:v>
                </c:pt>
                <c:pt idx="10">
                  <c:v>38</c:v>
                </c:pt>
              </c:numCache>
            </c:numRef>
          </c:yVal>
          <c:smooth val="0"/>
          <c:extLst>
            <c:ext xmlns:c16="http://schemas.microsoft.com/office/drawing/2014/chart" uri="{C3380CC4-5D6E-409C-BE32-E72D297353CC}">
              <c16:uniqueId val="{00000000-170F-824F-AC8B-A0448C5D59F0}"/>
            </c:ext>
          </c:extLst>
        </c:ser>
        <c:ser>
          <c:idx val="1"/>
          <c:order val="1"/>
          <c:tx>
            <c:v>DIC</c:v>
          </c:tx>
          <c:spPr>
            <a:ln w="25400" cap="rnd">
              <a:noFill/>
              <a:round/>
            </a:ln>
            <a:effectLst/>
          </c:spPr>
          <c:marker>
            <c:symbol val="triangle"/>
            <c:size val="8"/>
            <c:spPr>
              <a:noFill/>
              <a:ln w="9525">
                <a:solidFill>
                  <a:srgbClr val="FF0000"/>
                </a:solidFill>
              </a:ln>
              <a:effectLst/>
            </c:spPr>
          </c:marker>
          <c:xVal>
            <c:numRef>
              <c:f>DIC!$C$10:$C$25</c:f>
              <c:numCache>
                <c:formatCode>0.0</c:formatCode>
                <c:ptCount val="16"/>
                <c:pt idx="0">
                  <c:v>-0.49525000452995299</c:v>
                </c:pt>
                <c:pt idx="4">
                  <c:v>-0.19399999380111693</c:v>
                </c:pt>
                <c:pt idx="7">
                  <c:v>-0.42650001049041747</c:v>
                </c:pt>
                <c:pt idx="10">
                  <c:v>-0.51300002932548527</c:v>
                </c:pt>
                <c:pt idx="12">
                  <c:v>-0.57200001478195195</c:v>
                </c:pt>
                <c:pt idx="15">
                  <c:v>-0.42900000810623168</c:v>
                </c:pt>
              </c:numCache>
            </c:numRef>
          </c:xVal>
          <c:yVal>
            <c:numRef>
              <c:f>DIC!$A$10:$A$25</c:f>
              <c:numCache>
                <c:formatCode>General</c:formatCode>
                <c:ptCount val="16"/>
                <c:pt idx="0">
                  <c:v>0</c:v>
                </c:pt>
                <c:pt idx="1">
                  <c:v>0.5</c:v>
                </c:pt>
                <c:pt idx="2">
                  <c:v>1.5</c:v>
                </c:pt>
                <c:pt idx="3">
                  <c:v>2.5</c:v>
                </c:pt>
                <c:pt idx="4">
                  <c:v>3.5</c:v>
                </c:pt>
                <c:pt idx="5">
                  <c:v>4.5</c:v>
                </c:pt>
                <c:pt idx="6">
                  <c:v>5.5</c:v>
                </c:pt>
                <c:pt idx="7">
                  <c:v>7</c:v>
                </c:pt>
                <c:pt idx="8">
                  <c:v>9</c:v>
                </c:pt>
                <c:pt idx="9">
                  <c:v>11</c:v>
                </c:pt>
                <c:pt idx="10">
                  <c:v>13</c:v>
                </c:pt>
                <c:pt idx="11">
                  <c:v>15.5</c:v>
                </c:pt>
                <c:pt idx="12">
                  <c:v>18.5</c:v>
                </c:pt>
                <c:pt idx="13">
                  <c:v>22</c:v>
                </c:pt>
                <c:pt idx="14">
                  <c:v>26</c:v>
                </c:pt>
                <c:pt idx="15">
                  <c:v>30</c:v>
                </c:pt>
              </c:numCache>
            </c:numRef>
          </c:yVal>
          <c:smooth val="0"/>
          <c:extLst>
            <c:ext xmlns:c16="http://schemas.microsoft.com/office/drawing/2014/chart" uri="{C3380CC4-5D6E-409C-BE32-E72D297353CC}">
              <c16:uniqueId val="{00000001-170F-824F-AC8B-A0448C5D59F0}"/>
            </c:ext>
          </c:extLst>
        </c:ser>
        <c:dLbls>
          <c:showLegendKey val="0"/>
          <c:showVal val="0"/>
          <c:showCatName val="0"/>
          <c:showSerName val="0"/>
          <c:showPercent val="0"/>
          <c:showBubbleSize val="0"/>
        </c:dLbls>
        <c:axId val="567060832"/>
        <c:axId val="567062464"/>
      </c:scatterChart>
      <c:valAx>
        <c:axId val="567060832"/>
        <c:scaling>
          <c:orientation val="minMax"/>
          <c:max val="0"/>
          <c:min val="-24"/>
        </c:scaling>
        <c:delete val="0"/>
        <c:axPos val="t"/>
        <c:title>
          <c:tx>
            <c:rich>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l-GR" sz="1800" b="1">
                    <a:solidFill>
                      <a:schemeClr val="tx1"/>
                    </a:solidFill>
                  </a:rPr>
                  <a:t>δ13</a:t>
                </a:r>
                <a:r>
                  <a:rPr lang="en-GB" sz="1800" b="1">
                    <a:solidFill>
                      <a:schemeClr val="tx1"/>
                    </a:solidFill>
                  </a:rPr>
                  <a:t>C,</a:t>
                </a:r>
                <a:r>
                  <a:rPr lang="en-GB" sz="1800" b="1" baseline="0">
                    <a:solidFill>
                      <a:schemeClr val="tx1"/>
                    </a:solidFill>
                  </a:rPr>
                  <a:t> MUC02</a:t>
                </a:r>
                <a:endParaRPr lang="en-GB" sz="1800" b="1">
                  <a:solidFill>
                    <a:schemeClr val="tx1"/>
                  </a:solidFill>
                </a:endParaRPr>
              </a:p>
            </c:rich>
          </c:tx>
          <c:layout>
            <c:manualLayout>
              <c:xMode val="edge"/>
              <c:yMode val="edge"/>
              <c:x val="0.42220253718285217"/>
              <c:y val="3.59671345429647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0" sourceLinked="0"/>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2464"/>
        <c:crosses val="autoZero"/>
        <c:crossBetween val="midCat"/>
        <c:majorUnit val="4"/>
      </c:valAx>
      <c:valAx>
        <c:axId val="567062464"/>
        <c:scaling>
          <c:orientation val="maxMin"/>
          <c:max val="44"/>
          <c:min val="0"/>
        </c:scaling>
        <c:delete val="0"/>
        <c:axPos val="l"/>
        <c:title>
          <c:tx>
            <c:rich>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n-GB" sz="1800" b="1">
                    <a:solidFill>
                      <a:schemeClr val="tx1"/>
                    </a:solidFill>
                  </a:rPr>
                  <a:t>Depth</a:t>
                </a:r>
                <a:r>
                  <a:rPr lang="en-GB" sz="1800" b="1" baseline="0">
                    <a:solidFill>
                      <a:schemeClr val="tx1"/>
                    </a:solidFill>
                  </a:rPr>
                  <a:t> (cm)</a:t>
                </a:r>
                <a:endParaRPr lang="en-GB" sz="1800" b="1">
                  <a:solidFill>
                    <a:schemeClr val="tx1"/>
                  </a:solidFill>
                </a:endParaRPr>
              </a:p>
            </c:rich>
          </c:tx>
          <c:layout>
            <c:manualLayout>
              <c:xMode val="edge"/>
              <c:yMode val="edge"/>
              <c:x val="5.5485564304461922E-3"/>
              <c:y val="0.3932595119762953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General" sourceLinked="1"/>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0832"/>
        <c:crossesAt val="-24"/>
        <c:crossBetween val="midCat"/>
        <c:majorUnit val="4"/>
      </c:valAx>
      <c:spPr>
        <a:noFill/>
        <a:ln w="25400">
          <a:solidFill>
            <a:schemeClr val="tx1"/>
          </a:solidFill>
        </a:ln>
        <a:effectLst/>
      </c:spPr>
    </c:plotArea>
    <c:legend>
      <c:legendPos val="b"/>
      <c:layout>
        <c:manualLayout>
          <c:xMode val="edge"/>
          <c:yMode val="edge"/>
          <c:x val="0.47637055435184694"/>
          <c:y val="0.79547202776564463"/>
          <c:w val="0.29484965386038153"/>
          <c:h val="5.6566834692889777E-2"/>
        </c:manualLayout>
      </c:layout>
      <c:overlay val="0"/>
      <c:spPr>
        <a:noFill/>
        <a:ln w="19050">
          <a:noFill/>
        </a:ln>
        <a:effectLst/>
      </c:spPr>
      <c:txPr>
        <a:bodyPr rot="0" spcFirstLastPara="1" vertOverflow="ellipsis" vert="horz" wrap="square" anchor="ctr" anchorCtr="1"/>
        <a:lstStyle/>
        <a:p>
          <a:pPr>
            <a:defRPr sz="1300" b="0" i="0" u="none" strike="noStrike" kern="1200" baseline="0">
              <a:solidFill>
                <a:schemeClr val="tx1"/>
              </a:solidFill>
              <a:latin typeface="Helvetica" pitchFamily="2" charset="0"/>
              <a:ea typeface="+mn-ea"/>
              <a:cs typeface="+mn-cs"/>
            </a:defRPr>
          </a:pPr>
          <a:endParaRPr lang="en-C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Helvetica" pitchFamily="2" charset="0"/>
        </a:defRPr>
      </a:pPr>
      <a:endParaRPr lang="en-CH"/>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92749564022618"/>
          <c:y val="0.19094948588697777"/>
          <c:w val="0.72748692067853937"/>
          <c:h val="0.76345063688628112"/>
        </c:manualLayout>
      </c:layout>
      <c:scatterChart>
        <c:scatterStyle val="lineMarker"/>
        <c:varyColors val="0"/>
        <c:ser>
          <c:idx val="1"/>
          <c:order val="0"/>
          <c:tx>
            <c:v>TOC</c:v>
          </c:tx>
          <c:spPr>
            <a:ln w="25400" cap="rnd">
              <a:noFill/>
              <a:round/>
            </a:ln>
            <a:effectLst/>
          </c:spPr>
          <c:marker>
            <c:symbol val="square"/>
            <c:size val="7"/>
            <c:spPr>
              <a:noFill/>
              <a:ln w="25400">
                <a:solidFill>
                  <a:schemeClr val="tx1"/>
                </a:solidFill>
              </a:ln>
              <a:effectLst/>
            </c:spPr>
          </c:marker>
          <c:xVal>
            <c:numRef>
              <c:f>'TOC, TN'!$O$10:$O$18</c:f>
              <c:numCache>
                <c:formatCode>0.0</c:formatCode>
                <c:ptCount val="9"/>
                <c:pt idx="0">
                  <c:v>-22.190804700000001</c:v>
                </c:pt>
                <c:pt idx="1">
                  <c:v>-21.792037299999997</c:v>
                </c:pt>
                <c:pt idx="2">
                  <c:v>-21.478286300000001</c:v>
                </c:pt>
                <c:pt idx="3">
                  <c:v>-20.948958000000001</c:v>
                </c:pt>
                <c:pt idx="4">
                  <c:v>-21.607835099999999</c:v>
                </c:pt>
                <c:pt idx="5">
                  <c:v>-22.067328500000002</c:v>
                </c:pt>
                <c:pt idx="6">
                  <c:v>-21.852763299999999</c:v>
                </c:pt>
                <c:pt idx="7">
                  <c:v>-21.355822200000002</c:v>
                </c:pt>
                <c:pt idx="8">
                  <c:v>-21.081543100000001</c:v>
                </c:pt>
              </c:numCache>
            </c:numRef>
          </c:xVal>
          <c:yVal>
            <c:numRef>
              <c:f>'TOC, TN'!$K$10:$K$18</c:f>
              <c:numCache>
                <c:formatCode>General</c:formatCode>
                <c:ptCount val="9"/>
                <c:pt idx="0">
                  <c:v>0.5</c:v>
                </c:pt>
                <c:pt idx="1">
                  <c:v>2.5</c:v>
                </c:pt>
                <c:pt idx="2">
                  <c:v>5</c:v>
                </c:pt>
                <c:pt idx="3">
                  <c:v>9</c:v>
                </c:pt>
                <c:pt idx="4">
                  <c:v>13</c:v>
                </c:pt>
                <c:pt idx="5">
                  <c:v>17</c:v>
                </c:pt>
                <c:pt idx="6">
                  <c:v>22</c:v>
                </c:pt>
                <c:pt idx="7">
                  <c:v>26</c:v>
                </c:pt>
                <c:pt idx="8">
                  <c:v>30</c:v>
                </c:pt>
              </c:numCache>
            </c:numRef>
          </c:yVal>
          <c:smooth val="0"/>
          <c:extLst>
            <c:ext xmlns:c16="http://schemas.microsoft.com/office/drawing/2014/chart" uri="{C3380CC4-5D6E-409C-BE32-E72D297353CC}">
              <c16:uniqueId val="{00000000-EA1A-D248-B436-1D4810A3CDEE}"/>
            </c:ext>
          </c:extLst>
        </c:ser>
        <c:ser>
          <c:idx val="0"/>
          <c:order val="1"/>
          <c:tx>
            <c:v>DIC</c:v>
          </c:tx>
          <c:spPr>
            <a:ln w="25400" cap="rnd">
              <a:noFill/>
              <a:round/>
            </a:ln>
            <a:effectLst/>
          </c:spPr>
          <c:marker>
            <c:symbol val="triangle"/>
            <c:size val="8"/>
            <c:spPr>
              <a:noFill/>
              <a:ln w="9525">
                <a:solidFill>
                  <a:srgbClr val="FF0000"/>
                </a:solidFill>
              </a:ln>
              <a:effectLst/>
            </c:spPr>
          </c:marker>
          <c:xVal>
            <c:numRef>
              <c:f>DIC!$I$10:$I$22</c:f>
              <c:numCache>
                <c:formatCode>0.0</c:formatCode>
                <c:ptCount val="13"/>
                <c:pt idx="0">
                  <c:v>-0.41075001955032348</c:v>
                </c:pt>
                <c:pt idx="3">
                  <c:v>-0.3519999861717224</c:v>
                </c:pt>
                <c:pt idx="6">
                  <c:v>-0.38899998664855956</c:v>
                </c:pt>
                <c:pt idx="9">
                  <c:v>-0.38675000071525573</c:v>
                </c:pt>
                <c:pt idx="12">
                  <c:v>-0.5467499971389771</c:v>
                </c:pt>
              </c:numCache>
            </c:numRef>
          </c:xVal>
          <c:yVal>
            <c:numRef>
              <c:f>DIC!$G$10:$G$22</c:f>
              <c:numCache>
                <c:formatCode>General</c:formatCode>
                <c:ptCount val="13"/>
                <c:pt idx="0">
                  <c:v>0</c:v>
                </c:pt>
                <c:pt idx="1">
                  <c:v>0.5</c:v>
                </c:pt>
                <c:pt idx="2">
                  <c:v>1.5</c:v>
                </c:pt>
                <c:pt idx="3">
                  <c:v>2.5</c:v>
                </c:pt>
                <c:pt idx="4">
                  <c:v>3.5</c:v>
                </c:pt>
                <c:pt idx="5">
                  <c:v>4.5</c:v>
                </c:pt>
                <c:pt idx="6">
                  <c:v>6</c:v>
                </c:pt>
                <c:pt idx="7">
                  <c:v>8</c:v>
                </c:pt>
                <c:pt idx="8">
                  <c:v>10</c:v>
                </c:pt>
                <c:pt idx="9">
                  <c:v>12.5</c:v>
                </c:pt>
                <c:pt idx="10">
                  <c:v>15.5</c:v>
                </c:pt>
                <c:pt idx="11">
                  <c:v>18.5</c:v>
                </c:pt>
                <c:pt idx="12">
                  <c:v>22</c:v>
                </c:pt>
              </c:numCache>
            </c:numRef>
          </c:yVal>
          <c:smooth val="0"/>
          <c:extLst>
            <c:ext xmlns:c16="http://schemas.microsoft.com/office/drawing/2014/chart" uri="{C3380CC4-5D6E-409C-BE32-E72D297353CC}">
              <c16:uniqueId val="{00000001-EA1A-D248-B436-1D4810A3CDEE}"/>
            </c:ext>
          </c:extLst>
        </c:ser>
        <c:dLbls>
          <c:showLegendKey val="0"/>
          <c:showVal val="0"/>
          <c:showCatName val="0"/>
          <c:showSerName val="0"/>
          <c:showPercent val="0"/>
          <c:showBubbleSize val="0"/>
        </c:dLbls>
        <c:axId val="567060832"/>
        <c:axId val="567062464"/>
      </c:scatterChart>
      <c:valAx>
        <c:axId val="567060832"/>
        <c:scaling>
          <c:orientation val="minMax"/>
          <c:max val="0"/>
          <c:min val="-24"/>
        </c:scaling>
        <c:delete val="0"/>
        <c:axPos val="t"/>
        <c:title>
          <c:tx>
            <c:rich>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l-GR" sz="1800" b="1" i="0" u="none" strike="noStrike" baseline="0">
                    <a:effectLst/>
                  </a:rPr>
                  <a:t>δ13</a:t>
                </a:r>
                <a:r>
                  <a:rPr lang="en-GB" sz="1800" b="1" i="0" u="none" strike="noStrike" baseline="0">
                    <a:effectLst/>
                  </a:rPr>
                  <a:t>C, MUC12</a:t>
                </a:r>
                <a:endParaRPr lang="en-GB" sz="1800" b="1">
                  <a:solidFill>
                    <a:schemeClr val="tx1"/>
                  </a:solidFill>
                </a:endParaRPr>
              </a:p>
            </c:rich>
          </c:tx>
          <c:layout>
            <c:manualLayout>
              <c:xMode val="edge"/>
              <c:yMode val="edge"/>
              <c:x val="0.42220253718285217"/>
              <c:y val="3.59671345429647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0" sourceLinked="0"/>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2464"/>
        <c:crossesAt val="0"/>
        <c:crossBetween val="midCat"/>
        <c:majorUnit val="4"/>
      </c:valAx>
      <c:valAx>
        <c:axId val="567062464"/>
        <c:scaling>
          <c:orientation val="maxMin"/>
          <c:max val="44"/>
          <c:min val="0"/>
        </c:scaling>
        <c:delete val="0"/>
        <c:axPos val="l"/>
        <c:title>
          <c:tx>
            <c:rich>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n-GB" sz="1800" b="1">
                    <a:solidFill>
                      <a:schemeClr val="tx1"/>
                    </a:solidFill>
                  </a:rPr>
                  <a:t>Depth</a:t>
                </a:r>
                <a:r>
                  <a:rPr lang="en-GB" sz="1800" b="1" baseline="0">
                    <a:solidFill>
                      <a:schemeClr val="tx1"/>
                    </a:solidFill>
                  </a:rPr>
                  <a:t> (cm)</a:t>
                </a:r>
                <a:endParaRPr lang="en-GB" sz="1800" b="1">
                  <a:solidFill>
                    <a:schemeClr val="tx1"/>
                  </a:solidFill>
                </a:endParaRPr>
              </a:p>
            </c:rich>
          </c:tx>
          <c:layout>
            <c:manualLayout>
              <c:xMode val="edge"/>
              <c:yMode val="edge"/>
              <c:x val="5.5485564304461922E-3"/>
              <c:y val="0.3932595119762953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General" sourceLinked="1"/>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0832"/>
        <c:crossesAt val="-24"/>
        <c:crossBetween val="midCat"/>
        <c:majorUnit val="4"/>
      </c:valAx>
      <c:spPr>
        <a:noFill/>
        <a:ln w="25400">
          <a:solidFill>
            <a:schemeClr val="tx1"/>
          </a:solidFill>
        </a:ln>
        <a:effectLst/>
      </c:spPr>
    </c:plotArea>
    <c:legend>
      <c:legendPos val="b"/>
      <c:layout>
        <c:manualLayout>
          <c:xMode val="edge"/>
          <c:yMode val="edge"/>
          <c:x val="0.54684035300956502"/>
          <c:y val="0.77148402176864328"/>
          <c:w val="0.29484965386038153"/>
          <c:h val="5.6566834692889777E-2"/>
        </c:manualLayout>
      </c:layout>
      <c:overlay val="0"/>
      <c:spPr>
        <a:noFill/>
        <a:ln w="19050">
          <a:noFill/>
        </a:ln>
        <a:effectLst/>
      </c:spPr>
      <c:txPr>
        <a:bodyPr rot="0" spcFirstLastPara="1" vertOverflow="ellipsis" vert="horz" wrap="square" anchor="ctr" anchorCtr="1"/>
        <a:lstStyle/>
        <a:p>
          <a:pPr>
            <a:defRPr sz="1300" b="0" i="0" u="none" strike="noStrike" kern="1200" baseline="0">
              <a:solidFill>
                <a:schemeClr val="tx1"/>
              </a:solidFill>
              <a:latin typeface="Helvetica" pitchFamily="2" charset="0"/>
              <a:ea typeface="+mn-ea"/>
              <a:cs typeface="+mn-cs"/>
            </a:defRPr>
          </a:pPr>
          <a:endParaRPr lang="en-C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Helvetica" pitchFamily="2" charset="0"/>
        </a:defRPr>
      </a:pPr>
      <a:endParaRPr lang="en-CH"/>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92749564022618"/>
          <c:y val="0.19094948588697777"/>
          <c:w val="0.72748692067853937"/>
          <c:h val="0.76345063688628112"/>
        </c:manualLayout>
      </c:layout>
      <c:scatterChart>
        <c:scatterStyle val="lineMarker"/>
        <c:varyColors val="0"/>
        <c:ser>
          <c:idx val="1"/>
          <c:order val="0"/>
          <c:tx>
            <c:v>TOC</c:v>
          </c:tx>
          <c:spPr>
            <a:ln w="25400" cap="rnd">
              <a:noFill/>
              <a:round/>
            </a:ln>
            <a:effectLst/>
          </c:spPr>
          <c:marker>
            <c:symbol val="square"/>
            <c:size val="7"/>
            <c:spPr>
              <a:noFill/>
              <a:ln w="25400">
                <a:solidFill>
                  <a:schemeClr val="tx1"/>
                </a:solidFill>
              </a:ln>
              <a:effectLst/>
            </c:spPr>
          </c:marker>
          <c:xVal>
            <c:numRef>
              <c:f>'TOC, TN'!$J$10:$J$15</c:f>
              <c:numCache>
                <c:formatCode>General</c:formatCode>
                <c:ptCount val="6"/>
                <c:pt idx="0">
                  <c:v>-20.926736129999998</c:v>
                </c:pt>
                <c:pt idx="1">
                  <c:v>-21.196948339999999</c:v>
                </c:pt>
                <c:pt idx="2">
                  <c:v>-21.235192390000002</c:v>
                </c:pt>
                <c:pt idx="3">
                  <c:v>-20.533181559999999</c:v>
                </c:pt>
                <c:pt idx="4">
                  <c:v>-21.632928979999999</c:v>
                </c:pt>
                <c:pt idx="5">
                  <c:v>-20.620049380000001</c:v>
                </c:pt>
              </c:numCache>
            </c:numRef>
          </c:xVal>
          <c:yVal>
            <c:numRef>
              <c:f>'TOC, TN'!$F$10:$F$15</c:f>
              <c:numCache>
                <c:formatCode>General</c:formatCode>
                <c:ptCount val="6"/>
                <c:pt idx="0">
                  <c:v>26</c:v>
                </c:pt>
                <c:pt idx="1">
                  <c:v>76</c:v>
                </c:pt>
                <c:pt idx="2">
                  <c:v>176</c:v>
                </c:pt>
                <c:pt idx="3">
                  <c:v>276</c:v>
                </c:pt>
                <c:pt idx="4">
                  <c:v>376</c:v>
                </c:pt>
                <c:pt idx="5">
                  <c:v>476</c:v>
                </c:pt>
              </c:numCache>
            </c:numRef>
          </c:yVal>
          <c:smooth val="0"/>
          <c:extLst>
            <c:ext xmlns:c16="http://schemas.microsoft.com/office/drawing/2014/chart" uri="{C3380CC4-5D6E-409C-BE32-E72D297353CC}">
              <c16:uniqueId val="{00000000-DD6A-1448-A37D-4AEF20E27C59}"/>
            </c:ext>
          </c:extLst>
        </c:ser>
        <c:ser>
          <c:idx val="0"/>
          <c:order val="1"/>
          <c:tx>
            <c:v>DIC</c:v>
          </c:tx>
          <c:spPr>
            <a:ln w="25400" cap="rnd">
              <a:noFill/>
              <a:round/>
            </a:ln>
            <a:effectLst/>
          </c:spPr>
          <c:marker>
            <c:symbol val="triangle"/>
            <c:size val="8"/>
            <c:spPr>
              <a:noFill/>
              <a:ln w="9525">
                <a:solidFill>
                  <a:srgbClr val="FF0000"/>
                </a:solidFill>
              </a:ln>
              <a:effectLst/>
            </c:spPr>
          </c:marker>
          <c:xVal>
            <c:numRef>
              <c:f>DIC!$F$10:$F$19</c:f>
              <c:numCache>
                <c:formatCode>General</c:formatCode>
                <c:ptCount val="10"/>
                <c:pt idx="0" formatCode="0.0">
                  <c:v>-0.55124996900558476</c:v>
                </c:pt>
                <c:pt idx="3" formatCode="0.0">
                  <c:v>-0.94825004339218144</c:v>
                </c:pt>
                <c:pt idx="5" formatCode="0.0">
                  <c:v>-1.709749984741211</c:v>
                </c:pt>
                <c:pt idx="7" formatCode="0.0">
                  <c:v>-1.6684999942779541</c:v>
                </c:pt>
                <c:pt idx="9" formatCode="0.0">
                  <c:v>-4.5190003395080565</c:v>
                </c:pt>
              </c:numCache>
            </c:numRef>
          </c:xVal>
          <c:yVal>
            <c:numRef>
              <c:f>DIC!$D$10:$D$19</c:f>
              <c:numCache>
                <c:formatCode>General</c:formatCode>
                <c:ptCount val="10"/>
                <c:pt idx="0">
                  <c:v>21</c:v>
                </c:pt>
                <c:pt idx="1">
                  <c:v>210</c:v>
                </c:pt>
                <c:pt idx="2">
                  <c:v>240</c:v>
                </c:pt>
                <c:pt idx="3">
                  <c:v>265</c:v>
                </c:pt>
                <c:pt idx="4">
                  <c:v>290</c:v>
                </c:pt>
                <c:pt idx="5">
                  <c:v>320</c:v>
                </c:pt>
                <c:pt idx="6">
                  <c:v>360</c:v>
                </c:pt>
                <c:pt idx="7">
                  <c:v>400</c:v>
                </c:pt>
                <c:pt idx="8">
                  <c:v>450</c:v>
                </c:pt>
                <c:pt idx="9">
                  <c:v>500</c:v>
                </c:pt>
              </c:numCache>
            </c:numRef>
          </c:yVal>
          <c:smooth val="0"/>
          <c:extLst>
            <c:ext xmlns:c16="http://schemas.microsoft.com/office/drawing/2014/chart" uri="{C3380CC4-5D6E-409C-BE32-E72D297353CC}">
              <c16:uniqueId val="{00000001-DD6A-1448-A37D-4AEF20E27C59}"/>
            </c:ext>
          </c:extLst>
        </c:ser>
        <c:dLbls>
          <c:showLegendKey val="0"/>
          <c:showVal val="0"/>
          <c:showCatName val="0"/>
          <c:showSerName val="0"/>
          <c:showPercent val="0"/>
          <c:showBubbleSize val="0"/>
        </c:dLbls>
        <c:axId val="567060832"/>
        <c:axId val="567062464"/>
      </c:scatterChart>
      <c:valAx>
        <c:axId val="567060832"/>
        <c:scaling>
          <c:orientation val="minMax"/>
          <c:max val="0"/>
          <c:min val="-24"/>
        </c:scaling>
        <c:delete val="0"/>
        <c:axPos val="t"/>
        <c:title>
          <c:tx>
            <c:rich>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l-GR" sz="1800" b="1" i="0" u="none" strike="noStrike" baseline="0">
                    <a:effectLst/>
                  </a:rPr>
                  <a:t>δ13</a:t>
                </a:r>
                <a:r>
                  <a:rPr lang="en-GB" sz="1800" b="1" i="0" u="none" strike="noStrike" baseline="0">
                    <a:effectLst/>
                  </a:rPr>
                  <a:t>C, GC13</a:t>
                </a:r>
                <a:endParaRPr lang="en-GB" sz="1800" b="1">
                  <a:solidFill>
                    <a:schemeClr val="tx1"/>
                  </a:solidFill>
                </a:endParaRPr>
              </a:p>
            </c:rich>
          </c:tx>
          <c:layout>
            <c:manualLayout>
              <c:xMode val="edge"/>
              <c:yMode val="edge"/>
              <c:x val="0.42220253718285217"/>
              <c:y val="3.59671345429647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0" sourceLinked="0"/>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2464"/>
        <c:crossesAt val="0"/>
        <c:crossBetween val="midCat"/>
        <c:majorUnit val="4"/>
      </c:valAx>
      <c:valAx>
        <c:axId val="567062464"/>
        <c:scaling>
          <c:orientation val="maxMin"/>
          <c:max val="500"/>
          <c:min val="0"/>
        </c:scaling>
        <c:delete val="0"/>
        <c:axPos val="l"/>
        <c:title>
          <c:tx>
            <c:rich>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n-GB" sz="1800" b="1">
                    <a:solidFill>
                      <a:schemeClr val="tx1"/>
                    </a:solidFill>
                  </a:rPr>
                  <a:t>Depth</a:t>
                </a:r>
                <a:r>
                  <a:rPr lang="en-GB" sz="1800" b="1" baseline="0">
                    <a:solidFill>
                      <a:schemeClr val="tx1"/>
                    </a:solidFill>
                  </a:rPr>
                  <a:t> (cm)</a:t>
                </a:r>
                <a:endParaRPr lang="en-GB" sz="1800" b="1">
                  <a:solidFill>
                    <a:schemeClr val="tx1"/>
                  </a:solidFill>
                </a:endParaRPr>
              </a:p>
            </c:rich>
          </c:tx>
          <c:layout>
            <c:manualLayout>
              <c:xMode val="edge"/>
              <c:yMode val="edge"/>
              <c:x val="5.5485564304461922E-3"/>
              <c:y val="0.3932595119762953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General" sourceLinked="1"/>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0832"/>
        <c:crossesAt val="-24"/>
        <c:crossBetween val="midCat"/>
        <c:majorUnit val="100"/>
      </c:valAx>
      <c:spPr>
        <a:noFill/>
        <a:ln w="25400">
          <a:solidFill>
            <a:schemeClr val="tx1"/>
          </a:solidFill>
        </a:ln>
        <a:effectLst/>
      </c:spPr>
    </c:plotArea>
    <c:legend>
      <c:legendPos val="b"/>
      <c:layout>
        <c:manualLayout>
          <c:xMode val="edge"/>
          <c:yMode val="edge"/>
          <c:x val="0.45288062146594088"/>
          <c:y val="0.78947502626639432"/>
          <c:w val="0.29484965386038153"/>
          <c:h val="5.6566834692889777E-2"/>
        </c:manualLayout>
      </c:layout>
      <c:overlay val="0"/>
      <c:spPr>
        <a:noFill/>
        <a:ln w="19050">
          <a:noFill/>
        </a:ln>
        <a:effectLst/>
      </c:spPr>
      <c:txPr>
        <a:bodyPr rot="0" spcFirstLastPara="1" vertOverflow="ellipsis" vert="horz" wrap="square" anchor="ctr" anchorCtr="1"/>
        <a:lstStyle/>
        <a:p>
          <a:pPr>
            <a:defRPr sz="1300" b="0" i="0" u="none" strike="noStrike" kern="1200" baseline="0">
              <a:solidFill>
                <a:schemeClr val="tx1"/>
              </a:solidFill>
              <a:latin typeface="Helvetica" pitchFamily="2" charset="0"/>
              <a:ea typeface="+mn-ea"/>
              <a:cs typeface="+mn-cs"/>
            </a:defRPr>
          </a:pPr>
          <a:endParaRPr lang="en-C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Helvetica" pitchFamily="2" charset="0"/>
        </a:defRPr>
      </a:pPr>
      <a:endParaRPr lang="en-CH"/>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92749564022618"/>
          <c:y val="0.19094948588697777"/>
          <c:w val="0.72748692067853937"/>
          <c:h val="0.76345063688628112"/>
        </c:manualLayout>
      </c:layout>
      <c:scatterChart>
        <c:scatterStyle val="lineMarker"/>
        <c:varyColors val="0"/>
        <c:ser>
          <c:idx val="1"/>
          <c:order val="0"/>
          <c:tx>
            <c:v>TOC</c:v>
          </c:tx>
          <c:spPr>
            <a:ln w="25400" cap="rnd">
              <a:noFill/>
              <a:round/>
            </a:ln>
            <a:effectLst/>
          </c:spPr>
          <c:marker>
            <c:symbol val="square"/>
            <c:size val="7"/>
            <c:spPr>
              <a:noFill/>
              <a:ln w="25400">
                <a:solidFill>
                  <a:schemeClr val="tx1"/>
                </a:solidFill>
              </a:ln>
              <a:effectLst/>
            </c:spPr>
          </c:marker>
          <c:xVal>
            <c:numRef>
              <c:f>'TOC, TN'!$T$10:$T$14</c:f>
              <c:numCache>
                <c:formatCode>General</c:formatCode>
                <c:ptCount val="5"/>
                <c:pt idx="0">
                  <c:v>-20.766038349999999</c:v>
                </c:pt>
                <c:pt idx="1">
                  <c:v>-20.622131110000002</c:v>
                </c:pt>
                <c:pt idx="2">
                  <c:v>-21.221004279999999</c:v>
                </c:pt>
                <c:pt idx="3">
                  <c:v>-21.355732660000001</c:v>
                </c:pt>
                <c:pt idx="4">
                  <c:v>-22.782380759999999</c:v>
                </c:pt>
              </c:numCache>
            </c:numRef>
          </c:xVal>
          <c:yVal>
            <c:numRef>
              <c:f>'TOC, TN'!$P$10:$P$14</c:f>
              <c:numCache>
                <c:formatCode>General</c:formatCode>
                <c:ptCount val="5"/>
                <c:pt idx="0">
                  <c:v>87</c:v>
                </c:pt>
                <c:pt idx="1">
                  <c:v>187</c:v>
                </c:pt>
                <c:pt idx="2">
                  <c:v>287</c:v>
                </c:pt>
                <c:pt idx="3">
                  <c:v>387</c:v>
                </c:pt>
                <c:pt idx="4">
                  <c:v>487</c:v>
                </c:pt>
              </c:numCache>
            </c:numRef>
          </c:yVal>
          <c:smooth val="0"/>
          <c:extLst>
            <c:ext xmlns:c16="http://schemas.microsoft.com/office/drawing/2014/chart" uri="{C3380CC4-5D6E-409C-BE32-E72D297353CC}">
              <c16:uniqueId val="{00000000-1078-7A4E-A41B-A93F22A431C0}"/>
            </c:ext>
          </c:extLst>
        </c:ser>
        <c:ser>
          <c:idx val="0"/>
          <c:order val="1"/>
          <c:tx>
            <c:v>DIC</c:v>
          </c:tx>
          <c:spPr>
            <a:ln w="25400" cap="rnd">
              <a:noFill/>
              <a:round/>
            </a:ln>
            <a:effectLst/>
          </c:spPr>
          <c:marker>
            <c:symbol val="triangle"/>
            <c:size val="8"/>
            <c:spPr>
              <a:noFill/>
              <a:ln w="9525">
                <a:solidFill>
                  <a:srgbClr val="FF0000"/>
                </a:solidFill>
              </a:ln>
              <a:effectLst/>
            </c:spPr>
          </c:marker>
          <c:xVal>
            <c:numRef>
              <c:f>DIC!$L$10:$L$37</c:f>
              <c:numCache>
                <c:formatCode>0.0</c:formatCode>
                <c:ptCount val="28"/>
                <c:pt idx="0">
                  <c:v>-0.65000002384185795</c:v>
                </c:pt>
                <c:pt idx="1">
                  <c:v>-0.56324999332427983</c:v>
                </c:pt>
                <c:pt idx="2">
                  <c:v>-0.63499997854232793</c:v>
                </c:pt>
                <c:pt idx="3">
                  <c:v>-0.64649997949600224</c:v>
                </c:pt>
                <c:pt idx="6">
                  <c:v>-0.82974998950958256</c:v>
                </c:pt>
                <c:pt idx="9">
                  <c:v>-0.91924993991851811</c:v>
                </c:pt>
                <c:pt idx="13">
                  <c:v>-1.3047500133514405</c:v>
                </c:pt>
                <c:pt idx="17">
                  <c:v>-0.94999997615814213</c:v>
                </c:pt>
                <c:pt idx="20">
                  <c:v>-1.0322499752044678</c:v>
                </c:pt>
                <c:pt idx="21">
                  <c:v>-0.91874997615814213</c:v>
                </c:pt>
                <c:pt idx="23">
                  <c:v>-1.1819999694824219</c:v>
                </c:pt>
                <c:pt idx="25">
                  <c:v>-0.94225000143051152</c:v>
                </c:pt>
                <c:pt idx="27">
                  <c:v>-0.85699998140335087</c:v>
                </c:pt>
              </c:numCache>
            </c:numRef>
          </c:xVal>
          <c:yVal>
            <c:numRef>
              <c:f>DIC!$J$10:$J$37</c:f>
              <c:numCache>
                <c:formatCode>General</c:formatCode>
                <c:ptCount val="28"/>
                <c:pt idx="0">
                  <c:v>10</c:v>
                </c:pt>
                <c:pt idx="1">
                  <c:v>30</c:v>
                </c:pt>
                <c:pt idx="2">
                  <c:v>50</c:v>
                </c:pt>
                <c:pt idx="3">
                  <c:v>70</c:v>
                </c:pt>
                <c:pt idx="4">
                  <c:v>93</c:v>
                </c:pt>
                <c:pt idx="5">
                  <c:v>110</c:v>
                </c:pt>
                <c:pt idx="6">
                  <c:v>130</c:v>
                </c:pt>
                <c:pt idx="7">
                  <c:v>150</c:v>
                </c:pt>
                <c:pt idx="8">
                  <c:v>170</c:v>
                </c:pt>
                <c:pt idx="9">
                  <c:v>193</c:v>
                </c:pt>
                <c:pt idx="10">
                  <c:v>210</c:v>
                </c:pt>
                <c:pt idx="11">
                  <c:v>230</c:v>
                </c:pt>
                <c:pt idx="12">
                  <c:v>250</c:v>
                </c:pt>
                <c:pt idx="13">
                  <c:v>270</c:v>
                </c:pt>
                <c:pt idx="14">
                  <c:v>290</c:v>
                </c:pt>
                <c:pt idx="15">
                  <c:v>306</c:v>
                </c:pt>
                <c:pt idx="16">
                  <c:v>320</c:v>
                </c:pt>
                <c:pt idx="17">
                  <c:v>340</c:v>
                </c:pt>
                <c:pt idx="18">
                  <c:v>355</c:v>
                </c:pt>
                <c:pt idx="19">
                  <c:v>370</c:v>
                </c:pt>
                <c:pt idx="20">
                  <c:v>390</c:v>
                </c:pt>
                <c:pt idx="21">
                  <c:v>400</c:v>
                </c:pt>
                <c:pt idx="22">
                  <c:v>410</c:v>
                </c:pt>
                <c:pt idx="23">
                  <c:v>420</c:v>
                </c:pt>
                <c:pt idx="24">
                  <c:v>435</c:v>
                </c:pt>
                <c:pt idx="25">
                  <c:v>450</c:v>
                </c:pt>
                <c:pt idx="26">
                  <c:v>460</c:v>
                </c:pt>
                <c:pt idx="27">
                  <c:v>470</c:v>
                </c:pt>
              </c:numCache>
            </c:numRef>
          </c:yVal>
          <c:smooth val="0"/>
          <c:extLst>
            <c:ext xmlns:c16="http://schemas.microsoft.com/office/drawing/2014/chart" uri="{C3380CC4-5D6E-409C-BE32-E72D297353CC}">
              <c16:uniqueId val="{00000001-1078-7A4E-A41B-A93F22A431C0}"/>
            </c:ext>
          </c:extLst>
        </c:ser>
        <c:dLbls>
          <c:showLegendKey val="0"/>
          <c:showVal val="0"/>
          <c:showCatName val="0"/>
          <c:showSerName val="0"/>
          <c:showPercent val="0"/>
          <c:showBubbleSize val="0"/>
        </c:dLbls>
        <c:axId val="567060832"/>
        <c:axId val="567062464"/>
      </c:scatterChart>
      <c:valAx>
        <c:axId val="567060832"/>
        <c:scaling>
          <c:orientation val="minMax"/>
          <c:max val="0"/>
          <c:min val="-24"/>
        </c:scaling>
        <c:delete val="0"/>
        <c:axPos val="t"/>
        <c:title>
          <c:tx>
            <c:rich>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l-GR" sz="1800" b="1" i="0" u="none" strike="noStrike" baseline="0">
                    <a:effectLst/>
                  </a:rPr>
                  <a:t>δ13</a:t>
                </a:r>
                <a:r>
                  <a:rPr lang="en-GB" sz="1800" b="1" i="0" u="none" strike="noStrike" baseline="0">
                    <a:effectLst/>
                  </a:rPr>
                  <a:t>C, GC09</a:t>
                </a:r>
                <a:endParaRPr lang="en-GB" sz="1800" b="1">
                  <a:solidFill>
                    <a:schemeClr val="tx1"/>
                  </a:solidFill>
                </a:endParaRPr>
              </a:p>
            </c:rich>
          </c:tx>
          <c:layout>
            <c:manualLayout>
              <c:xMode val="edge"/>
              <c:yMode val="edge"/>
              <c:x val="0.42220253718285217"/>
              <c:y val="3.59671345429647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0" sourceLinked="0"/>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2464"/>
        <c:crossesAt val="0"/>
        <c:crossBetween val="midCat"/>
        <c:majorUnit val="4"/>
      </c:valAx>
      <c:valAx>
        <c:axId val="567062464"/>
        <c:scaling>
          <c:orientation val="maxMin"/>
          <c:max val="500"/>
          <c:min val="0"/>
        </c:scaling>
        <c:delete val="0"/>
        <c:axPos val="l"/>
        <c:title>
          <c:tx>
            <c:rich>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n-GB" sz="1800" b="1">
                    <a:solidFill>
                      <a:schemeClr val="tx1"/>
                    </a:solidFill>
                  </a:rPr>
                  <a:t>Depth</a:t>
                </a:r>
                <a:r>
                  <a:rPr lang="en-GB" sz="1800" b="1" baseline="0">
                    <a:solidFill>
                      <a:schemeClr val="tx1"/>
                    </a:solidFill>
                  </a:rPr>
                  <a:t> (cm)</a:t>
                </a:r>
                <a:endParaRPr lang="en-GB" sz="1800" b="1">
                  <a:solidFill>
                    <a:schemeClr val="tx1"/>
                  </a:solidFill>
                </a:endParaRPr>
              </a:p>
            </c:rich>
          </c:tx>
          <c:layout>
            <c:manualLayout>
              <c:xMode val="edge"/>
              <c:yMode val="edge"/>
              <c:x val="5.5485564304461922E-3"/>
              <c:y val="0.3932595119762953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General" sourceLinked="1"/>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0832"/>
        <c:crossesAt val="-24"/>
        <c:crossBetween val="midCat"/>
        <c:majorUnit val="100"/>
      </c:valAx>
      <c:spPr>
        <a:noFill/>
        <a:ln w="25400">
          <a:solidFill>
            <a:schemeClr val="tx1"/>
          </a:solidFill>
        </a:ln>
        <a:effectLst/>
      </c:spPr>
    </c:plotArea>
    <c:legend>
      <c:legendPos val="b"/>
      <c:layout>
        <c:manualLayout>
          <c:xMode val="edge"/>
          <c:yMode val="edge"/>
          <c:x val="0.44952491676795436"/>
          <c:y val="0.78647652551676916"/>
          <c:w val="0.29484965386038153"/>
          <c:h val="5.6566834692889777E-2"/>
        </c:manualLayout>
      </c:layout>
      <c:overlay val="0"/>
      <c:spPr>
        <a:noFill/>
        <a:ln w="19050">
          <a:noFill/>
        </a:ln>
        <a:effectLst/>
      </c:spPr>
      <c:txPr>
        <a:bodyPr rot="0" spcFirstLastPara="1" vertOverflow="ellipsis" vert="horz" wrap="square" anchor="ctr" anchorCtr="1"/>
        <a:lstStyle/>
        <a:p>
          <a:pPr>
            <a:defRPr sz="1300" b="0" i="0" u="none" strike="noStrike" kern="1200" baseline="0">
              <a:solidFill>
                <a:schemeClr val="tx1"/>
              </a:solidFill>
              <a:latin typeface="Helvetica" pitchFamily="2" charset="0"/>
              <a:ea typeface="+mn-ea"/>
              <a:cs typeface="+mn-cs"/>
            </a:defRPr>
          </a:pPr>
          <a:endParaRPr lang="en-C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Helvetica" pitchFamily="2" charset="0"/>
        </a:defRPr>
      </a:pPr>
      <a:endParaRPr lang="en-CH"/>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392749564022618"/>
          <c:y val="0.19094948588697777"/>
          <c:w val="0.72748692067853937"/>
          <c:h val="0.76345063688628112"/>
        </c:manualLayout>
      </c:layout>
      <c:scatterChart>
        <c:scatterStyle val="lineMarker"/>
        <c:varyColors val="0"/>
        <c:ser>
          <c:idx val="1"/>
          <c:order val="0"/>
          <c:tx>
            <c:v>TOC</c:v>
          </c:tx>
          <c:spPr>
            <a:ln w="25400" cap="rnd">
              <a:noFill/>
              <a:round/>
            </a:ln>
            <a:effectLst/>
          </c:spPr>
          <c:marker>
            <c:symbol val="square"/>
            <c:size val="7"/>
            <c:spPr>
              <a:noFill/>
              <a:ln w="25400">
                <a:solidFill>
                  <a:schemeClr val="tx1"/>
                </a:solidFill>
              </a:ln>
              <a:effectLst/>
            </c:spPr>
          </c:marker>
          <c:xVal>
            <c:numRef>
              <c:f>'TOC, TN'!$Y$10:$Y$14</c:f>
              <c:numCache>
                <c:formatCode>0.0</c:formatCode>
                <c:ptCount val="5"/>
                <c:pt idx="0">
                  <c:v>-20.674281000000001</c:v>
                </c:pt>
                <c:pt idx="1">
                  <c:v>-20.679017779999999</c:v>
                </c:pt>
                <c:pt idx="2">
                  <c:v>-20.830324579999999</c:v>
                </c:pt>
                <c:pt idx="3">
                  <c:v>-21.386318580000001</c:v>
                </c:pt>
                <c:pt idx="4">
                  <c:v>-21.309652440000001</c:v>
                </c:pt>
              </c:numCache>
            </c:numRef>
          </c:xVal>
          <c:yVal>
            <c:numRef>
              <c:f>'TOC, TN'!$U$10:$U$14</c:f>
              <c:numCache>
                <c:formatCode>General</c:formatCode>
                <c:ptCount val="5"/>
                <c:pt idx="0">
                  <c:v>98</c:v>
                </c:pt>
                <c:pt idx="1">
                  <c:v>198</c:v>
                </c:pt>
                <c:pt idx="2">
                  <c:v>298</c:v>
                </c:pt>
                <c:pt idx="3">
                  <c:v>398</c:v>
                </c:pt>
                <c:pt idx="4">
                  <c:v>498</c:v>
                </c:pt>
              </c:numCache>
            </c:numRef>
          </c:yVal>
          <c:smooth val="0"/>
          <c:extLst>
            <c:ext xmlns:c16="http://schemas.microsoft.com/office/drawing/2014/chart" uri="{C3380CC4-5D6E-409C-BE32-E72D297353CC}">
              <c16:uniqueId val="{00000000-2A01-C84E-98E7-70B1F1B548D0}"/>
            </c:ext>
          </c:extLst>
        </c:ser>
        <c:ser>
          <c:idx val="0"/>
          <c:order val="1"/>
          <c:tx>
            <c:v>DIC</c:v>
          </c:tx>
          <c:spPr>
            <a:ln w="25400" cap="rnd">
              <a:noFill/>
              <a:round/>
            </a:ln>
            <a:effectLst/>
          </c:spPr>
          <c:marker>
            <c:symbol val="triangle"/>
            <c:size val="8"/>
            <c:spPr>
              <a:noFill/>
              <a:ln w="9525">
                <a:solidFill>
                  <a:srgbClr val="FF0000"/>
                </a:solidFill>
              </a:ln>
              <a:effectLst/>
            </c:spPr>
          </c:marker>
          <c:xVal>
            <c:numRef>
              <c:f>DIC!$O$10:$O$31</c:f>
              <c:numCache>
                <c:formatCode>0.0</c:formatCode>
                <c:ptCount val="22"/>
                <c:pt idx="0">
                  <c:v>-0.53475000262260441</c:v>
                </c:pt>
                <c:pt idx="2">
                  <c:v>-1.0589999437332154</c:v>
                </c:pt>
                <c:pt idx="3">
                  <c:v>-0.96974997520446782</c:v>
                </c:pt>
                <c:pt idx="6">
                  <c:v>-1.1062499761581421</c:v>
                </c:pt>
                <c:pt idx="10">
                  <c:v>-1.146500039100647</c:v>
                </c:pt>
                <c:pt idx="14">
                  <c:v>-1.4789999008178711</c:v>
                </c:pt>
                <c:pt idx="16">
                  <c:v>-1.6580000400543213</c:v>
                </c:pt>
                <c:pt idx="21">
                  <c:v>-1.6540000915527344</c:v>
                </c:pt>
              </c:numCache>
            </c:numRef>
          </c:xVal>
          <c:yVal>
            <c:numRef>
              <c:f>DIC!$M$10:$M$31</c:f>
              <c:numCache>
                <c:formatCode>General</c:formatCode>
                <c:ptCount val="22"/>
                <c:pt idx="0">
                  <c:v>20</c:v>
                </c:pt>
                <c:pt idx="1">
                  <c:v>45</c:v>
                </c:pt>
                <c:pt idx="2">
                  <c:v>70</c:v>
                </c:pt>
                <c:pt idx="3">
                  <c:v>120</c:v>
                </c:pt>
                <c:pt idx="4">
                  <c:v>145</c:v>
                </c:pt>
                <c:pt idx="5">
                  <c:v>170</c:v>
                </c:pt>
                <c:pt idx="6">
                  <c:v>210</c:v>
                </c:pt>
                <c:pt idx="7">
                  <c:v>225</c:v>
                </c:pt>
                <c:pt idx="8">
                  <c:v>240</c:v>
                </c:pt>
                <c:pt idx="9">
                  <c:v>255</c:v>
                </c:pt>
                <c:pt idx="10">
                  <c:v>270</c:v>
                </c:pt>
                <c:pt idx="11">
                  <c:v>285</c:v>
                </c:pt>
                <c:pt idx="12">
                  <c:v>310</c:v>
                </c:pt>
                <c:pt idx="13">
                  <c:v>325</c:v>
                </c:pt>
                <c:pt idx="14">
                  <c:v>340</c:v>
                </c:pt>
                <c:pt idx="15">
                  <c:v>355</c:v>
                </c:pt>
                <c:pt idx="16">
                  <c:v>370</c:v>
                </c:pt>
                <c:pt idx="17">
                  <c:v>385</c:v>
                </c:pt>
                <c:pt idx="18">
                  <c:v>410</c:v>
                </c:pt>
                <c:pt idx="19">
                  <c:v>430</c:v>
                </c:pt>
                <c:pt idx="20">
                  <c:v>450</c:v>
                </c:pt>
                <c:pt idx="21">
                  <c:v>470</c:v>
                </c:pt>
              </c:numCache>
            </c:numRef>
          </c:yVal>
          <c:smooth val="0"/>
          <c:extLst>
            <c:ext xmlns:c16="http://schemas.microsoft.com/office/drawing/2014/chart" uri="{C3380CC4-5D6E-409C-BE32-E72D297353CC}">
              <c16:uniqueId val="{00000001-2A01-C84E-98E7-70B1F1B548D0}"/>
            </c:ext>
          </c:extLst>
        </c:ser>
        <c:dLbls>
          <c:showLegendKey val="0"/>
          <c:showVal val="0"/>
          <c:showCatName val="0"/>
          <c:showSerName val="0"/>
          <c:showPercent val="0"/>
          <c:showBubbleSize val="0"/>
        </c:dLbls>
        <c:axId val="567060832"/>
        <c:axId val="567062464"/>
      </c:scatterChart>
      <c:valAx>
        <c:axId val="567060832"/>
        <c:scaling>
          <c:orientation val="minMax"/>
          <c:max val="0"/>
          <c:min val="-24"/>
        </c:scaling>
        <c:delete val="0"/>
        <c:axPos val="t"/>
        <c:title>
          <c:tx>
            <c:rich>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l-GR" sz="1800" b="1" i="0" u="none" strike="noStrike" baseline="0">
                    <a:effectLst/>
                  </a:rPr>
                  <a:t>δ13</a:t>
                </a:r>
                <a:r>
                  <a:rPr lang="en-GB" sz="1800" b="1" i="0" u="none" strike="noStrike" baseline="0">
                    <a:effectLst/>
                  </a:rPr>
                  <a:t>C, GC10</a:t>
                </a:r>
                <a:endParaRPr lang="en-GB" sz="1800" b="1">
                  <a:solidFill>
                    <a:schemeClr val="tx1"/>
                  </a:solidFill>
                </a:endParaRPr>
              </a:p>
            </c:rich>
          </c:tx>
          <c:layout>
            <c:manualLayout>
              <c:xMode val="edge"/>
              <c:yMode val="edge"/>
              <c:x val="0.42220253718285217"/>
              <c:y val="3.59671345429647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0" sourceLinked="0"/>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2464"/>
        <c:crossesAt val="0"/>
        <c:crossBetween val="midCat"/>
        <c:majorUnit val="4"/>
      </c:valAx>
      <c:valAx>
        <c:axId val="567062464"/>
        <c:scaling>
          <c:orientation val="maxMin"/>
          <c:max val="500"/>
          <c:min val="0"/>
        </c:scaling>
        <c:delete val="0"/>
        <c:axPos val="l"/>
        <c:title>
          <c:tx>
            <c:rich>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n-GB" sz="1800" b="1">
                    <a:solidFill>
                      <a:schemeClr val="tx1"/>
                    </a:solidFill>
                  </a:rPr>
                  <a:t>Depth</a:t>
                </a:r>
                <a:r>
                  <a:rPr lang="en-GB" sz="1800" b="1" baseline="0">
                    <a:solidFill>
                      <a:schemeClr val="tx1"/>
                    </a:solidFill>
                  </a:rPr>
                  <a:t> (cm)</a:t>
                </a:r>
                <a:endParaRPr lang="en-GB" sz="1800" b="1">
                  <a:solidFill>
                    <a:schemeClr val="tx1"/>
                  </a:solidFill>
                </a:endParaRPr>
              </a:p>
            </c:rich>
          </c:tx>
          <c:layout>
            <c:manualLayout>
              <c:xMode val="edge"/>
              <c:yMode val="edge"/>
              <c:x val="5.5485564304461922E-3"/>
              <c:y val="0.3932595119762953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General" sourceLinked="1"/>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0832"/>
        <c:crossesAt val="-24"/>
        <c:crossBetween val="midCat"/>
        <c:majorUnit val="100"/>
      </c:valAx>
      <c:spPr>
        <a:noFill/>
        <a:ln w="25400">
          <a:solidFill>
            <a:schemeClr val="tx1"/>
          </a:solidFill>
        </a:ln>
        <a:effectLst/>
      </c:spPr>
    </c:plotArea>
    <c:legend>
      <c:legendPos val="b"/>
      <c:layout>
        <c:manualLayout>
          <c:xMode val="edge"/>
          <c:yMode val="edge"/>
          <c:x val="0.44952491676795436"/>
          <c:y val="0.78647652551676916"/>
          <c:w val="0.29484965386038153"/>
          <c:h val="5.6566834692889777E-2"/>
        </c:manualLayout>
      </c:layout>
      <c:overlay val="0"/>
      <c:spPr>
        <a:noFill/>
        <a:ln w="19050">
          <a:noFill/>
        </a:ln>
        <a:effectLst/>
      </c:spPr>
      <c:txPr>
        <a:bodyPr rot="0" spcFirstLastPara="1" vertOverflow="ellipsis" vert="horz" wrap="square" anchor="ctr" anchorCtr="1"/>
        <a:lstStyle/>
        <a:p>
          <a:pPr>
            <a:defRPr sz="1300" b="0" i="0" u="none" strike="noStrike" kern="1200" baseline="0">
              <a:solidFill>
                <a:schemeClr val="tx1"/>
              </a:solidFill>
              <a:latin typeface="Helvetica" pitchFamily="2" charset="0"/>
              <a:ea typeface="+mn-ea"/>
              <a:cs typeface="+mn-cs"/>
            </a:defRPr>
          </a:pPr>
          <a:endParaRPr lang="en-C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Helvetica" pitchFamily="2" charset="0"/>
        </a:defRPr>
      </a:pPr>
      <a:endParaRPr lang="en-CH"/>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34278382933766"/>
          <c:y val="0.19094948588697777"/>
          <c:w val="0.737071520213328"/>
          <c:h val="0.72147162639152862"/>
        </c:manualLayout>
      </c:layout>
      <c:scatterChart>
        <c:scatterStyle val="lineMarker"/>
        <c:varyColors val="0"/>
        <c:ser>
          <c:idx val="0"/>
          <c:order val="0"/>
          <c:tx>
            <c:v>Cold site (Ctrl)</c:v>
          </c:tx>
          <c:spPr>
            <a:ln w="25400" cap="rnd">
              <a:solidFill>
                <a:schemeClr val="tx1"/>
              </a:solidFill>
              <a:round/>
            </a:ln>
            <a:effectLst/>
          </c:spPr>
          <c:marker>
            <c:symbol val="square"/>
            <c:size val="7"/>
            <c:spPr>
              <a:solidFill>
                <a:schemeClr val="bg1"/>
              </a:solidFill>
              <a:ln w="19050">
                <a:solidFill>
                  <a:schemeClr val="tx1"/>
                </a:solidFill>
              </a:ln>
              <a:effectLst/>
            </c:spPr>
          </c:marker>
          <c:xVal>
            <c:numRef>
              <c:f>'TOC, TN'!$AB$10:$AB$13</c:f>
              <c:numCache>
                <c:formatCode>0.00</c:formatCode>
                <c:ptCount val="4"/>
                <c:pt idx="0">
                  <c:v>0.61398081019380413</c:v>
                </c:pt>
                <c:pt idx="1">
                  <c:v>0.5321683735966769</c:v>
                </c:pt>
                <c:pt idx="2">
                  <c:v>0.49571143801196454</c:v>
                </c:pt>
                <c:pt idx="3">
                  <c:v>0.30254452435474904</c:v>
                </c:pt>
              </c:numCache>
            </c:numRef>
          </c:xVal>
          <c:yVal>
            <c:numRef>
              <c:f>'TOC, TN'!$Z$10:$Z$13</c:f>
              <c:numCache>
                <c:formatCode>General</c:formatCode>
                <c:ptCount val="4"/>
                <c:pt idx="0">
                  <c:v>1.5</c:v>
                </c:pt>
                <c:pt idx="1">
                  <c:v>5.5</c:v>
                </c:pt>
                <c:pt idx="2">
                  <c:v>15.5</c:v>
                </c:pt>
                <c:pt idx="3">
                  <c:v>30.5</c:v>
                </c:pt>
              </c:numCache>
            </c:numRef>
          </c:yVal>
          <c:smooth val="0"/>
          <c:extLst>
            <c:ext xmlns:c16="http://schemas.microsoft.com/office/drawing/2014/chart" uri="{C3380CC4-5D6E-409C-BE32-E72D297353CC}">
              <c16:uniqueId val="{00000000-4F48-034E-A913-93644CF83BFF}"/>
            </c:ext>
          </c:extLst>
        </c:ser>
        <c:ser>
          <c:idx val="1"/>
          <c:order val="1"/>
          <c:tx>
            <c:strRef>
              <c:f>[1]TOC!$F$4</c:f>
              <c:strCache>
                <c:ptCount val="1"/>
              </c:strCache>
            </c:strRef>
          </c:tx>
          <c:spPr>
            <a:ln w="25400" cap="rnd">
              <a:solidFill>
                <a:schemeClr val="accent4"/>
              </a:solidFill>
              <a:round/>
            </a:ln>
            <a:effectLst/>
          </c:spPr>
          <c:marker>
            <c:symbol val="circle"/>
            <c:size val="7"/>
            <c:spPr>
              <a:solidFill>
                <a:schemeClr val="bg1"/>
              </a:solidFill>
              <a:ln w="19050">
                <a:solidFill>
                  <a:schemeClr val="accent4"/>
                </a:solidFill>
              </a:ln>
              <a:effectLst/>
            </c:spPr>
          </c:marker>
          <c:xVal>
            <c:numRef>
              <c:f>'TOC, TN'!$AG$10:$AG$17</c:f>
              <c:numCache>
                <c:formatCode>0.00</c:formatCode>
                <c:ptCount val="8"/>
                <c:pt idx="0">
                  <c:v>0.69087115907965568</c:v>
                </c:pt>
                <c:pt idx="1">
                  <c:v>0.49945583145331385</c:v>
                </c:pt>
                <c:pt idx="2">
                  <c:v>0.40155357350377058</c:v>
                </c:pt>
                <c:pt idx="3">
                  <c:v>0.32206418343360238</c:v>
                </c:pt>
                <c:pt idx="4">
                  <c:v>0.27876969759747994</c:v>
                </c:pt>
                <c:pt idx="5">
                  <c:v>0.24792631686987343</c:v>
                </c:pt>
                <c:pt idx="6">
                  <c:v>0.22275492072633515</c:v>
                </c:pt>
                <c:pt idx="7">
                  <c:v>0.21518159655658409</c:v>
                </c:pt>
              </c:numCache>
            </c:numRef>
          </c:xVal>
          <c:yVal>
            <c:numRef>
              <c:f>[1]TOC!$F$9:$F$16</c:f>
              <c:numCache>
                <c:formatCode>General</c:formatCode>
                <c:ptCount val="8"/>
                <c:pt idx="0">
                  <c:v>1.5</c:v>
                </c:pt>
                <c:pt idx="1">
                  <c:v>5.5</c:v>
                </c:pt>
                <c:pt idx="2">
                  <c:v>10.5</c:v>
                </c:pt>
                <c:pt idx="3">
                  <c:v>15.5</c:v>
                </c:pt>
                <c:pt idx="4">
                  <c:v>20.5</c:v>
                </c:pt>
                <c:pt idx="5">
                  <c:v>25.5</c:v>
                </c:pt>
                <c:pt idx="6">
                  <c:v>30.5</c:v>
                </c:pt>
                <c:pt idx="7">
                  <c:v>35.5</c:v>
                </c:pt>
              </c:numCache>
            </c:numRef>
          </c:yVal>
          <c:smooth val="0"/>
          <c:extLst>
            <c:ext xmlns:c16="http://schemas.microsoft.com/office/drawing/2014/chart" uri="{C3380CC4-5D6E-409C-BE32-E72D297353CC}">
              <c16:uniqueId val="{00000001-4F48-034E-A913-93644CF83BFF}"/>
            </c:ext>
          </c:extLst>
        </c:ser>
        <c:ser>
          <c:idx val="2"/>
          <c:order val="2"/>
          <c:tx>
            <c:strRef>
              <c:f>[1]TOC!$K$4</c:f>
              <c:strCache>
                <c:ptCount val="1"/>
              </c:strCache>
            </c:strRef>
          </c:tx>
          <c:spPr>
            <a:ln w="25400" cap="rnd">
              <a:solidFill>
                <a:schemeClr val="accent2"/>
              </a:solidFill>
              <a:round/>
            </a:ln>
            <a:effectLst/>
          </c:spPr>
          <c:marker>
            <c:symbol val="circle"/>
            <c:size val="7"/>
            <c:spPr>
              <a:solidFill>
                <a:schemeClr val="bg1"/>
              </a:solidFill>
              <a:ln w="19050">
                <a:solidFill>
                  <a:schemeClr val="accent2"/>
                </a:solidFill>
              </a:ln>
              <a:effectLst/>
            </c:spPr>
          </c:marker>
          <c:xVal>
            <c:numRef>
              <c:f>'TOC, TN'!$AL$10:$AL$16</c:f>
              <c:numCache>
                <c:formatCode>0.00</c:formatCode>
                <c:ptCount val="7"/>
                <c:pt idx="0">
                  <c:v>0.9055238628650093</c:v>
                </c:pt>
                <c:pt idx="1">
                  <c:v>0.57032987689504988</c:v>
                </c:pt>
                <c:pt idx="2">
                  <c:v>0.25753844583740543</c:v>
                </c:pt>
                <c:pt idx="3">
                  <c:v>2.8095575994222664E-2</c:v>
                </c:pt>
                <c:pt idx="4">
                  <c:v>0.20259848781191403</c:v>
                </c:pt>
                <c:pt idx="5">
                  <c:v>0.19832458011076332</c:v>
                </c:pt>
                <c:pt idx="6">
                  <c:v>0.21411473661943067</c:v>
                </c:pt>
              </c:numCache>
            </c:numRef>
          </c:xVal>
          <c:yVal>
            <c:numRef>
              <c:f>[1]TOC!$K$9:$K$15</c:f>
              <c:numCache>
                <c:formatCode>General</c:formatCode>
                <c:ptCount val="7"/>
                <c:pt idx="0">
                  <c:v>1.5</c:v>
                </c:pt>
                <c:pt idx="1">
                  <c:v>5.5</c:v>
                </c:pt>
                <c:pt idx="2">
                  <c:v>10.5</c:v>
                </c:pt>
                <c:pt idx="3">
                  <c:v>15.5</c:v>
                </c:pt>
                <c:pt idx="4">
                  <c:v>20.5</c:v>
                </c:pt>
                <c:pt idx="5">
                  <c:v>25.5</c:v>
                </c:pt>
                <c:pt idx="6">
                  <c:v>30.5</c:v>
                </c:pt>
              </c:numCache>
            </c:numRef>
          </c:yVal>
          <c:smooth val="0"/>
          <c:extLst>
            <c:ext xmlns:c16="http://schemas.microsoft.com/office/drawing/2014/chart" uri="{C3380CC4-5D6E-409C-BE32-E72D297353CC}">
              <c16:uniqueId val="{00000002-4F48-034E-A913-93644CF83BFF}"/>
            </c:ext>
          </c:extLst>
        </c:ser>
        <c:ser>
          <c:idx val="3"/>
          <c:order val="3"/>
          <c:tx>
            <c:strRef>
              <c:f>'TOC, TN'!$AO$5</c:f>
              <c:strCache>
                <c:ptCount val="1"/>
                <c:pt idx="0">
                  <c:v>Cathedral Hill</c:v>
                </c:pt>
              </c:strCache>
            </c:strRef>
          </c:tx>
          <c:spPr>
            <a:ln w="25400" cap="rnd">
              <a:solidFill>
                <a:srgbClr val="F826FF"/>
              </a:solidFill>
              <a:round/>
            </a:ln>
            <a:effectLst/>
          </c:spPr>
          <c:marker>
            <c:symbol val="circle"/>
            <c:size val="7"/>
            <c:spPr>
              <a:solidFill>
                <a:schemeClr val="bg1"/>
              </a:solidFill>
              <a:ln w="19050">
                <a:solidFill>
                  <a:srgbClr val="F826FF"/>
                </a:solidFill>
              </a:ln>
              <a:effectLst/>
            </c:spPr>
          </c:marker>
          <c:xVal>
            <c:numRef>
              <c:f>'TOC, TN'!$AQ$10:$AQ$18</c:f>
              <c:numCache>
                <c:formatCode>0.00</c:formatCode>
                <c:ptCount val="9"/>
                <c:pt idx="0">
                  <c:v>0.67734010145076251</c:v>
                </c:pt>
                <c:pt idx="1">
                  <c:v>0.56319863034170781</c:v>
                </c:pt>
                <c:pt idx="2">
                  <c:v>0.45339144444174018</c:v>
                </c:pt>
                <c:pt idx="3">
                  <c:v>0.25258418780919234</c:v>
                </c:pt>
                <c:pt idx="4">
                  <c:v>0.10914592135403153</c:v>
                </c:pt>
                <c:pt idx="5">
                  <c:v>0.11178514868601053</c:v>
                </c:pt>
                <c:pt idx="6">
                  <c:v>8.7210326728710708E-2</c:v>
                </c:pt>
                <c:pt idx="7">
                  <c:v>9.4595291475218932E-2</c:v>
                </c:pt>
                <c:pt idx="8">
                  <c:v>7.6712725401838128E-2</c:v>
                </c:pt>
              </c:numCache>
            </c:numRef>
          </c:xVal>
          <c:yVal>
            <c:numRef>
              <c:f>'TOC, TN'!$AO$10:$AO$18</c:f>
              <c:numCache>
                <c:formatCode>General</c:formatCode>
                <c:ptCount val="9"/>
                <c:pt idx="0">
                  <c:v>1.5</c:v>
                </c:pt>
                <c:pt idx="1">
                  <c:v>5.5</c:v>
                </c:pt>
                <c:pt idx="2">
                  <c:v>10.5</c:v>
                </c:pt>
                <c:pt idx="3">
                  <c:v>15.5</c:v>
                </c:pt>
                <c:pt idx="4">
                  <c:v>20.5</c:v>
                </c:pt>
                <c:pt idx="5">
                  <c:v>25.5</c:v>
                </c:pt>
                <c:pt idx="6">
                  <c:v>30.5</c:v>
                </c:pt>
                <c:pt idx="7">
                  <c:v>40.5</c:v>
                </c:pt>
                <c:pt idx="8">
                  <c:v>45.5</c:v>
                </c:pt>
              </c:numCache>
            </c:numRef>
          </c:yVal>
          <c:smooth val="0"/>
          <c:extLst>
            <c:ext xmlns:c16="http://schemas.microsoft.com/office/drawing/2014/chart" uri="{C3380CC4-5D6E-409C-BE32-E72D297353CC}">
              <c16:uniqueId val="{00000003-4F48-034E-A913-93644CF83BFF}"/>
            </c:ext>
          </c:extLst>
        </c:ser>
        <c:ser>
          <c:idx val="4"/>
          <c:order val="4"/>
          <c:tx>
            <c:strRef>
              <c:f>'TOC, TN'!$AT$5</c:f>
              <c:strCache>
                <c:ptCount val="1"/>
                <c:pt idx="0">
                  <c:v>Everest Mound</c:v>
                </c:pt>
              </c:strCache>
            </c:strRef>
          </c:tx>
          <c:spPr>
            <a:ln w="25400" cap="rnd">
              <a:solidFill>
                <a:srgbClr val="00B0F0"/>
              </a:solidFill>
              <a:round/>
            </a:ln>
            <a:effectLst/>
          </c:spPr>
          <c:marker>
            <c:symbol val="circle"/>
            <c:size val="7"/>
            <c:spPr>
              <a:solidFill>
                <a:schemeClr val="bg1"/>
              </a:solidFill>
              <a:ln w="19050">
                <a:solidFill>
                  <a:schemeClr val="accent5"/>
                </a:solidFill>
              </a:ln>
              <a:effectLst/>
            </c:spPr>
          </c:marker>
          <c:xVal>
            <c:numRef>
              <c:f>'TOC, TN'!$AV$10:$AV$18</c:f>
              <c:numCache>
                <c:formatCode>0.00</c:formatCode>
                <c:ptCount val="9"/>
                <c:pt idx="0">
                  <c:v>0.77515666675316597</c:v>
                </c:pt>
                <c:pt idx="1">
                  <c:v>0.57299795827136313</c:v>
                </c:pt>
                <c:pt idx="2">
                  <c:v>0.52896006474129531</c:v>
                </c:pt>
                <c:pt idx="3">
                  <c:v>0.34396651298740405</c:v>
                </c:pt>
                <c:pt idx="4">
                  <c:v>0.26821306006328599</c:v>
                </c:pt>
                <c:pt idx="5">
                  <c:v>0.22477877236211652</c:v>
                </c:pt>
                <c:pt idx="6">
                  <c:v>0.13670405383855186</c:v>
                </c:pt>
                <c:pt idx="7">
                  <c:v>0.20693188226186779</c:v>
                </c:pt>
                <c:pt idx="8">
                  <c:v>0.11664790746483794</c:v>
                </c:pt>
              </c:numCache>
            </c:numRef>
          </c:xVal>
          <c:yVal>
            <c:numRef>
              <c:f>'TOC, TN'!$AT$10:$AT$18</c:f>
              <c:numCache>
                <c:formatCode>General</c:formatCode>
                <c:ptCount val="9"/>
                <c:pt idx="0">
                  <c:v>0.5</c:v>
                </c:pt>
                <c:pt idx="1">
                  <c:v>1.5</c:v>
                </c:pt>
                <c:pt idx="2">
                  <c:v>2.5</c:v>
                </c:pt>
                <c:pt idx="3">
                  <c:v>3.5</c:v>
                </c:pt>
                <c:pt idx="4">
                  <c:v>4.5</c:v>
                </c:pt>
                <c:pt idx="5">
                  <c:v>5.5</c:v>
                </c:pt>
                <c:pt idx="6">
                  <c:v>7.5</c:v>
                </c:pt>
                <c:pt idx="7">
                  <c:v>8.5</c:v>
                </c:pt>
                <c:pt idx="8">
                  <c:v>9.5</c:v>
                </c:pt>
              </c:numCache>
            </c:numRef>
          </c:yVal>
          <c:smooth val="0"/>
          <c:extLst>
            <c:ext xmlns:c16="http://schemas.microsoft.com/office/drawing/2014/chart" uri="{C3380CC4-5D6E-409C-BE32-E72D297353CC}">
              <c16:uniqueId val="{00000004-4F48-034E-A913-93644CF83BFF}"/>
            </c:ext>
          </c:extLst>
        </c:ser>
        <c:dLbls>
          <c:showLegendKey val="0"/>
          <c:showVal val="0"/>
          <c:showCatName val="0"/>
          <c:showSerName val="0"/>
          <c:showPercent val="0"/>
          <c:showBubbleSize val="0"/>
        </c:dLbls>
        <c:axId val="567060832"/>
        <c:axId val="567062464"/>
      </c:scatterChart>
      <c:valAx>
        <c:axId val="567060832"/>
        <c:scaling>
          <c:orientation val="minMax"/>
          <c:max val="1"/>
          <c:min val="0"/>
        </c:scaling>
        <c:delete val="0"/>
        <c:axPos val="t"/>
        <c:title>
          <c:tx>
            <c:rich>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n-GB" sz="1800" b="1">
                    <a:solidFill>
                      <a:schemeClr val="tx1"/>
                    </a:solidFill>
                  </a:rPr>
                  <a:t>TN (wt. %)</a:t>
                </a:r>
              </a:p>
            </c:rich>
          </c:tx>
          <c:layout>
            <c:manualLayout>
              <c:xMode val="edge"/>
              <c:yMode val="edge"/>
              <c:x val="0.42220246031546377"/>
              <c:y val="5.995514053996623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0.0" sourceLinked="0"/>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2464"/>
        <c:crosses val="autoZero"/>
        <c:crossBetween val="midCat"/>
        <c:majorUnit val="0.2"/>
      </c:valAx>
      <c:valAx>
        <c:axId val="567062464"/>
        <c:scaling>
          <c:orientation val="maxMin"/>
          <c:max val="50"/>
          <c:min val="0"/>
        </c:scaling>
        <c:delete val="0"/>
        <c:axPos val="l"/>
        <c:title>
          <c:tx>
            <c:rich>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n-GB" sz="1800" b="1">
                    <a:solidFill>
                      <a:schemeClr val="tx1"/>
                    </a:solidFill>
                  </a:rPr>
                  <a:t>Depth</a:t>
                </a:r>
                <a:r>
                  <a:rPr lang="en-GB" sz="1800" b="1" baseline="0">
                    <a:solidFill>
                      <a:schemeClr val="tx1"/>
                    </a:solidFill>
                  </a:rPr>
                  <a:t> (cm)</a:t>
                </a:r>
                <a:endParaRPr lang="en-GB" sz="1800" b="1">
                  <a:solidFill>
                    <a:schemeClr val="tx1"/>
                  </a:solidFill>
                </a:endParaRPr>
              </a:p>
            </c:rich>
          </c:tx>
          <c:layout>
            <c:manualLayout>
              <c:xMode val="edge"/>
              <c:yMode val="edge"/>
              <c:x val="5.5485564304461922E-3"/>
              <c:y val="0.3932595119762953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General" sourceLinked="1"/>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0832"/>
        <c:crossesAt val="0"/>
        <c:crossBetween val="midCat"/>
        <c:majorUnit val="10"/>
      </c:valAx>
      <c:spPr>
        <a:noFill/>
        <a:ln w="25400">
          <a:solidFill>
            <a:schemeClr val="tx1"/>
          </a:solidFill>
        </a:ln>
        <a:effectLst/>
      </c:spPr>
    </c:plotArea>
    <c:legend>
      <c:legendPos val="b"/>
      <c:layout>
        <c:manualLayout>
          <c:xMode val="edge"/>
          <c:yMode val="edge"/>
          <c:x val="0.44187014163165705"/>
          <c:y val="0.59757097829038242"/>
          <c:w val="0.51020662685620677"/>
          <c:h val="0.24050998122985753"/>
        </c:manualLayout>
      </c:layout>
      <c:overlay val="0"/>
      <c:spPr>
        <a:noFill/>
        <a:ln w="19050">
          <a:noFill/>
        </a:ln>
        <a:effectLst/>
      </c:spPr>
      <c:txPr>
        <a:bodyPr rot="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Helvetica" pitchFamily="2" charset="0"/>
        </a:defRPr>
      </a:pPr>
      <a:endParaRPr lang="en-CH"/>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69006999125108"/>
          <c:y val="0.18495248438772741"/>
          <c:w val="0.76780115172170638"/>
          <c:h val="0.71847312564190347"/>
        </c:manualLayout>
      </c:layout>
      <c:scatterChart>
        <c:scatterStyle val="lineMarker"/>
        <c:varyColors val="0"/>
        <c:ser>
          <c:idx val="0"/>
          <c:order val="0"/>
          <c:tx>
            <c:v>MUC02 (Ctrl)</c:v>
          </c:tx>
          <c:spPr>
            <a:ln w="25400" cap="rnd">
              <a:noFill/>
              <a:round/>
            </a:ln>
            <a:effectLst/>
          </c:spPr>
          <c:marker>
            <c:symbol val="x"/>
            <c:size val="7"/>
            <c:spPr>
              <a:noFill/>
              <a:ln w="19050">
                <a:solidFill>
                  <a:schemeClr val="tx1"/>
                </a:solidFill>
              </a:ln>
              <a:effectLst/>
            </c:spPr>
          </c:marker>
          <c:xVal>
            <c:numRef>
              <c:f>'TOC, TN'!$C$10:$C$20</c:f>
              <c:numCache>
                <c:formatCode>General</c:formatCode>
                <c:ptCount val="11"/>
                <c:pt idx="0">
                  <c:v>0.5322313574825176</c:v>
                </c:pt>
                <c:pt idx="1">
                  <c:v>0.53609892436893203</c:v>
                </c:pt>
                <c:pt idx="2">
                  <c:v>0.51599751608910904</c:v>
                </c:pt>
                <c:pt idx="3">
                  <c:v>0.48121326095022632</c:v>
                </c:pt>
                <c:pt idx="4">
                  <c:v>0.36393385717766502</c:v>
                </c:pt>
                <c:pt idx="5">
                  <c:v>0.29578626008379894</c:v>
                </c:pt>
                <c:pt idx="6">
                  <c:v>0.55556755261061963</c:v>
                </c:pt>
                <c:pt idx="7">
                  <c:v>0.41087862217557253</c:v>
                </c:pt>
                <c:pt idx="8">
                  <c:v>0.3252422427645052</c:v>
                </c:pt>
                <c:pt idx="9">
                  <c:v>0.2782724642627738</c:v>
                </c:pt>
                <c:pt idx="10">
                  <c:v>0.26929815916216221</c:v>
                </c:pt>
              </c:numCache>
            </c:numRef>
          </c:xVal>
          <c:yVal>
            <c:numRef>
              <c:f>'TOC, TN'!$A$10:$A$20</c:f>
              <c:numCache>
                <c:formatCode>General</c:formatCode>
                <c:ptCount val="11"/>
                <c:pt idx="0">
                  <c:v>0.5</c:v>
                </c:pt>
                <c:pt idx="1">
                  <c:v>2.5</c:v>
                </c:pt>
                <c:pt idx="2">
                  <c:v>5</c:v>
                </c:pt>
                <c:pt idx="3">
                  <c:v>9</c:v>
                </c:pt>
                <c:pt idx="4">
                  <c:v>11</c:v>
                </c:pt>
                <c:pt idx="5">
                  <c:v>15</c:v>
                </c:pt>
                <c:pt idx="6">
                  <c:v>22</c:v>
                </c:pt>
                <c:pt idx="7">
                  <c:v>26</c:v>
                </c:pt>
                <c:pt idx="8">
                  <c:v>30</c:v>
                </c:pt>
                <c:pt idx="9">
                  <c:v>34</c:v>
                </c:pt>
                <c:pt idx="10">
                  <c:v>38</c:v>
                </c:pt>
              </c:numCache>
            </c:numRef>
          </c:yVal>
          <c:smooth val="0"/>
          <c:extLst>
            <c:ext xmlns:c16="http://schemas.microsoft.com/office/drawing/2014/chart" uri="{C3380CC4-5D6E-409C-BE32-E72D297353CC}">
              <c16:uniqueId val="{00000000-D22A-5741-B190-0CE538DF3539}"/>
            </c:ext>
          </c:extLst>
        </c:ser>
        <c:ser>
          <c:idx val="1"/>
          <c:order val="1"/>
          <c:tx>
            <c:v>MUC12 (Ctrl)</c:v>
          </c:tx>
          <c:spPr>
            <a:ln w="25400" cap="rnd">
              <a:noFill/>
              <a:round/>
            </a:ln>
            <a:effectLst/>
          </c:spPr>
          <c:marker>
            <c:symbol val="triangle"/>
            <c:size val="7"/>
            <c:spPr>
              <a:noFill/>
              <a:ln w="19050">
                <a:solidFill>
                  <a:schemeClr val="tx1"/>
                </a:solidFill>
              </a:ln>
              <a:effectLst/>
            </c:spPr>
          </c:marker>
          <c:xVal>
            <c:numRef>
              <c:f>'TOC, TN'!$M$10:$M$18</c:f>
              <c:numCache>
                <c:formatCode>0.00</c:formatCode>
                <c:ptCount val="9"/>
                <c:pt idx="0">
                  <c:v>0.54731056854961835</c:v>
                </c:pt>
                <c:pt idx="1">
                  <c:v>0.38876275395104898</c:v>
                </c:pt>
                <c:pt idx="2">
                  <c:v>0.40598534245098045</c:v>
                </c:pt>
                <c:pt idx="3">
                  <c:v>0.28921008000000004</c:v>
                </c:pt>
                <c:pt idx="4">
                  <c:v>0.29944708430622013</c:v>
                </c:pt>
                <c:pt idx="5">
                  <c:v>0.31328950616852147</c:v>
                </c:pt>
                <c:pt idx="6">
                  <c:v>0.32424678612040136</c:v>
                </c:pt>
                <c:pt idx="7">
                  <c:v>0.33622719291946312</c:v>
                </c:pt>
                <c:pt idx="8">
                  <c:v>0.39812250010582018</c:v>
                </c:pt>
              </c:numCache>
            </c:numRef>
          </c:xVal>
          <c:yVal>
            <c:numRef>
              <c:f>'TOC, TN'!$K$10:$K$18</c:f>
              <c:numCache>
                <c:formatCode>General</c:formatCode>
                <c:ptCount val="9"/>
                <c:pt idx="0">
                  <c:v>0.5</c:v>
                </c:pt>
                <c:pt idx="1">
                  <c:v>2.5</c:v>
                </c:pt>
                <c:pt idx="2">
                  <c:v>5</c:v>
                </c:pt>
                <c:pt idx="3">
                  <c:v>9</c:v>
                </c:pt>
                <c:pt idx="4">
                  <c:v>13</c:v>
                </c:pt>
                <c:pt idx="5">
                  <c:v>17</c:v>
                </c:pt>
                <c:pt idx="6">
                  <c:v>22</c:v>
                </c:pt>
                <c:pt idx="7">
                  <c:v>26</c:v>
                </c:pt>
                <c:pt idx="8">
                  <c:v>30</c:v>
                </c:pt>
              </c:numCache>
            </c:numRef>
          </c:yVal>
          <c:smooth val="0"/>
          <c:extLst>
            <c:ext xmlns:c16="http://schemas.microsoft.com/office/drawing/2014/chart" uri="{C3380CC4-5D6E-409C-BE32-E72D297353CC}">
              <c16:uniqueId val="{00000001-D22A-5741-B190-0CE538DF3539}"/>
            </c:ext>
          </c:extLst>
        </c:ser>
        <c:ser>
          <c:idx val="2"/>
          <c:order val="2"/>
          <c:tx>
            <c:v>GC13 (Ctrl)</c:v>
          </c:tx>
          <c:spPr>
            <a:ln w="25400" cap="rnd">
              <a:solidFill>
                <a:schemeClr val="tx1"/>
              </a:solidFill>
              <a:round/>
            </a:ln>
            <a:effectLst/>
          </c:spPr>
          <c:marker>
            <c:symbol val="diamond"/>
            <c:size val="9"/>
            <c:spPr>
              <a:solidFill>
                <a:schemeClr val="bg1"/>
              </a:solidFill>
              <a:ln w="19050">
                <a:solidFill>
                  <a:schemeClr val="tx1"/>
                </a:solidFill>
              </a:ln>
              <a:effectLst/>
            </c:spPr>
          </c:marker>
          <c:xVal>
            <c:numRef>
              <c:f>'TOC, TN'!$H$10:$H$15</c:f>
              <c:numCache>
                <c:formatCode>0.00</c:formatCode>
                <c:ptCount val="6"/>
                <c:pt idx="0">
                  <c:v>0.45639881958494466</c:v>
                </c:pt>
                <c:pt idx="1">
                  <c:v>0.28848794565485336</c:v>
                </c:pt>
                <c:pt idx="2">
                  <c:v>0.32900457921628024</c:v>
                </c:pt>
                <c:pt idx="3">
                  <c:v>0.36462816469855158</c:v>
                </c:pt>
                <c:pt idx="4">
                  <c:v>0.3668457398689941</c:v>
                </c:pt>
                <c:pt idx="5">
                  <c:v>0.28160003701630459</c:v>
                </c:pt>
              </c:numCache>
            </c:numRef>
          </c:xVal>
          <c:yVal>
            <c:numRef>
              <c:f>'TOC, TN'!$F$10:$F$15</c:f>
              <c:numCache>
                <c:formatCode>General</c:formatCode>
                <c:ptCount val="6"/>
                <c:pt idx="0">
                  <c:v>26</c:v>
                </c:pt>
                <c:pt idx="1">
                  <c:v>76</c:v>
                </c:pt>
                <c:pt idx="2">
                  <c:v>176</c:v>
                </c:pt>
                <c:pt idx="3">
                  <c:v>276</c:v>
                </c:pt>
                <c:pt idx="4">
                  <c:v>376</c:v>
                </c:pt>
                <c:pt idx="5">
                  <c:v>476</c:v>
                </c:pt>
              </c:numCache>
            </c:numRef>
          </c:yVal>
          <c:smooth val="0"/>
          <c:extLst>
            <c:ext xmlns:c16="http://schemas.microsoft.com/office/drawing/2014/chart" uri="{C3380CC4-5D6E-409C-BE32-E72D297353CC}">
              <c16:uniqueId val="{00000002-D22A-5741-B190-0CE538DF3539}"/>
            </c:ext>
          </c:extLst>
        </c:ser>
        <c:ser>
          <c:idx val="3"/>
          <c:order val="3"/>
          <c:tx>
            <c:v>GC09</c:v>
          </c:tx>
          <c:spPr>
            <a:ln w="25400" cap="rnd">
              <a:solidFill>
                <a:schemeClr val="accent4"/>
              </a:solidFill>
              <a:round/>
            </a:ln>
            <a:effectLst/>
          </c:spPr>
          <c:marker>
            <c:symbol val="triangle"/>
            <c:size val="9"/>
            <c:spPr>
              <a:solidFill>
                <a:schemeClr val="bg1"/>
              </a:solidFill>
              <a:ln w="19050">
                <a:solidFill>
                  <a:schemeClr val="accent4"/>
                </a:solidFill>
              </a:ln>
              <a:effectLst/>
            </c:spPr>
          </c:marker>
          <c:xVal>
            <c:numRef>
              <c:f>'TOC, TN'!$R$10:$R$14</c:f>
              <c:numCache>
                <c:formatCode>0.00</c:formatCode>
                <c:ptCount val="5"/>
                <c:pt idx="0">
                  <c:v>0.27413481470104584</c:v>
                </c:pt>
                <c:pt idx="1">
                  <c:v>0.18591453814539829</c:v>
                </c:pt>
                <c:pt idx="2">
                  <c:v>0.24098866720419368</c:v>
                </c:pt>
                <c:pt idx="3">
                  <c:v>0.20693758080560817</c:v>
                </c:pt>
                <c:pt idx="4" formatCode="0.0">
                  <c:v>0</c:v>
                </c:pt>
              </c:numCache>
            </c:numRef>
          </c:xVal>
          <c:yVal>
            <c:numRef>
              <c:f>'TOC, TN'!$P$10:$P$14</c:f>
              <c:numCache>
                <c:formatCode>General</c:formatCode>
                <c:ptCount val="5"/>
                <c:pt idx="0">
                  <c:v>87</c:v>
                </c:pt>
                <c:pt idx="1">
                  <c:v>187</c:v>
                </c:pt>
                <c:pt idx="2">
                  <c:v>287</c:v>
                </c:pt>
                <c:pt idx="3">
                  <c:v>387</c:v>
                </c:pt>
                <c:pt idx="4">
                  <c:v>487</c:v>
                </c:pt>
              </c:numCache>
            </c:numRef>
          </c:yVal>
          <c:smooth val="0"/>
          <c:extLst>
            <c:ext xmlns:c16="http://schemas.microsoft.com/office/drawing/2014/chart" uri="{C3380CC4-5D6E-409C-BE32-E72D297353CC}">
              <c16:uniqueId val="{00000003-D22A-5741-B190-0CE538DF3539}"/>
            </c:ext>
          </c:extLst>
        </c:ser>
        <c:ser>
          <c:idx val="4"/>
          <c:order val="4"/>
          <c:tx>
            <c:v>GC10</c:v>
          </c:tx>
          <c:spPr>
            <a:ln w="25400" cap="rnd">
              <a:solidFill>
                <a:schemeClr val="accent2"/>
              </a:solidFill>
              <a:round/>
            </a:ln>
            <a:effectLst/>
          </c:spPr>
          <c:marker>
            <c:symbol val="triangle"/>
            <c:size val="9"/>
            <c:spPr>
              <a:solidFill>
                <a:schemeClr val="bg1"/>
              </a:solidFill>
              <a:ln w="19050">
                <a:solidFill>
                  <a:schemeClr val="accent2"/>
                </a:solidFill>
              </a:ln>
              <a:effectLst/>
            </c:spPr>
          </c:marker>
          <c:xVal>
            <c:numRef>
              <c:f>'TOC, TN'!$W$10:$W$14</c:f>
              <c:numCache>
                <c:formatCode>0.00</c:formatCode>
                <c:ptCount val="5"/>
                <c:pt idx="0">
                  <c:v>0.2510143707277927</c:v>
                </c:pt>
                <c:pt idx="1">
                  <c:v>0.24149751507455175</c:v>
                </c:pt>
                <c:pt idx="2">
                  <c:v>9.2772776170282331E-2</c:v>
                </c:pt>
                <c:pt idx="3">
                  <c:v>0.13268093195705971</c:v>
                </c:pt>
                <c:pt idx="4">
                  <c:v>0.193918296735658</c:v>
                </c:pt>
              </c:numCache>
            </c:numRef>
          </c:xVal>
          <c:yVal>
            <c:numRef>
              <c:f>'TOC, TN'!$U$10:$U$14</c:f>
              <c:numCache>
                <c:formatCode>General</c:formatCode>
                <c:ptCount val="5"/>
                <c:pt idx="0">
                  <c:v>98</c:v>
                </c:pt>
                <c:pt idx="1">
                  <c:v>198</c:v>
                </c:pt>
                <c:pt idx="2">
                  <c:v>298</c:v>
                </c:pt>
                <c:pt idx="3">
                  <c:v>398</c:v>
                </c:pt>
                <c:pt idx="4">
                  <c:v>498</c:v>
                </c:pt>
              </c:numCache>
            </c:numRef>
          </c:yVal>
          <c:smooth val="0"/>
          <c:extLst>
            <c:ext xmlns:c16="http://schemas.microsoft.com/office/drawing/2014/chart" uri="{C3380CC4-5D6E-409C-BE32-E72D297353CC}">
              <c16:uniqueId val="{00000004-D22A-5741-B190-0CE538DF3539}"/>
            </c:ext>
          </c:extLst>
        </c:ser>
        <c:dLbls>
          <c:showLegendKey val="0"/>
          <c:showVal val="0"/>
          <c:showCatName val="0"/>
          <c:showSerName val="0"/>
          <c:showPercent val="0"/>
          <c:showBubbleSize val="0"/>
        </c:dLbls>
        <c:axId val="567060832"/>
        <c:axId val="567062464"/>
      </c:scatterChart>
      <c:valAx>
        <c:axId val="567060832"/>
        <c:scaling>
          <c:orientation val="minMax"/>
          <c:max val="1"/>
          <c:min val="0"/>
        </c:scaling>
        <c:delete val="0"/>
        <c:axPos val="t"/>
        <c:title>
          <c:tx>
            <c:rich>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r>
                  <a:rPr lang="en-GB" sz="1800" b="1">
                    <a:solidFill>
                      <a:schemeClr val="tx1"/>
                    </a:solidFill>
                  </a:rPr>
                  <a:t>TN (wt. %)</a:t>
                </a:r>
              </a:p>
            </c:rich>
          </c:tx>
          <c:layout>
            <c:manualLayout>
              <c:xMode val="edge"/>
              <c:yMode val="edge"/>
              <c:x val="0.39607082696752466"/>
              <c:y val="5.6956639790341053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Helvetica" pitchFamily="2" charset="0"/>
                  <a:ea typeface="+mn-ea"/>
                  <a:cs typeface="+mn-cs"/>
                </a:defRPr>
              </a:pPr>
              <a:endParaRPr lang="en-CH"/>
            </a:p>
          </c:txPr>
        </c:title>
        <c:numFmt formatCode="0.0" sourceLinked="0"/>
        <c:majorTickMark val="out"/>
        <c:minorTickMark val="none"/>
        <c:tickLblPos val="nextTo"/>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2464"/>
        <c:crosses val="autoZero"/>
        <c:crossBetween val="midCat"/>
        <c:majorUnit val="0.2"/>
      </c:valAx>
      <c:valAx>
        <c:axId val="567062464"/>
        <c:scaling>
          <c:orientation val="maxMin"/>
          <c:max val="500"/>
          <c:min val="0"/>
        </c:scaling>
        <c:delete val="0"/>
        <c:axPos val="l"/>
        <c:numFmt formatCode="General" sourceLinked="1"/>
        <c:majorTickMark val="out"/>
        <c:minorTickMark val="none"/>
        <c:tickLblPos val="low"/>
        <c:spPr>
          <a:noFill/>
          <a:ln w="25400"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crossAx val="567060832"/>
        <c:crossesAt val="0"/>
        <c:crossBetween val="midCat"/>
        <c:majorUnit val="100"/>
      </c:valAx>
      <c:spPr>
        <a:noFill/>
        <a:ln w="25400">
          <a:solidFill>
            <a:schemeClr val="tx1"/>
          </a:solidFill>
        </a:ln>
        <a:effectLst/>
      </c:spPr>
    </c:plotArea>
    <c:legend>
      <c:legendPos val="b"/>
      <c:layout>
        <c:manualLayout>
          <c:xMode val="edge"/>
          <c:yMode val="edge"/>
          <c:x val="0.48152622713205623"/>
          <c:y val="0.56158896929488011"/>
          <c:w val="0.39581985087684929"/>
          <c:h val="0.2644979872268590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Helvetica" pitchFamily="2" charset="0"/>
              <a:ea typeface="+mn-ea"/>
              <a:cs typeface="+mn-cs"/>
            </a:defRPr>
          </a:pPr>
          <a:endParaRPr lang="en-C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Helvetica" pitchFamily="2" charset="0"/>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469900</xdr:colOff>
      <xdr:row>50</xdr:row>
      <xdr:rowOff>12700</xdr:rowOff>
    </xdr:from>
    <xdr:to>
      <xdr:col>11</xdr:col>
      <xdr:colOff>330200</xdr:colOff>
      <xdr:row>79</xdr:row>
      <xdr:rowOff>25400</xdr:rowOff>
    </xdr:to>
    <xdr:graphicFrame macro="">
      <xdr:nvGraphicFramePr>
        <xdr:cNvPr id="4" name="Chart 3">
          <a:extLst>
            <a:ext uri="{FF2B5EF4-FFF2-40B4-BE49-F238E27FC236}">
              <a16:creationId xmlns:a16="http://schemas.microsoft.com/office/drawing/2014/main" id="{1FF8CFC3-49B9-3B46-A763-7816AECA5C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165100</xdr:colOff>
      <xdr:row>54</xdr:row>
      <xdr:rowOff>12700</xdr:rowOff>
    </xdr:from>
    <xdr:to>
      <xdr:col>19</xdr:col>
      <xdr:colOff>254000</xdr:colOff>
      <xdr:row>83</xdr:row>
      <xdr:rowOff>25400</xdr:rowOff>
    </xdr:to>
    <xdr:graphicFrame macro="">
      <xdr:nvGraphicFramePr>
        <xdr:cNvPr id="5" name="Chart 4">
          <a:extLst>
            <a:ext uri="{FF2B5EF4-FFF2-40B4-BE49-F238E27FC236}">
              <a16:creationId xmlns:a16="http://schemas.microsoft.com/office/drawing/2014/main" id="{3E2715B9-64CC-8D42-9DFE-B1C07277AF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70</xdr:row>
      <xdr:rowOff>0</xdr:rowOff>
    </xdr:from>
    <xdr:to>
      <xdr:col>9</xdr:col>
      <xdr:colOff>431800</xdr:colOff>
      <xdr:row>90</xdr:row>
      <xdr:rowOff>171450</xdr:rowOff>
    </xdr:to>
    <xdr:graphicFrame macro="">
      <xdr:nvGraphicFramePr>
        <xdr:cNvPr id="18" name="Chart 17">
          <a:extLst>
            <a:ext uri="{FF2B5EF4-FFF2-40B4-BE49-F238E27FC236}">
              <a16:creationId xmlns:a16="http://schemas.microsoft.com/office/drawing/2014/main" id="{A972F216-BADE-924C-A6BC-243C6AC79E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70</xdr:row>
      <xdr:rowOff>12700</xdr:rowOff>
    </xdr:from>
    <xdr:to>
      <xdr:col>19</xdr:col>
      <xdr:colOff>12700</xdr:colOff>
      <xdr:row>90</xdr:row>
      <xdr:rowOff>184150</xdr:rowOff>
    </xdr:to>
    <xdr:graphicFrame macro="">
      <xdr:nvGraphicFramePr>
        <xdr:cNvPr id="19" name="Chart 18">
          <a:extLst>
            <a:ext uri="{FF2B5EF4-FFF2-40B4-BE49-F238E27FC236}">
              <a16:creationId xmlns:a16="http://schemas.microsoft.com/office/drawing/2014/main" id="{5C438914-0E71-9541-ACBC-C74AF233E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70</xdr:row>
      <xdr:rowOff>12700</xdr:rowOff>
    </xdr:from>
    <xdr:to>
      <xdr:col>28</xdr:col>
      <xdr:colOff>12700</xdr:colOff>
      <xdr:row>90</xdr:row>
      <xdr:rowOff>184150</xdr:rowOff>
    </xdr:to>
    <xdr:graphicFrame macro="">
      <xdr:nvGraphicFramePr>
        <xdr:cNvPr id="20" name="Chart 19">
          <a:extLst>
            <a:ext uri="{FF2B5EF4-FFF2-40B4-BE49-F238E27FC236}">
              <a16:creationId xmlns:a16="http://schemas.microsoft.com/office/drawing/2014/main" id="{801A06A5-1421-9149-8551-05CD46EDD0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0</xdr:colOff>
      <xdr:row>70</xdr:row>
      <xdr:rowOff>12700</xdr:rowOff>
    </xdr:from>
    <xdr:to>
      <xdr:col>36</xdr:col>
      <xdr:colOff>381000</xdr:colOff>
      <xdr:row>90</xdr:row>
      <xdr:rowOff>184150</xdr:rowOff>
    </xdr:to>
    <xdr:graphicFrame macro="">
      <xdr:nvGraphicFramePr>
        <xdr:cNvPr id="21" name="Chart 20">
          <a:extLst>
            <a:ext uri="{FF2B5EF4-FFF2-40B4-BE49-F238E27FC236}">
              <a16:creationId xmlns:a16="http://schemas.microsoft.com/office/drawing/2014/main" id="{6296B8A9-CAD2-E84F-8AF3-FDA577BC4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0</xdr:colOff>
      <xdr:row>70</xdr:row>
      <xdr:rowOff>0</xdr:rowOff>
    </xdr:from>
    <xdr:to>
      <xdr:col>46</xdr:col>
      <xdr:colOff>12700</xdr:colOff>
      <xdr:row>90</xdr:row>
      <xdr:rowOff>171450</xdr:rowOff>
    </xdr:to>
    <xdr:graphicFrame macro="">
      <xdr:nvGraphicFramePr>
        <xdr:cNvPr id="22" name="Chart 21">
          <a:extLst>
            <a:ext uri="{FF2B5EF4-FFF2-40B4-BE49-F238E27FC236}">
              <a16:creationId xmlns:a16="http://schemas.microsoft.com/office/drawing/2014/main" id="{CCC5497D-31AD-C645-B65F-06E538802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53</xdr:col>
      <xdr:colOff>457200</xdr:colOff>
      <xdr:row>24</xdr:row>
      <xdr:rowOff>12700</xdr:rowOff>
    </xdr:from>
    <xdr:to>
      <xdr:col>58</xdr:col>
      <xdr:colOff>304800</xdr:colOff>
      <xdr:row>44</xdr:row>
      <xdr:rowOff>184150</xdr:rowOff>
    </xdr:to>
    <xdr:graphicFrame macro="">
      <xdr:nvGraphicFramePr>
        <xdr:cNvPr id="23" name="Chart 22">
          <a:extLst>
            <a:ext uri="{FF2B5EF4-FFF2-40B4-BE49-F238E27FC236}">
              <a16:creationId xmlns:a16="http://schemas.microsoft.com/office/drawing/2014/main" id="{31724BC3-4544-6E40-80A0-AB57F6B5FD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58</xdr:col>
      <xdr:colOff>19050</xdr:colOff>
      <xdr:row>24</xdr:row>
      <xdr:rowOff>44450</xdr:rowOff>
    </xdr:from>
    <xdr:to>
      <xdr:col>62</xdr:col>
      <xdr:colOff>546100</xdr:colOff>
      <xdr:row>45</xdr:row>
      <xdr:rowOff>12700</xdr:rowOff>
    </xdr:to>
    <xdr:graphicFrame macro="">
      <xdr:nvGraphicFramePr>
        <xdr:cNvPr id="24" name="Chart 23">
          <a:extLst>
            <a:ext uri="{FF2B5EF4-FFF2-40B4-BE49-F238E27FC236}">
              <a16:creationId xmlns:a16="http://schemas.microsoft.com/office/drawing/2014/main" id="{70540734-8212-5143-A0B3-3650918014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erm/Documents/Guaymas%20Basin/Guaymas%20Cruise,%202015/All%20Guaymas%20data%20for%20Lorenzo,%20with%20additions%20May%2016,%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lfate"/>
      <sheetName val="Sulfide"/>
      <sheetName val="TOC"/>
      <sheetName val="Temperature"/>
      <sheetName val="DIC"/>
      <sheetName val="VFAs"/>
      <sheetName val="Methane"/>
      <sheetName val="cell counts"/>
      <sheetName val="qPCR"/>
      <sheetName val="H2"/>
    </sheetNames>
    <sheetDataSet>
      <sheetData sheetId="0">
        <row r="4">
          <cell r="G4" t="str">
            <v>Cathedral Hill</v>
          </cell>
        </row>
      </sheetData>
      <sheetData sheetId="1">
        <row r="9">
          <cell r="A9">
            <v>0</v>
          </cell>
        </row>
      </sheetData>
      <sheetData sheetId="2">
        <row r="4">
          <cell r="A4" t="str">
            <v>Cold site</v>
          </cell>
        </row>
        <row r="9">
          <cell r="F9">
            <v>1.5</v>
          </cell>
          <cell r="K9">
            <v>1.5</v>
          </cell>
        </row>
        <row r="10">
          <cell r="F10">
            <v>5.5</v>
          </cell>
          <cell r="K10">
            <v>5.5</v>
          </cell>
        </row>
        <row r="11">
          <cell r="F11">
            <v>10.5</v>
          </cell>
          <cell r="K11">
            <v>10.5</v>
          </cell>
        </row>
        <row r="12">
          <cell r="F12">
            <v>15.5</v>
          </cell>
          <cell r="K12">
            <v>15.5</v>
          </cell>
        </row>
        <row r="13">
          <cell r="F13">
            <v>20.5</v>
          </cell>
          <cell r="K13">
            <v>20.5</v>
          </cell>
        </row>
        <row r="14">
          <cell r="F14">
            <v>25.5</v>
          </cell>
          <cell r="K14">
            <v>25.5</v>
          </cell>
        </row>
        <row r="15">
          <cell r="F15">
            <v>30.5</v>
          </cell>
          <cell r="K15">
            <v>30.5</v>
          </cell>
        </row>
        <row r="16">
          <cell r="F16">
            <v>35.5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B1E2-8595-664F-B738-0968F80078EA}">
  <dimension ref="A1:AD20"/>
  <sheetViews>
    <sheetView zoomScaleNormal="100" workbookViewId="0">
      <selection activeCell="H28" sqref="H28"/>
    </sheetView>
  </sheetViews>
  <sheetFormatPr baseColWidth="10" defaultColWidth="10.83203125" defaultRowHeight="16" x14ac:dyDescent="0.2"/>
  <cols>
    <col min="1" max="1" width="7.1640625" customWidth="1"/>
    <col min="2" max="2" width="6.5" customWidth="1"/>
    <col min="4" max="5" width="6.5" customWidth="1"/>
    <col min="7" max="7" width="6.83203125" customWidth="1"/>
    <col min="8" max="8" width="6.5" customWidth="1"/>
    <col min="10" max="10" width="6.6640625" customWidth="1"/>
    <col min="11" max="11" width="6.83203125" customWidth="1"/>
    <col min="13" max="13" width="7.33203125" customWidth="1"/>
    <col min="14" max="14" width="6.5" customWidth="1"/>
    <col min="16" max="16" width="6.83203125" customWidth="1"/>
    <col min="17" max="17" width="8.1640625" customWidth="1"/>
    <col min="19" max="19" width="7" customWidth="1"/>
    <col min="20" max="20" width="7.83203125" customWidth="1"/>
    <col min="22" max="22" width="7" customWidth="1"/>
    <col min="23" max="23" width="6.83203125" customWidth="1"/>
    <col min="25" max="25" width="7" customWidth="1"/>
    <col min="26" max="26" width="6.83203125" customWidth="1"/>
    <col min="27" max="27" width="10.83203125" customWidth="1"/>
    <col min="28" max="28" width="6.6640625" customWidth="1"/>
    <col min="29" max="29" width="6.83203125" customWidth="1"/>
  </cols>
  <sheetData>
    <row r="1" spans="1:30" ht="17" thickBot="1" x14ac:dyDescent="0.25">
      <c r="A1" s="158" t="s">
        <v>80</v>
      </c>
      <c r="B1" s="156"/>
      <c r="C1" s="156"/>
      <c r="D1" s="156"/>
      <c r="E1" s="219"/>
      <c r="F1" s="219"/>
      <c r="G1" s="219"/>
      <c r="H1" s="219"/>
      <c r="I1" s="219"/>
      <c r="J1" s="219"/>
      <c r="K1" s="219"/>
      <c r="L1" s="220"/>
      <c r="M1" s="219"/>
      <c r="N1" s="219"/>
      <c r="O1" s="221"/>
      <c r="P1" s="154" t="s">
        <v>73</v>
      </c>
      <c r="Q1" s="155"/>
      <c r="R1" s="155"/>
      <c r="S1" s="155"/>
      <c r="T1" s="155"/>
      <c r="U1" s="155"/>
      <c r="V1" s="155"/>
      <c r="W1" s="155"/>
      <c r="X1" s="155"/>
      <c r="Y1" s="155"/>
      <c r="Z1" s="155"/>
      <c r="AA1" s="155"/>
      <c r="AB1" s="155"/>
      <c r="AC1" s="155"/>
      <c r="AD1" s="256"/>
    </row>
    <row r="2" spans="1:30" ht="16" customHeight="1" x14ac:dyDescent="0.2">
      <c r="A2" s="309" t="s">
        <v>12</v>
      </c>
      <c r="B2" s="310"/>
      <c r="C2" s="310"/>
      <c r="D2" s="310"/>
      <c r="E2" s="310"/>
      <c r="F2" s="310"/>
      <c r="G2" s="310"/>
      <c r="H2" s="310"/>
      <c r="I2" s="310"/>
      <c r="J2" s="310"/>
      <c r="K2" s="310"/>
      <c r="L2" s="310"/>
      <c r="M2" s="310"/>
      <c r="N2" s="310"/>
      <c r="O2" s="311"/>
      <c r="P2" s="301" t="s">
        <v>10</v>
      </c>
      <c r="Q2" s="302"/>
      <c r="R2" s="303"/>
      <c r="S2" s="303"/>
      <c r="T2" s="303"/>
      <c r="U2" s="303"/>
      <c r="V2" s="303"/>
      <c r="W2" s="303"/>
      <c r="X2" s="303"/>
      <c r="Y2" s="303"/>
      <c r="Z2" s="303"/>
      <c r="AA2" s="304"/>
      <c r="AB2" s="301" t="s">
        <v>11</v>
      </c>
      <c r="AC2" s="302"/>
      <c r="AD2" s="305"/>
    </row>
    <row r="3" spans="1:30" ht="17" thickBot="1" x14ac:dyDescent="0.25">
      <c r="A3" s="312"/>
      <c r="B3" s="313"/>
      <c r="C3" s="313"/>
      <c r="D3" s="313"/>
      <c r="E3" s="313"/>
      <c r="F3" s="313"/>
      <c r="G3" s="313"/>
      <c r="H3" s="313"/>
      <c r="I3" s="313"/>
      <c r="J3" s="313"/>
      <c r="K3" s="313"/>
      <c r="L3" s="313"/>
      <c r="M3" s="313"/>
      <c r="N3" s="313"/>
      <c r="O3" s="314"/>
      <c r="P3" s="10"/>
      <c r="Q3" s="18"/>
      <c r="R3" s="18"/>
      <c r="S3" s="18"/>
      <c r="T3" s="18"/>
      <c r="U3" s="18"/>
      <c r="V3" s="18"/>
      <c r="W3" s="18"/>
      <c r="X3" s="18"/>
      <c r="Y3" s="18"/>
      <c r="Z3" s="18"/>
      <c r="AA3" s="18"/>
      <c r="AB3" s="306"/>
      <c r="AC3" s="307"/>
      <c r="AD3" s="308"/>
    </row>
    <row r="4" spans="1:30" x14ac:dyDescent="0.2">
      <c r="A4" s="22"/>
      <c r="B4" s="39"/>
      <c r="C4" s="23"/>
      <c r="D4" s="22"/>
      <c r="E4" s="39"/>
      <c r="F4" s="23"/>
      <c r="G4" s="22"/>
      <c r="H4" s="39"/>
      <c r="I4" s="23"/>
      <c r="J4" s="22"/>
      <c r="K4" s="39"/>
      <c r="L4" s="39"/>
      <c r="M4" s="22"/>
      <c r="N4" s="39"/>
      <c r="O4" s="23"/>
      <c r="P4" s="7"/>
      <c r="Q4" s="16"/>
      <c r="R4" s="8"/>
      <c r="S4" s="7"/>
      <c r="T4" s="16"/>
      <c r="U4" s="8"/>
      <c r="V4" s="16"/>
      <c r="W4" s="16"/>
      <c r="X4" s="16"/>
      <c r="Y4" s="7"/>
      <c r="Z4" s="16"/>
      <c r="AA4" s="8"/>
      <c r="AB4" s="16"/>
      <c r="AC4" s="16"/>
      <c r="AD4" s="8"/>
    </row>
    <row r="5" spans="1:30" s="14" customFormat="1" ht="19" x14ac:dyDescent="0.25">
      <c r="A5" s="24" t="s">
        <v>67</v>
      </c>
      <c r="B5" s="40"/>
      <c r="C5" s="25"/>
      <c r="D5" s="24" t="s">
        <v>68</v>
      </c>
      <c r="E5" s="40"/>
      <c r="F5" s="25"/>
      <c r="G5" s="24" t="s">
        <v>69</v>
      </c>
      <c r="H5" s="40"/>
      <c r="I5" s="25"/>
      <c r="J5" s="24" t="s">
        <v>70</v>
      </c>
      <c r="K5" s="40"/>
      <c r="L5" s="40"/>
      <c r="M5" s="24" t="s">
        <v>71</v>
      </c>
      <c r="N5" s="40"/>
      <c r="O5" s="25"/>
      <c r="P5" s="19" t="s">
        <v>66</v>
      </c>
      <c r="Q5" s="37"/>
      <c r="R5" s="20"/>
      <c r="S5" s="19" t="s">
        <v>6</v>
      </c>
      <c r="T5" s="37"/>
      <c r="U5" s="20"/>
      <c r="V5" s="37" t="s">
        <v>8</v>
      </c>
      <c r="W5" s="37"/>
      <c r="X5" s="37"/>
      <c r="Y5" s="19" t="s">
        <v>0</v>
      </c>
      <c r="Z5" s="37"/>
      <c r="AA5" s="20"/>
      <c r="AB5" s="37" t="s">
        <v>3</v>
      </c>
      <c r="AC5" s="37"/>
      <c r="AD5" s="20"/>
    </row>
    <row r="6" spans="1:30" x14ac:dyDescent="0.2">
      <c r="A6" s="22"/>
      <c r="B6" s="39"/>
      <c r="C6" s="23"/>
      <c r="D6" s="22"/>
      <c r="E6" s="39"/>
      <c r="F6" s="23"/>
      <c r="G6" s="22"/>
      <c r="H6" s="39"/>
      <c r="I6" s="23"/>
      <c r="J6" s="22"/>
      <c r="K6" s="39"/>
      <c r="L6" s="39"/>
      <c r="M6" s="22"/>
      <c r="N6" s="39"/>
      <c r="O6" s="23"/>
      <c r="P6" s="7" t="s">
        <v>4</v>
      </c>
      <c r="Q6" s="16"/>
      <c r="R6" s="8"/>
      <c r="S6" s="125" t="s">
        <v>5</v>
      </c>
      <c r="T6" s="36"/>
      <c r="U6" s="8"/>
      <c r="V6" s="126" t="s">
        <v>7</v>
      </c>
      <c r="W6" s="38"/>
      <c r="X6" s="16"/>
      <c r="Y6" s="7" t="s">
        <v>59</v>
      </c>
      <c r="Z6" s="16"/>
      <c r="AA6" s="8"/>
      <c r="AB6" s="16"/>
      <c r="AC6" s="16"/>
      <c r="AD6" s="8"/>
    </row>
    <row r="7" spans="1:30" x14ac:dyDescent="0.2">
      <c r="A7" s="22"/>
      <c r="B7" s="39"/>
      <c r="C7" s="23"/>
      <c r="D7" s="22"/>
      <c r="E7" s="39"/>
      <c r="F7" s="23"/>
      <c r="G7" s="22"/>
      <c r="H7" s="39"/>
      <c r="I7" s="23"/>
      <c r="J7" s="22"/>
      <c r="K7" s="39"/>
      <c r="L7" s="39"/>
      <c r="M7" s="22"/>
      <c r="N7" s="39"/>
      <c r="O7" s="23"/>
      <c r="P7" s="7"/>
      <c r="Q7" s="16"/>
      <c r="R7" s="8"/>
      <c r="S7" s="7"/>
      <c r="T7" s="16"/>
      <c r="U7" s="8"/>
      <c r="V7" s="16"/>
      <c r="W7" s="16"/>
      <c r="X7" s="16"/>
      <c r="Y7" s="7"/>
      <c r="Z7" s="16"/>
      <c r="AA7" s="8"/>
      <c r="AB7" s="16"/>
      <c r="AC7" s="16"/>
      <c r="AD7" s="8"/>
    </row>
    <row r="8" spans="1:30" ht="17" thickBot="1" x14ac:dyDescent="0.25">
      <c r="A8" s="22"/>
      <c r="B8" s="39"/>
      <c r="C8" s="23"/>
      <c r="D8" s="22"/>
      <c r="E8" s="39"/>
      <c r="F8" s="23"/>
      <c r="G8" s="22"/>
      <c r="H8" s="39"/>
      <c r="I8" s="23"/>
      <c r="J8" s="22"/>
      <c r="K8" s="39"/>
      <c r="L8" s="39"/>
      <c r="M8" s="22"/>
      <c r="N8" s="39"/>
      <c r="O8" s="23"/>
      <c r="P8" s="7"/>
      <c r="Q8" s="16"/>
      <c r="R8" s="8"/>
      <c r="S8" s="7"/>
      <c r="T8" s="16"/>
      <c r="U8" s="8"/>
      <c r="V8" s="16"/>
      <c r="W8" s="16"/>
      <c r="X8" s="16"/>
      <c r="Y8" s="7"/>
      <c r="Z8" s="16"/>
      <c r="AA8" s="8"/>
      <c r="AB8" s="16"/>
      <c r="AC8" s="16"/>
      <c r="AD8" s="8"/>
    </row>
    <row r="9" spans="1:30" ht="44" thickBot="1" x14ac:dyDescent="0.25">
      <c r="A9" s="11" t="s">
        <v>1</v>
      </c>
      <c r="B9" s="13" t="s">
        <v>2</v>
      </c>
      <c r="C9" s="12" t="s">
        <v>61</v>
      </c>
      <c r="D9" s="11" t="s">
        <v>1</v>
      </c>
      <c r="E9" s="13" t="s">
        <v>2</v>
      </c>
      <c r="F9" s="12" t="s">
        <v>61</v>
      </c>
      <c r="G9" s="11" t="s">
        <v>1</v>
      </c>
      <c r="H9" s="13" t="s">
        <v>2</v>
      </c>
      <c r="I9" s="12" t="s">
        <v>61</v>
      </c>
      <c r="J9" s="11" t="s">
        <v>1</v>
      </c>
      <c r="K9" s="13" t="s">
        <v>2</v>
      </c>
      <c r="L9" s="12" t="s">
        <v>61</v>
      </c>
      <c r="M9" s="11" t="s">
        <v>1</v>
      </c>
      <c r="N9" s="13" t="s">
        <v>2</v>
      </c>
      <c r="O9" s="12" t="s">
        <v>61</v>
      </c>
      <c r="P9" s="1" t="s">
        <v>1</v>
      </c>
      <c r="Q9" s="3" t="s">
        <v>2</v>
      </c>
      <c r="R9" s="2" t="s">
        <v>61</v>
      </c>
      <c r="S9" s="1" t="s">
        <v>1</v>
      </c>
      <c r="T9" s="3" t="s">
        <v>2</v>
      </c>
      <c r="U9" s="2" t="s">
        <v>61</v>
      </c>
      <c r="V9" s="3" t="s">
        <v>1</v>
      </c>
      <c r="W9" s="3" t="s">
        <v>2</v>
      </c>
      <c r="X9" s="2" t="s">
        <v>61</v>
      </c>
      <c r="Y9" s="1" t="s">
        <v>1</v>
      </c>
      <c r="Z9" s="3" t="s">
        <v>2</v>
      </c>
      <c r="AA9" s="2" t="s">
        <v>61</v>
      </c>
      <c r="AB9" s="3" t="s">
        <v>1</v>
      </c>
      <c r="AC9" s="3" t="s">
        <v>2</v>
      </c>
      <c r="AD9" s="2" t="s">
        <v>61</v>
      </c>
    </row>
    <row r="10" spans="1:30" x14ac:dyDescent="0.2">
      <c r="A10" s="114" t="s">
        <v>82</v>
      </c>
      <c r="B10" s="21"/>
      <c r="C10" s="69">
        <v>0.1</v>
      </c>
      <c r="D10" s="114" t="s">
        <v>82</v>
      </c>
      <c r="E10" s="21"/>
      <c r="F10" s="69">
        <v>0.1</v>
      </c>
      <c r="G10" s="22">
        <v>0</v>
      </c>
      <c r="H10" s="70">
        <f>2.879</f>
        <v>2.879</v>
      </c>
      <c r="I10" s="104">
        <v>2.7</v>
      </c>
      <c r="J10" s="22">
        <v>0</v>
      </c>
      <c r="K10" s="39">
        <v>9</v>
      </c>
      <c r="L10" s="104">
        <v>11.4</v>
      </c>
      <c r="M10" s="22">
        <v>0</v>
      </c>
      <c r="N10" s="117">
        <v>9</v>
      </c>
      <c r="O10" s="23">
        <v>9.9</v>
      </c>
      <c r="P10" s="4">
        <v>10</v>
      </c>
      <c r="Q10" s="6">
        <v>3.2</v>
      </c>
      <c r="R10" s="5">
        <f>0.022*100</f>
        <v>2.1999999999999997</v>
      </c>
      <c r="S10" s="4">
        <v>0</v>
      </c>
      <c r="T10" s="6">
        <v>3.15</v>
      </c>
      <c r="U10" s="116">
        <f>0.5732*100</f>
        <v>57.320000000000007</v>
      </c>
      <c r="V10" s="17">
        <v>0</v>
      </c>
      <c r="W10" s="6">
        <v>11.9</v>
      </c>
      <c r="X10" s="115">
        <v>165</v>
      </c>
      <c r="Y10" s="7">
        <v>-2</v>
      </c>
      <c r="Z10" s="16">
        <v>3.3</v>
      </c>
      <c r="AA10" s="8">
        <v>300</v>
      </c>
      <c r="AB10" s="131">
        <v>-2</v>
      </c>
      <c r="AC10" s="46">
        <v>2</v>
      </c>
      <c r="AD10" s="257">
        <v>490</v>
      </c>
    </row>
    <row r="11" spans="1:30" x14ac:dyDescent="0.2">
      <c r="A11" s="26"/>
      <c r="B11" s="15"/>
      <c r="C11" s="54">
        <v>0.1</v>
      </c>
      <c r="D11" s="26"/>
      <c r="E11" s="15"/>
      <c r="F11" s="54">
        <v>0.1</v>
      </c>
      <c r="G11" s="22">
        <v>10</v>
      </c>
      <c r="H11" s="70">
        <f>2.879+(2.663*G11/100)</f>
        <v>3.1452999999999998</v>
      </c>
      <c r="I11" s="27">
        <v>2.7</v>
      </c>
      <c r="J11" s="22">
        <v>60</v>
      </c>
      <c r="K11" s="117">
        <f>11.328*J11/100+18</f>
        <v>24.796799999999998</v>
      </c>
      <c r="L11" s="23">
        <v>11.4</v>
      </c>
      <c r="M11" s="22">
        <v>100</v>
      </c>
      <c r="N11" s="117">
        <f>3+(9.857*M11/100)+16</f>
        <v>28.856999999999999</v>
      </c>
      <c r="O11" s="23">
        <v>9.9</v>
      </c>
      <c r="P11" s="4">
        <v>20</v>
      </c>
      <c r="Q11" s="6">
        <v>3.4</v>
      </c>
      <c r="R11" s="5">
        <f t="shared" ref="R11:R14" si="0">0.022*100</f>
        <v>2.1999999999999997</v>
      </c>
      <c r="S11" s="4">
        <v>10</v>
      </c>
      <c r="T11" s="6">
        <v>7.71</v>
      </c>
      <c r="U11" s="116">
        <f t="shared" ref="U11:U14" si="1">0.5732*100</f>
        <v>57.320000000000007</v>
      </c>
      <c r="V11" s="16">
        <v>5</v>
      </c>
      <c r="W11" s="6">
        <v>38</v>
      </c>
      <c r="X11" s="115">
        <v>165</v>
      </c>
      <c r="Y11" s="7">
        <v>8</v>
      </c>
      <c r="Z11" s="16">
        <v>27</v>
      </c>
      <c r="AA11" s="8">
        <v>300</v>
      </c>
      <c r="AB11" s="132">
        <v>5</v>
      </c>
      <c r="AC11" s="46">
        <v>22</v>
      </c>
      <c r="AD11" s="257">
        <v>490</v>
      </c>
    </row>
    <row r="12" spans="1:30" x14ac:dyDescent="0.2">
      <c r="A12" s="22"/>
      <c r="B12" s="39"/>
      <c r="C12" s="54">
        <v>0.1</v>
      </c>
      <c r="D12" s="22"/>
      <c r="E12" s="39"/>
      <c r="F12" s="54">
        <v>0.1</v>
      </c>
      <c r="G12" s="22">
        <v>20</v>
      </c>
      <c r="H12" s="70">
        <f t="shared" ref="H12:H14" si="2">2.879+(2.663*G12/100)</f>
        <v>3.4116</v>
      </c>
      <c r="I12" s="27">
        <v>2.7</v>
      </c>
      <c r="J12" s="22">
        <v>150</v>
      </c>
      <c r="K12" s="117">
        <f t="shared" ref="K12:K17" si="3">11.328*J12/100+18</f>
        <v>34.991999999999997</v>
      </c>
      <c r="L12" s="23">
        <v>11.4</v>
      </c>
      <c r="M12" s="22">
        <v>200</v>
      </c>
      <c r="N12" s="117">
        <f t="shared" ref="N12:N15" si="4">3+(9.857*M12/100)+16</f>
        <v>38.713999999999999</v>
      </c>
      <c r="O12" s="23">
        <v>9.9</v>
      </c>
      <c r="P12" s="4">
        <v>30</v>
      </c>
      <c r="Q12" s="6">
        <v>3.6</v>
      </c>
      <c r="R12" s="5">
        <f t="shared" si="0"/>
        <v>2.1999999999999997</v>
      </c>
      <c r="S12" s="4">
        <v>20</v>
      </c>
      <c r="T12" s="6">
        <v>13.28</v>
      </c>
      <c r="U12" s="116">
        <f t="shared" si="1"/>
        <v>57.320000000000007</v>
      </c>
      <c r="V12" s="17">
        <v>10</v>
      </c>
      <c r="W12" s="6">
        <v>52.9</v>
      </c>
      <c r="X12" s="115">
        <v>165</v>
      </c>
      <c r="Y12" s="7">
        <v>18</v>
      </c>
      <c r="Z12" s="16">
        <v>63</v>
      </c>
      <c r="AA12" s="8">
        <v>300</v>
      </c>
      <c r="AB12" s="133">
        <v>10</v>
      </c>
      <c r="AC12" s="46">
        <v>60</v>
      </c>
      <c r="AD12" s="257">
        <v>490</v>
      </c>
    </row>
    <row r="13" spans="1:30" x14ac:dyDescent="0.2">
      <c r="A13" s="22"/>
      <c r="B13" s="39"/>
      <c r="C13" s="54">
        <v>0.1</v>
      </c>
      <c r="D13" s="22"/>
      <c r="E13" s="39"/>
      <c r="F13" s="54">
        <v>0.1</v>
      </c>
      <c r="G13" s="22">
        <v>30</v>
      </c>
      <c r="H13" s="70">
        <f t="shared" si="2"/>
        <v>3.6779000000000002</v>
      </c>
      <c r="I13" s="27">
        <v>2.7</v>
      </c>
      <c r="J13" s="22">
        <v>240</v>
      </c>
      <c r="K13" s="117">
        <f t="shared" si="3"/>
        <v>45.187199999999997</v>
      </c>
      <c r="L13" s="23">
        <v>11.4</v>
      </c>
      <c r="M13" s="22">
        <v>300</v>
      </c>
      <c r="N13" s="117">
        <f t="shared" si="4"/>
        <v>48.570999999999998</v>
      </c>
      <c r="O13" s="23">
        <v>9.9</v>
      </c>
      <c r="P13" s="4">
        <v>40</v>
      </c>
      <c r="Q13" s="6">
        <v>3.8</v>
      </c>
      <c r="R13" s="5">
        <f t="shared" si="0"/>
        <v>2.1999999999999997</v>
      </c>
      <c r="S13" s="4">
        <v>30</v>
      </c>
      <c r="T13" s="6">
        <v>18.13</v>
      </c>
      <c r="U13" s="116">
        <f t="shared" si="1"/>
        <v>57.320000000000007</v>
      </c>
      <c r="V13" s="16">
        <v>15</v>
      </c>
      <c r="W13" s="6">
        <v>75.900000000000006</v>
      </c>
      <c r="X13" s="115">
        <v>165</v>
      </c>
      <c r="Y13" s="7">
        <v>28</v>
      </c>
      <c r="Z13" s="16">
        <v>97.5</v>
      </c>
      <c r="AA13" s="8">
        <v>300</v>
      </c>
      <c r="AB13" s="133">
        <v>15</v>
      </c>
      <c r="AC13" s="46">
        <v>80</v>
      </c>
      <c r="AD13" s="257">
        <v>490</v>
      </c>
    </row>
    <row r="14" spans="1:30" x14ac:dyDescent="0.2">
      <c r="A14" s="22"/>
      <c r="B14" s="39"/>
      <c r="C14" s="54">
        <v>0.1</v>
      </c>
      <c r="D14" s="22"/>
      <c r="E14" s="39"/>
      <c r="F14" s="54">
        <v>0.1</v>
      </c>
      <c r="G14" s="22">
        <v>40</v>
      </c>
      <c r="H14" s="70">
        <f t="shared" si="2"/>
        <v>3.9441999999999999</v>
      </c>
      <c r="I14" s="27">
        <v>2.7</v>
      </c>
      <c r="J14" s="22">
        <v>330</v>
      </c>
      <c r="K14" s="117">
        <f t="shared" si="3"/>
        <v>55.382399999999997</v>
      </c>
      <c r="L14" s="23">
        <v>11.4</v>
      </c>
      <c r="M14" s="22">
        <v>400</v>
      </c>
      <c r="N14" s="117">
        <f t="shared" si="4"/>
        <v>58.427999999999997</v>
      </c>
      <c r="O14" s="23">
        <v>9.9</v>
      </c>
      <c r="P14" s="4">
        <v>50</v>
      </c>
      <c r="Q14" s="6">
        <v>4.0999999999999996</v>
      </c>
      <c r="R14" s="5">
        <f t="shared" si="0"/>
        <v>2.1999999999999997</v>
      </c>
      <c r="S14" s="4">
        <v>40</v>
      </c>
      <c r="T14" s="6">
        <v>26.6</v>
      </c>
      <c r="U14" s="116">
        <f t="shared" si="1"/>
        <v>57.320000000000007</v>
      </c>
      <c r="V14" s="17">
        <v>20</v>
      </c>
      <c r="W14" s="6">
        <v>76.7</v>
      </c>
      <c r="X14" s="115">
        <v>165</v>
      </c>
      <c r="Y14" s="7">
        <v>38</v>
      </c>
      <c r="Z14" s="16">
        <v>118.2</v>
      </c>
      <c r="AA14" s="8">
        <v>300</v>
      </c>
      <c r="AB14" s="133">
        <v>20</v>
      </c>
      <c r="AC14" s="46">
        <v>109</v>
      </c>
      <c r="AD14" s="257">
        <v>490</v>
      </c>
    </row>
    <row r="15" spans="1:30" x14ac:dyDescent="0.2">
      <c r="A15" s="22"/>
      <c r="B15" s="39"/>
      <c r="C15" s="54">
        <v>0.1</v>
      </c>
      <c r="D15" s="22"/>
      <c r="E15" s="39"/>
      <c r="F15" s="54">
        <v>0.1</v>
      </c>
      <c r="G15" s="22"/>
      <c r="H15" s="39"/>
      <c r="I15" s="23"/>
      <c r="J15" s="22">
        <v>330</v>
      </c>
      <c r="K15" s="117">
        <f t="shared" si="3"/>
        <v>55.382399999999997</v>
      </c>
      <c r="L15" s="23">
        <v>11.4</v>
      </c>
      <c r="M15" s="22">
        <v>470</v>
      </c>
      <c r="N15" s="117">
        <f t="shared" si="4"/>
        <v>65.3279</v>
      </c>
      <c r="O15" s="23">
        <v>9.9</v>
      </c>
      <c r="P15" s="7"/>
      <c r="Q15" s="16"/>
      <c r="R15" s="8"/>
      <c r="S15" s="7"/>
      <c r="T15" s="16"/>
      <c r="U15" s="8"/>
      <c r="V15" s="16">
        <v>25</v>
      </c>
      <c r="W15" s="6">
        <v>88.2</v>
      </c>
      <c r="X15" s="115">
        <v>165</v>
      </c>
      <c r="Y15" s="7"/>
      <c r="Z15" s="16"/>
      <c r="AA15" s="8" t="s">
        <v>9</v>
      </c>
      <c r="AB15" s="133"/>
      <c r="AC15" s="46"/>
      <c r="AD15" s="9"/>
    </row>
    <row r="16" spans="1:30" x14ac:dyDescent="0.2">
      <c r="A16" s="22"/>
      <c r="B16" s="39"/>
      <c r="C16" s="54">
        <v>0.1</v>
      </c>
      <c r="D16" s="22"/>
      <c r="E16" s="39"/>
      <c r="F16" s="54">
        <v>0.1</v>
      </c>
      <c r="G16" s="22"/>
      <c r="H16" s="39"/>
      <c r="I16" s="23"/>
      <c r="J16" s="22">
        <v>400</v>
      </c>
      <c r="K16" s="117">
        <f t="shared" si="3"/>
        <v>63.311999999999998</v>
      </c>
      <c r="L16" s="23">
        <v>11.4</v>
      </c>
      <c r="M16" s="22"/>
      <c r="N16" s="39"/>
      <c r="O16" s="23">
        <v>9.9</v>
      </c>
      <c r="P16" s="7"/>
      <c r="Q16" s="16"/>
      <c r="R16" s="8"/>
      <c r="S16" s="7"/>
      <c r="T16" s="16"/>
      <c r="U16" s="8"/>
      <c r="V16" s="17">
        <v>30</v>
      </c>
      <c r="W16" s="6">
        <v>93</v>
      </c>
      <c r="X16" s="115">
        <v>165</v>
      </c>
      <c r="Y16" s="7"/>
      <c r="Z16" s="16"/>
      <c r="AA16" s="8"/>
      <c r="AB16" s="133"/>
      <c r="AC16" s="46"/>
      <c r="AD16" s="9"/>
    </row>
    <row r="17" spans="1:30" x14ac:dyDescent="0.2">
      <c r="A17" s="22"/>
      <c r="B17" s="39"/>
      <c r="C17" s="23"/>
      <c r="D17" s="22"/>
      <c r="E17" s="39"/>
      <c r="F17" s="23"/>
      <c r="G17" s="22"/>
      <c r="H17" s="39"/>
      <c r="I17" s="23"/>
      <c r="J17" s="22">
        <v>470</v>
      </c>
      <c r="K17" s="117">
        <f t="shared" si="3"/>
        <v>71.241600000000005</v>
      </c>
      <c r="L17" s="23">
        <v>11.4</v>
      </c>
      <c r="M17" s="22"/>
      <c r="N17" s="39"/>
      <c r="O17" s="23">
        <v>9.9</v>
      </c>
      <c r="P17" s="7"/>
      <c r="Q17" s="16"/>
      <c r="R17" s="8"/>
      <c r="S17" s="7"/>
      <c r="T17" s="16"/>
      <c r="U17" s="8"/>
      <c r="V17" s="16">
        <v>35</v>
      </c>
      <c r="W17" s="6">
        <v>95.4</v>
      </c>
      <c r="X17" s="115">
        <v>165</v>
      </c>
      <c r="Y17" s="7"/>
      <c r="Z17" s="16"/>
      <c r="AA17" s="8"/>
      <c r="AB17" s="16"/>
      <c r="AC17" s="16"/>
      <c r="AD17" s="8"/>
    </row>
    <row r="18" spans="1:30" x14ac:dyDescent="0.2">
      <c r="A18" s="22"/>
      <c r="B18" s="39"/>
      <c r="C18" s="23"/>
      <c r="D18" s="22"/>
      <c r="E18" s="39"/>
      <c r="F18" s="23"/>
      <c r="G18" s="22"/>
      <c r="H18" s="39"/>
      <c r="I18" s="23"/>
      <c r="J18" s="22"/>
      <c r="K18" s="39"/>
      <c r="L18" s="39"/>
      <c r="M18" s="22"/>
      <c r="N18" s="39"/>
      <c r="O18" s="23"/>
      <c r="P18" s="7"/>
      <c r="Q18" s="16"/>
      <c r="R18" s="8"/>
      <c r="S18" s="7"/>
      <c r="T18" s="16"/>
      <c r="U18" s="8"/>
      <c r="V18" s="17">
        <v>40</v>
      </c>
      <c r="W18" s="6">
        <v>95</v>
      </c>
      <c r="X18" s="115">
        <v>165</v>
      </c>
      <c r="Y18" s="7"/>
      <c r="Z18" s="16"/>
      <c r="AA18" s="8"/>
      <c r="AB18" s="16"/>
      <c r="AC18" s="16"/>
      <c r="AD18" s="8"/>
    </row>
    <row r="19" spans="1:30" ht="17" thickBot="1" x14ac:dyDescent="0.25">
      <c r="A19" s="182"/>
      <c r="B19" s="183"/>
      <c r="C19" s="184"/>
      <c r="D19" s="182"/>
      <c r="E19" s="183"/>
      <c r="F19" s="184"/>
      <c r="G19" s="182"/>
      <c r="H19" s="183"/>
      <c r="I19" s="184"/>
      <c r="J19" s="182"/>
      <c r="K19" s="183"/>
      <c r="L19" s="183"/>
      <c r="M19" s="182"/>
      <c r="N19" s="183"/>
      <c r="O19" s="184"/>
      <c r="P19" s="10"/>
      <c r="Q19" s="18"/>
      <c r="R19" s="170"/>
      <c r="S19" s="10"/>
      <c r="T19" s="18"/>
      <c r="U19" s="170"/>
      <c r="V19" s="10">
        <v>45</v>
      </c>
      <c r="W19" s="259">
        <v>89.4</v>
      </c>
      <c r="X19" s="260">
        <v>165</v>
      </c>
      <c r="Y19" s="10"/>
      <c r="Z19" s="18"/>
      <c r="AA19" s="170"/>
      <c r="AB19" s="18"/>
      <c r="AC19" s="18"/>
      <c r="AD19" s="170"/>
    </row>
    <row r="20" spans="1:30" x14ac:dyDescent="0.2">
      <c r="Y20" s="28"/>
      <c r="Z20" s="28"/>
      <c r="AA20" s="28"/>
    </row>
  </sheetData>
  <mergeCells count="3">
    <mergeCell ref="P2:AA2"/>
    <mergeCell ref="AB2:AD3"/>
    <mergeCell ref="A2:O3"/>
  </mergeCell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9D1DC-F2ED-0746-8167-C9CCB67FA474}">
  <dimension ref="A1:AD37"/>
  <sheetViews>
    <sheetView workbookViewId="0">
      <selection activeCell="AF9" sqref="AF9"/>
    </sheetView>
  </sheetViews>
  <sheetFormatPr baseColWidth="10" defaultColWidth="10.83203125" defaultRowHeight="16" x14ac:dyDescent="0.2"/>
  <cols>
    <col min="1" max="26" width="7.6640625" customWidth="1"/>
    <col min="27" max="27" width="7.6640625" style="43" customWidth="1"/>
    <col min="28" max="30" width="7.6640625" customWidth="1"/>
  </cols>
  <sheetData>
    <row r="1" spans="1:30" ht="17" thickBot="1" x14ac:dyDescent="0.25">
      <c r="A1" s="156" t="s">
        <v>80</v>
      </c>
      <c r="B1" s="156"/>
      <c r="C1" s="156"/>
      <c r="D1" s="156"/>
      <c r="E1" s="219"/>
      <c r="F1" s="219"/>
      <c r="G1" s="219"/>
      <c r="H1" s="219"/>
      <c r="I1" s="219"/>
      <c r="J1" s="219"/>
      <c r="K1" s="219"/>
      <c r="L1" s="220"/>
      <c r="M1" s="219"/>
      <c r="N1" s="219"/>
      <c r="O1" s="221"/>
      <c r="P1" s="154" t="s">
        <v>73</v>
      </c>
      <c r="Q1" s="155"/>
      <c r="R1" s="155"/>
      <c r="S1" s="155"/>
      <c r="T1" s="155"/>
      <c r="U1" s="155"/>
      <c r="V1" s="155"/>
      <c r="W1" s="155"/>
      <c r="X1" s="155"/>
      <c r="Y1" s="155"/>
      <c r="Z1" s="155"/>
      <c r="AA1" s="155"/>
      <c r="AB1" s="155"/>
      <c r="AC1" s="155"/>
      <c r="AD1" s="155"/>
    </row>
    <row r="2" spans="1:30" x14ac:dyDescent="0.2">
      <c r="A2" s="317" t="s">
        <v>12</v>
      </c>
      <c r="B2" s="317"/>
      <c r="C2" s="317"/>
      <c r="D2" s="317"/>
      <c r="E2" s="317"/>
      <c r="F2" s="317"/>
      <c r="G2" s="317"/>
      <c r="H2" s="317"/>
      <c r="I2" s="317"/>
      <c r="J2" s="317"/>
      <c r="K2" s="317"/>
      <c r="L2" s="317"/>
      <c r="M2" s="317"/>
      <c r="N2" s="317"/>
      <c r="O2" s="318"/>
      <c r="P2" s="301" t="s">
        <v>10</v>
      </c>
      <c r="Q2" s="302"/>
      <c r="R2" s="303"/>
      <c r="S2" s="303"/>
      <c r="T2" s="303"/>
      <c r="U2" s="303"/>
      <c r="V2" s="303"/>
      <c r="W2" s="303"/>
      <c r="X2" s="303"/>
      <c r="Y2" s="303"/>
      <c r="Z2" s="303"/>
      <c r="AA2" s="304"/>
      <c r="AB2" s="301" t="s">
        <v>11</v>
      </c>
      <c r="AC2" s="302"/>
      <c r="AD2" s="305"/>
    </row>
    <row r="3" spans="1:30" ht="17" thickBot="1" x14ac:dyDescent="0.25">
      <c r="A3" s="319"/>
      <c r="B3" s="319"/>
      <c r="C3" s="319"/>
      <c r="D3" s="319"/>
      <c r="E3" s="319"/>
      <c r="F3" s="319"/>
      <c r="G3" s="319"/>
      <c r="H3" s="319"/>
      <c r="I3" s="319"/>
      <c r="J3" s="319"/>
      <c r="K3" s="319"/>
      <c r="L3" s="319"/>
      <c r="M3" s="319"/>
      <c r="N3" s="319"/>
      <c r="O3" s="320"/>
      <c r="P3" s="10"/>
      <c r="Q3" s="18"/>
      <c r="R3" s="18"/>
      <c r="S3" s="18"/>
      <c r="T3" s="18"/>
      <c r="U3" s="18"/>
      <c r="V3" s="18"/>
      <c r="W3" s="18"/>
      <c r="X3" s="18"/>
      <c r="Y3" s="18"/>
      <c r="Z3" s="18"/>
      <c r="AA3" s="18"/>
      <c r="AB3" s="306"/>
      <c r="AC3" s="307"/>
      <c r="AD3" s="308"/>
    </row>
    <row r="4" spans="1:30" x14ac:dyDescent="0.2">
      <c r="A4" s="86"/>
      <c r="B4" s="86"/>
      <c r="C4" s="87"/>
      <c r="D4" s="85"/>
      <c r="E4" s="86"/>
      <c r="F4" s="87"/>
      <c r="G4" s="85"/>
      <c r="H4" s="86"/>
      <c r="I4" s="87"/>
      <c r="J4" s="85"/>
      <c r="K4" s="86"/>
      <c r="L4" s="86"/>
      <c r="M4" s="85"/>
      <c r="N4" s="86"/>
      <c r="O4" s="87"/>
      <c r="P4" s="7"/>
      <c r="Q4" s="16"/>
      <c r="R4" s="8"/>
      <c r="S4" s="7"/>
      <c r="T4" s="16"/>
      <c r="U4" s="8"/>
      <c r="V4" s="16"/>
      <c r="W4" s="16"/>
      <c r="X4" s="16"/>
      <c r="Y4" s="7"/>
      <c r="Z4" s="16"/>
      <c r="AA4" s="8"/>
      <c r="AB4" s="16"/>
      <c r="AC4" s="16"/>
      <c r="AD4" s="8"/>
    </row>
    <row r="5" spans="1:30" ht="19" x14ac:dyDescent="0.25">
      <c r="A5" s="136" t="s">
        <v>67</v>
      </c>
      <c r="B5" s="136"/>
      <c r="C5" s="137"/>
      <c r="D5" s="135" t="s">
        <v>68</v>
      </c>
      <c r="E5" s="136"/>
      <c r="F5" s="137"/>
      <c r="G5" s="135" t="s">
        <v>69</v>
      </c>
      <c r="H5" s="136"/>
      <c r="I5" s="137"/>
      <c r="J5" s="135" t="s">
        <v>70</v>
      </c>
      <c r="K5" s="136"/>
      <c r="L5" s="136"/>
      <c r="M5" s="135" t="s">
        <v>71</v>
      </c>
      <c r="N5" s="136"/>
      <c r="O5" s="137"/>
      <c r="P5" s="19" t="s">
        <v>66</v>
      </c>
      <c r="Q5" s="37"/>
      <c r="R5" s="20"/>
      <c r="S5" s="19" t="s">
        <v>6</v>
      </c>
      <c r="T5" s="37"/>
      <c r="U5" s="20"/>
      <c r="V5" s="37" t="s">
        <v>8</v>
      </c>
      <c r="W5" s="37"/>
      <c r="X5" s="37"/>
      <c r="Y5" s="19" t="s">
        <v>0</v>
      </c>
      <c r="Z5" s="37"/>
      <c r="AA5" s="20"/>
      <c r="AB5" s="37" t="s">
        <v>3</v>
      </c>
      <c r="AC5" s="37"/>
      <c r="AD5" s="20"/>
    </row>
    <row r="6" spans="1:30" s="64" customFormat="1" x14ac:dyDescent="0.2">
      <c r="A6" s="86"/>
      <c r="B6" s="86"/>
      <c r="C6" s="87"/>
      <c r="D6" s="85"/>
      <c r="E6" s="86"/>
      <c r="F6" s="87"/>
      <c r="G6" s="85"/>
      <c r="H6" s="86"/>
      <c r="I6" s="87"/>
      <c r="J6" s="85"/>
      <c r="K6" s="86"/>
      <c r="L6" s="86"/>
      <c r="M6" s="85"/>
      <c r="N6" s="86"/>
      <c r="O6" s="87"/>
      <c r="P6" s="93" t="s">
        <v>4</v>
      </c>
      <c r="Q6" s="180"/>
      <c r="R6" s="247"/>
      <c r="S6" s="248" t="s">
        <v>5</v>
      </c>
      <c r="T6" s="249"/>
      <c r="U6" s="247"/>
      <c r="V6" s="250" t="s">
        <v>7</v>
      </c>
      <c r="W6" s="251"/>
      <c r="X6" s="180"/>
      <c r="Y6" s="93" t="s">
        <v>59</v>
      </c>
      <c r="Z6" s="180"/>
      <c r="AA6" s="247"/>
      <c r="AB6" s="180"/>
      <c r="AC6" s="180"/>
      <c r="AD6" s="247"/>
    </row>
    <row r="7" spans="1:30" x14ac:dyDescent="0.2">
      <c r="A7" s="86"/>
      <c r="B7" s="86"/>
      <c r="C7" s="87"/>
      <c r="D7" s="85"/>
      <c r="E7" s="86"/>
      <c r="F7" s="87"/>
      <c r="G7" s="85"/>
      <c r="H7" s="86"/>
      <c r="I7" s="87"/>
      <c r="J7" s="85"/>
      <c r="K7" s="86"/>
      <c r="L7" s="86"/>
      <c r="M7" s="85"/>
      <c r="N7" s="86"/>
      <c r="O7" s="87"/>
      <c r="P7" s="7"/>
      <c r="Q7" s="16"/>
      <c r="R7" s="8"/>
      <c r="S7" s="7"/>
      <c r="T7" s="16"/>
      <c r="U7" s="8"/>
      <c r="V7" s="16"/>
      <c r="W7" s="16"/>
      <c r="X7" s="16"/>
      <c r="Y7" s="7"/>
      <c r="Z7" s="16"/>
      <c r="AA7" s="8"/>
      <c r="AB7" s="16"/>
      <c r="AC7" s="16"/>
      <c r="AD7" s="8"/>
    </row>
    <row r="8" spans="1:30" ht="17" thickBot="1" x14ac:dyDescent="0.25">
      <c r="A8" s="86"/>
      <c r="B8" s="86"/>
      <c r="C8" s="87"/>
      <c r="D8" s="85"/>
      <c r="E8" s="86"/>
      <c r="F8" s="87"/>
      <c r="G8" s="85"/>
      <c r="H8" s="86"/>
      <c r="I8" s="87"/>
      <c r="J8" s="85"/>
      <c r="K8" s="86"/>
      <c r="L8" s="86"/>
      <c r="M8" s="85"/>
      <c r="N8" s="86"/>
      <c r="O8" s="87"/>
      <c r="P8" s="7"/>
      <c r="Q8" s="16"/>
      <c r="R8" s="8"/>
      <c r="S8" s="7"/>
      <c r="T8" s="16"/>
      <c r="U8" s="8"/>
      <c r="V8" s="16"/>
      <c r="W8" s="16"/>
      <c r="X8" s="16"/>
      <c r="Y8" s="7"/>
      <c r="Z8" s="16"/>
      <c r="AA8" s="8"/>
      <c r="AB8" s="16"/>
      <c r="AC8" s="16"/>
      <c r="AD8" s="8"/>
    </row>
    <row r="9" spans="1:30" s="56" customFormat="1" ht="32" thickBot="1" x14ac:dyDescent="0.25">
      <c r="A9" s="222" t="s">
        <v>1</v>
      </c>
      <c r="B9" s="222" t="s">
        <v>13</v>
      </c>
      <c r="C9" s="223" t="s">
        <v>74</v>
      </c>
      <c r="D9" s="224" t="s">
        <v>1</v>
      </c>
      <c r="E9" s="222" t="s">
        <v>13</v>
      </c>
      <c r="F9" s="223" t="s">
        <v>74</v>
      </c>
      <c r="G9" s="224" t="s">
        <v>1</v>
      </c>
      <c r="H9" s="222" t="s">
        <v>13</v>
      </c>
      <c r="I9" s="223" t="s">
        <v>74</v>
      </c>
      <c r="J9" s="224" t="s">
        <v>1</v>
      </c>
      <c r="K9" s="222" t="s">
        <v>13</v>
      </c>
      <c r="L9" s="223" t="s">
        <v>74</v>
      </c>
      <c r="M9" s="224" t="s">
        <v>1</v>
      </c>
      <c r="N9" s="222" t="s">
        <v>13</v>
      </c>
      <c r="O9" s="223" t="s">
        <v>74</v>
      </c>
      <c r="P9" s="1" t="s">
        <v>1</v>
      </c>
      <c r="Q9" s="3" t="s">
        <v>13</v>
      </c>
      <c r="R9" s="55" t="s">
        <v>16</v>
      </c>
      <c r="S9" s="1" t="s">
        <v>1</v>
      </c>
      <c r="T9" s="3" t="s">
        <v>13</v>
      </c>
      <c r="U9" s="55" t="s">
        <v>16</v>
      </c>
      <c r="V9" s="1" t="s">
        <v>1</v>
      </c>
      <c r="W9" s="3" t="s">
        <v>13</v>
      </c>
      <c r="X9" s="55" t="s">
        <v>16</v>
      </c>
      <c r="Y9" s="1" t="s">
        <v>1</v>
      </c>
      <c r="Z9" s="3" t="s">
        <v>13</v>
      </c>
      <c r="AA9" s="55" t="s">
        <v>16</v>
      </c>
      <c r="AB9" s="1" t="s">
        <v>1</v>
      </c>
      <c r="AC9" s="3" t="s">
        <v>13</v>
      </c>
      <c r="AD9" s="55" t="s">
        <v>16</v>
      </c>
    </row>
    <row r="10" spans="1:30" x14ac:dyDescent="0.2">
      <c r="A10" s="225">
        <v>0</v>
      </c>
      <c r="B10" s="226">
        <v>2.4202870000000001</v>
      </c>
      <c r="C10" s="90">
        <v>-0.49525000452995299</v>
      </c>
      <c r="D10" s="227">
        <v>21</v>
      </c>
      <c r="E10" s="226">
        <v>2.486326</v>
      </c>
      <c r="F10" s="228">
        <v>-0.55124996900558476</v>
      </c>
      <c r="G10" s="88">
        <v>0</v>
      </c>
      <c r="H10" s="219">
        <v>2.4774590000000001</v>
      </c>
      <c r="I10" s="245">
        <v>-0.41075001955032348</v>
      </c>
      <c r="J10" s="227">
        <v>10</v>
      </c>
      <c r="K10" s="226">
        <v>2.7678569999999998</v>
      </c>
      <c r="L10" s="228">
        <v>-0.65000002384185795</v>
      </c>
      <c r="M10" s="227">
        <v>20</v>
      </c>
      <c r="N10" s="226">
        <v>2.7678569999999998</v>
      </c>
      <c r="O10" s="228">
        <v>-0.53475000262260441</v>
      </c>
      <c r="P10" s="31">
        <v>0</v>
      </c>
      <c r="Q10" s="65">
        <v>2.544</v>
      </c>
      <c r="R10" s="98">
        <v>-3.3</v>
      </c>
      <c r="S10" s="61">
        <v>-1.5</v>
      </c>
      <c r="T10" s="61">
        <v>4.0595756444813045</v>
      </c>
      <c r="U10" s="61">
        <v>-3.11</v>
      </c>
      <c r="V10" s="31">
        <v>0</v>
      </c>
      <c r="W10" s="47">
        <v>3.5683910932529717</v>
      </c>
      <c r="X10" s="103">
        <v>-6.94</v>
      </c>
      <c r="Y10" s="57">
        <v>1.5</v>
      </c>
      <c r="Z10" s="58">
        <v>23.21680897371505</v>
      </c>
      <c r="AA10" s="59">
        <v>-5.93</v>
      </c>
      <c r="AB10" s="131"/>
      <c r="AC10" s="131"/>
      <c r="AD10" s="9"/>
    </row>
    <row r="11" spans="1:30" ht="17" x14ac:dyDescent="0.2">
      <c r="A11" s="229">
        <v>0.5</v>
      </c>
      <c r="B11" s="230">
        <v>2.5536889999999999</v>
      </c>
      <c r="C11" s="92"/>
      <c r="D11" s="231">
        <v>210</v>
      </c>
      <c r="E11" s="230">
        <v>2.638163</v>
      </c>
      <c r="F11" s="232"/>
      <c r="G11" s="85">
        <v>0.5</v>
      </c>
      <c r="H11" s="86">
        <v>2.4393440000000002</v>
      </c>
      <c r="I11" s="246"/>
      <c r="J11" s="231">
        <v>30</v>
      </c>
      <c r="K11" s="230">
        <v>2.7309519999999998</v>
      </c>
      <c r="L11" s="233">
        <v>-0.56324999332427983</v>
      </c>
      <c r="M11" s="234">
        <v>45</v>
      </c>
      <c r="N11" s="235"/>
      <c r="O11" s="233"/>
      <c r="P11" s="7">
        <v>1.5</v>
      </c>
      <c r="Q11" s="45">
        <v>3.6437301188682403</v>
      </c>
      <c r="R11" s="35">
        <v>-3.2</v>
      </c>
      <c r="S11" s="61">
        <v>1.5</v>
      </c>
      <c r="T11" s="61">
        <v>10.195452346395744</v>
      </c>
      <c r="U11" s="61">
        <v>-19.21</v>
      </c>
      <c r="V11" s="7">
        <v>1.5</v>
      </c>
      <c r="W11" s="48">
        <v>6.1165243596182828</v>
      </c>
      <c r="X11" s="9">
        <v>-13.41</v>
      </c>
      <c r="Y11" s="60">
        <v>4.5</v>
      </c>
      <c r="Z11" s="61">
        <v>26.583626318432941</v>
      </c>
      <c r="AA11" s="62">
        <v>-4.75</v>
      </c>
      <c r="AB11" s="315" t="s">
        <v>24</v>
      </c>
      <c r="AC11" s="316"/>
      <c r="AD11" s="9"/>
    </row>
    <row r="12" spans="1:30" x14ac:dyDescent="0.2">
      <c r="A12" s="229">
        <v>1.5</v>
      </c>
      <c r="B12" s="230">
        <v>2.629918</v>
      </c>
      <c r="C12" s="236"/>
      <c r="D12" s="234">
        <v>240</v>
      </c>
      <c r="E12" s="237">
        <v>2.7140819999999999</v>
      </c>
      <c r="F12" s="233"/>
      <c r="G12" s="85">
        <v>1.5</v>
      </c>
      <c r="H12" s="86">
        <v>2.4393440000000002</v>
      </c>
      <c r="I12" s="246"/>
      <c r="J12" s="231">
        <v>50</v>
      </c>
      <c r="K12" s="230">
        <v>2.7309519999999998</v>
      </c>
      <c r="L12" s="233">
        <v>-0.63499997854232793</v>
      </c>
      <c r="M12" s="231">
        <v>70</v>
      </c>
      <c r="N12" s="230">
        <v>2.7309519999999998</v>
      </c>
      <c r="O12" s="233">
        <v>-1.0589999437332154</v>
      </c>
      <c r="P12" s="7">
        <v>4.5</v>
      </c>
      <c r="Q12" s="45">
        <v>5.4920475472961661</v>
      </c>
      <c r="R12" s="35">
        <v>-3.6</v>
      </c>
      <c r="S12" s="61">
        <v>4.5</v>
      </c>
      <c r="T12" s="61">
        <v>4.6470384960951003</v>
      </c>
      <c r="U12" s="61">
        <v>-21.69</v>
      </c>
      <c r="V12" s="7">
        <v>4.5</v>
      </c>
      <c r="W12" s="48">
        <v>6.6673363468943574</v>
      </c>
      <c r="X12" s="9">
        <v>-15.71</v>
      </c>
      <c r="Y12" s="60">
        <v>7.5</v>
      </c>
      <c r="Z12" s="61">
        <v>26.620458730955963</v>
      </c>
      <c r="AA12" s="62">
        <v>-4.49</v>
      </c>
      <c r="AB12" s="132"/>
      <c r="AC12" s="132"/>
      <c r="AD12" s="9"/>
    </row>
    <row r="13" spans="1:30" x14ac:dyDescent="0.2">
      <c r="A13" s="238">
        <v>2.5</v>
      </c>
      <c r="B13" s="237">
        <v>2.744262</v>
      </c>
      <c r="C13" s="236"/>
      <c r="D13" s="231">
        <v>265</v>
      </c>
      <c r="E13" s="230">
        <v>2.80898</v>
      </c>
      <c r="F13" s="233">
        <v>-0.94825004339218144</v>
      </c>
      <c r="G13" s="85">
        <v>2.5</v>
      </c>
      <c r="H13" s="86">
        <v>2.5918030000000001</v>
      </c>
      <c r="I13" s="246">
        <v>-0.3519999861717224</v>
      </c>
      <c r="J13" s="231">
        <v>70</v>
      </c>
      <c r="K13" s="230">
        <v>2.8416670000000002</v>
      </c>
      <c r="L13" s="233">
        <v>-0.64649997949600224</v>
      </c>
      <c r="M13" s="231">
        <v>120</v>
      </c>
      <c r="N13" s="230">
        <v>2.7309519999999998</v>
      </c>
      <c r="O13" s="233">
        <v>-0.96974997520446782</v>
      </c>
      <c r="P13" s="7">
        <v>7.5</v>
      </c>
      <c r="Q13" s="45">
        <v>3.1531893520843792</v>
      </c>
      <c r="R13" s="35">
        <v>-4.8</v>
      </c>
      <c r="S13" s="61">
        <v>7.5</v>
      </c>
      <c r="T13" s="61">
        <v>16.395604395604394</v>
      </c>
      <c r="U13" s="61">
        <v>-20.37</v>
      </c>
      <c r="V13" s="7">
        <v>7.5</v>
      </c>
      <c r="W13" s="48">
        <v>10.934873597857024</v>
      </c>
      <c r="X13" s="9">
        <v>-18.059999999999999</v>
      </c>
      <c r="Y13" s="60">
        <v>10.5</v>
      </c>
      <c r="Z13" s="61">
        <v>18.703164239075836</v>
      </c>
      <c r="AA13" s="62">
        <v>-0.6</v>
      </c>
      <c r="AB13" s="133"/>
      <c r="AC13" s="133"/>
      <c r="AD13" s="9"/>
    </row>
    <row r="14" spans="1:30" x14ac:dyDescent="0.2">
      <c r="A14" s="229">
        <v>3.5</v>
      </c>
      <c r="B14" s="230">
        <v>2.744262</v>
      </c>
      <c r="C14" s="236">
        <v>-0.19399999380111693</v>
      </c>
      <c r="D14" s="234">
        <v>290</v>
      </c>
      <c r="E14" s="237">
        <v>2.9797959999999999</v>
      </c>
      <c r="F14" s="233"/>
      <c r="G14" s="85">
        <v>3.5</v>
      </c>
      <c r="H14" s="86">
        <v>2.6680329999999999</v>
      </c>
      <c r="I14" s="246"/>
      <c r="J14" s="234">
        <v>93</v>
      </c>
      <c r="K14" s="237">
        <v>2.9523809999999999</v>
      </c>
      <c r="L14" s="233"/>
      <c r="M14" s="234">
        <v>145</v>
      </c>
      <c r="N14" s="235"/>
      <c r="O14" s="233"/>
      <c r="P14" s="7">
        <v>10.5</v>
      </c>
      <c r="Q14" s="45">
        <v>4.9295161560354925</v>
      </c>
      <c r="R14" s="35">
        <v>-6.2</v>
      </c>
      <c r="S14" s="61">
        <v>10.5</v>
      </c>
      <c r="T14" s="61">
        <v>14.512958739373833</v>
      </c>
      <c r="U14" s="61">
        <v>-22.29</v>
      </c>
      <c r="V14" s="7">
        <v>10.5</v>
      </c>
      <c r="W14" s="48">
        <v>10.898041185334003</v>
      </c>
      <c r="X14" s="9">
        <v>-16.63</v>
      </c>
      <c r="Y14" s="60">
        <v>13.5</v>
      </c>
      <c r="Z14" s="61">
        <v>23.20508956973045</v>
      </c>
      <c r="AA14" s="62">
        <v>-2.78</v>
      </c>
      <c r="AB14" s="133"/>
      <c r="AC14" s="133"/>
      <c r="AD14" s="9"/>
    </row>
    <row r="15" spans="1:30" x14ac:dyDescent="0.2">
      <c r="A15" s="229">
        <v>4.5</v>
      </c>
      <c r="B15" s="230">
        <v>2.744262</v>
      </c>
      <c r="C15" s="236"/>
      <c r="D15" s="231">
        <v>320</v>
      </c>
      <c r="E15" s="230">
        <v>2.922857</v>
      </c>
      <c r="F15" s="233">
        <v>-1.709749984741211</v>
      </c>
      <c r="G15" s="85">
        <v>4.5</v>
      </c>
      <c r="H15" s="86">
        <v>2.6680329999999999</v>
      </c>
      <c r="I15" s="246"/>
      <c r="J15" s="234">
        <v>110</v>
      </c>
      <c r="K15" s="237">
        <v>2.8785720000000001</v>
      </c>
      <c r="L15" s="233"/>
      <c r="M15" s="234">
        <v>170</v>
      </c>
      <c r="N15" s="237">
        <v>2.8416670000000002</v>
      </c>
      <c r="O15" s="233"/>
      <c r="P15" s="7">
        <v>13.5</v>
      </c>
      <c r="Q15" s="45">
        <v>4.0220994475138117</v>
      </c>
      <c r="R15" s="35">
        <v>-8</v>
      </c>
      <c r="S15" s="61">
        <v>13.5</v>
      </c>
      <c r="T15" s="61">
        <v>13.943465339691755</v>
      </c>
      <c r="U15" s="61">
        <v>-19.97</v>
      </c>
      <c r="V15" s="7">
        <v>13.5</v>
      </c>
      <c r="W15" s="48">
        <v>12.975724091746191</v>
      </c>
      <c r="X15" s="9">
        <v>-17.809999999999999</v>
      </c>
      <c r="Y15" s="60">
        <v>16.5</v>
      </c>
      <c r="Z15" s="61">
        <v>20.312070986104132</v>
      </c>
      <c r="AA15" s="62">
        <v>-2.57</v>
      </c>
      <c r="AB15" s="133"/>
      <c r="AC15" s="133"/>
      <c r="AD15" s="9"/>
    </row>
    <row r="16" spans="1:30" x14ac:dyDescent="0.2">
      <c r="A16" s="238">
        <v>5.5</v>
      </c>
      <c r="B16" s="237">
        <v>2.7061470000000001</v>
      </c>
      <c r="C16" s="236"/>
      <c r="D16" s="234">
        <v>360</v>
      </c>
      <c r="E16" s="237">
        <v>3.1695920000000002</v>
      </c>
      <c r="F16" s="233"/>
      <c r="G16" s="85">
        <v>6</v>
      </c>
      <c r="H16" s="86">
        <v>2.629918</v>
      </c>
      <c r="I16" s="246">
        <v>-0.38899998664855956</v>
      </c>
      <c r="J16" s="231">
        <v>130</v>
      </c>
      <c r="K16" s="230">
        <v>2.9523809999999999</v>
      </c>
      <c r="L16" s="233">
        <v>-0.82974998950958256</v>
      </c>
      <c r="M16" s="231">
        <v>210</v>
      </c>
      <c r="N16" s="230">
        <v>2.9523809999999999</v>
      </c>
      <c r="O16" s="233">
        <v>-1.1062499761581421</v>
      </c>
      <c r="P16" s="7">
        <v>16.5</v>
      </c>
      <c r="Q16" s="46">
        <v>4.018751046375356</v>
      </c>
      <c r="R16" s="9">
        <v>-8.9</v>
      </c>
      <c r="S16" s="61">
        <v>16.5</v>
      </c>
      <c r="T16" s="61">
        <v>14.423111479715253</v>
      </c>
      <c r="U16" s="61">
        <v>-21.21</v>
      </c>
      <c r="V16" s="7">
        <v>16.5</v>
      </c>
      <c r="W16" s="48">
        <v>13.205089569730454</v>
      </c>
      <c r="X16" s="9">
        <v>-17.190000000000001</v>
      </c>
      <c r="Y16" s="60">
        <v>19.5</v>
      </c>
      <c r="Z16" s="61">
        <v>27.745521513477314</v>
      </c>
      <c r="AA16" s="62">
        <v>-3.93</v>
      </c>
      <c r="AB16" s="133"/>
      <c r="AC16" s="133"/>
      <c r="AD16" s="9"/>
    </row>
    <row r="17" spans="1:30" x14ac:dyDescent="0.2">
      <c r="A17" s="229">
        <v>7</v>
      </c>
      <c r="B17" s="230">
        <v>2.7061470000000001</v>
      </c>
      <c r="C17" s="236">
        <v>-0.42650001049041747</v>
      </c>
      <c r="D17" s="231">
        <v>400</v>
      </c>
      <c r="E17" s="230">
        <v>3.1126529999999999</v>
      </c>
      <c r="F17" s="233">
        <v>-1.6684999942779541</v>
      </c>
      <c r="G17" s="85">
        <v>8</v>
      </c>
      <c r="H17" s="86">
        <v>2.744262</v>
      </c>
      <c r="I17" s="246"/>
      <c r="J17" s="234">
        <v>150</v>
      </c>
      <c r="K17" s="237">
        <v>3.1369050000000001</v>
      </c>
      <c r="L17" s="233"/>
      <c r="M17" s="234">
        <v>225</v>
      </c>
      <c r="N17" s="235"/>
      <c r="O17" s="233"/>
      <c r="P17" s="7">
        <v>19.5</v>
      </c>
      <c r="Q17" s="46">
        <v>6.0060271220492201</v>
      </c>
      <c r="R17" s="9">
        <v>-8.8000000000000007</v>
      </c>
      <c r="S17" s="61">
        <v>19.5</v>
      </c>
      <c r="T17" s="61">
        <v>18.267191927569286</v>
      </c>
      <c r="U17" s="61">
        <v>-23.85</v>
      </c>
      <c r="V17" s="7">
        <v>19.5</v>
      </c>
      <c r="W17" s="48">
        <v>13.720743345052735</v>
      </c>
      <c r="X17" s="9">
        <v>-14.36</v>
      </c>
      <c r="Y17" s="60">
        <v>22.5</v>
      </c>
      <c r="Z17" s="61">
        <v>27.840950945923321</v>
      </c>
      <c r="AA17" s="62">
        <v>-4.16</v>
      </c>
      <c r="AB17" s="133"/>
      <c r="AC17" s="133"/>
      <c r="AD17" s="9"/>
    </row>
    <row r="18" spans="1:30" x14ac:dyDescent="0.2">
      <c r="A18" s="238">
        <v>9</v>
      </c>
      <c r="B18" s="237">
        <v>2.744262</v>
      </c>
      <c r="C18" s="236"/>
      <c r="D18" s="234">
        <v>450</v>
      </c>
      <c r="E18" s="237">
        <v>3.8338779999999999</v>
      </c>
      <c r="F18" s="233"/>
      <c r="G18" s="85">
        <v>10</v>
      </c>
      <c r="H18" s="86">
        <v>2.7823769999999999</v>
      </c>
      <c r="I18" s="246"/>
      <c r="J18" s="234">
        <v>170</v>
      </c>
      <c r="K18" s="237">
        <v>3.1369050000000001</v>
      </c>
      <c r="L18" s="233"/>
      <c r="M18" s="234">
        <v>240</v>
      </c>
      <c r="N18" s="237">
        <v>2.8785720000000001</v>
      </c>
      <c r="O18" s="233"/>
      <c r="P18" s="7">
        <v>22.5</v>
      </c>
      <c r="Q18" s="46">
        <v>6.2052569897873768</v>
      </c>
      <c r="R18" s="9">
        <v>-10.3</v>
      </c>
      <c r="S18" s="61">
        <v>22.5</v>
      </c>
      <c r="T18" s="61">
        <v>20.453936001105809</v>
      </c>
      <c r="U18" s="61">
        <v>-24.82</v>
      </c>
      <c r="V18" s="7"/>
      <c r="W18" s="16"/>
      <c r="X18" s="49"/>
      <c r="Y18" s="60">
        <v>25.5</v>
      </c>
      <c r="Z18" s="61">
        <v>23.206763770299681</v>
      </c>
      <c r="AA18" s="62">
        <v>-3.26</v>
      </c>
      <c r="AB18" s="16"/>
      <c r="AC18" s="16"/>
      <c r="AD18" s="8"/>
    </row>
    <row r="19" spans="1:30" x14ac:dyDescent="0.2">
      <c r="A19" s="229">
        <v>11</v>
      </c>
      <c r="B19" s="230">
        <v>2.7823769999999999</v>
      </c>
      <c r="C19" s="236"/>
      <c r="D19" s="231">
        <v>500</v>
      </c>
      <c r="E19" s="230">
        <v>4.1375510000000002</v>
      </c>
      <c r="F19" s="233">
        <v>-4.5190003395080565</v>
      </c>
      <c r="G19" s="85">
        <v>12.5</v>
      </c>
      <c r="H19" s="86">
        <v>2.8967209999999999</v>
      </c>
      <c r="I19" s="246">
        <v>-0.38675000071525573</v>
      </c>
      <c r="J19" s="231">
        <v>193</v>
      </c>
      <c r="K19" s="230">
        <v>3.2107139999999998</v>
      </c>
      <c r="L19" s="233">
        <v>-0.91924993991851811</v>
      </c>
      <c r="M19" s="234">
        <v>255</v>
      </c>
      <c r="N19" s="235"/>
      <c r="O19" s="233"/>
      <c r="P19" s="7"/>
      <c r="Q19" s="16"/>
      <c r="R19" s="8"/>
      <c r="S19" s="61">
        <v>25.5</v>
      </c>
      <c r="T19" s="61">
        <v>22.405003801230215</v>
      </c>
      <c r="U19" s="61">
        <v>-24.97</v>
      </c>
      <c r="V19" s="7"/>
      <c r="W19" s="16"/>
      <c r="X19" s="49"/>
      <c r="Y19" s="60">
        <v>28.5</v>
      </c>
      <c r="Z19" s="61">
        <v>24.740331491712706</v>
      </c>
      <c r="AA19" s="62">
        <v>-3.49</v>
      </c>
      <c r="AB19" s="16"/>
      <c r="AC19" s="16"/>
      <c r="AD19" s="8"/>
    </row>
    <row r="20" spans="1:30" x14ac:dyDescent="0.2">
      <c r="A20" s="238">
        <v>13</v>
      </c>
      <c r="B20" s="237">
        <v>2.744262</v>
      </c>
      <c r="C20" s="236">
        <v>-0.51300002932548527</v>
      </c>
      <c r="D20" s="234">
        <v>545</v>
      </c>
      <c r="E20" s="237">
        <v>4.9346940000000004</v>
      </c>
      <c r="F20" s="233"/>
      <c r="G20" s="85">
        <v>15.5</v>
      </c>
      <c r="H20" s="86">
        <v>2.9348359999999998</v>
      </c>
      <c r="I20" s="246"/>
      <c r="J20" s="234">
        <v>210</v>
      </c>
      <c r="K20" s="237">
        <v>3.2845240000000002</v>
      </c>
      <c r="L20" s="233"/>
      <c r="M20" s="231">
        <v>270</v>
      </c>
      <c r="N20" s="230">
        <v>2.9523809999999999</v>
      </c>
      <c r="O20" s="233">
        <v>-1.146500039100647</v>
      </c>
      <c r="P20" s="7"/>
      <c r="Q20" s="16"/>
      <c r="R20" s="8"/>
      <c r="S20" s="61">
        <v>28.5</v>
      </c>
      <c r="T20" s="61">
        <v>19.75865643790172</v>
      </c>
      <c r="U20" s="61">
        <v>-25.07</v>
      </c>
      <c r="V20" s="7"/>
      <c r="W20" s="16"/>
      <c r="X20" s="49"/>
      <c r="Y20" s="7">
        <v>31.5</v>
      </c>
      <c r="Z20" s="16">
        <v>23.730788548468102</v>
      </c>
      <c r="AA20" s="8">
        <v>-3.74</v>
      </c>
      <c r="AB20" s="16"/>
      <c r="AC20" s="16"/>
      <c r="AD20" s="8"/>
    </row>
    <row r="21" spans="1:30" x14ac:dyDescent="0.2">
      <c r="A21" s="229">
        <v>15.5</v>
      </c>
      <c r="B21" s="230">
        <v>2.8204920000000002</v>
      </c>
      <c r="C21" s="236"/>
      <c r="D21" s="86"/>
      <c r="E21" s="86"/>
      <c r="F21" s="86"/>
      <c r="G21" s="85">
        <v>18.5</v>
      </c>
      <c r="H21" s="86">
        <v>2.9729510000000001</v>
      </c>
      <c r="I21" s="246"/>
      <c r="J21" s="234">
        <v>230</v>
      </c>
      <c r="K21" s="237">
        <v>3.358333</v>
      </c>
      <c r="L21" s="233"/>
      <c r="M21" s="234">
        <v>285</v>
      </c>
      <c r="N21" s="235"/>
      <c r="O21" s="233"/>
      <c r="P21" s="7"/>
      <c r="Q21" s="16"/>
      <c r="R21" s="16"/>
      <c r="S21" s="60">
        <v>31.5</v>
      </c>
      <c r="T21" s="61">
        <v>20.392425184878014</v>
      </c>
      <c r="U21" s="62">
        <v>-25.08</v>
      </c>
      <c r="V21" s="16"/>
      <c r="W21" s="16"/>
      <c r="X21" s="16"/>
      <c r="Y21" s="7">
        <v>34.5</v>
      </c>
      <c r="Z21" s="16">
        <v>21.669847647748195</v>
      </c>
      <c r="AA21" s="8">
        <v>-3.15</v>
      </c>
      <c r="AB21" s="16"/>
      <c r="AC21" s="16"/>
      <c r="AD21" s="8"/>
    </row>
    <row r="22" spans="1:30" x14ac:dyDescent="0.2">
      <c r="A22" s="238">
        <v>18.5</v>
      </c>
      <c r="B22" s="237">
        <v>2.8967209999999999</v>
      </c>
      <c r="C22" s="236">
        <v>-0.57200001478195195</v>
      </c>
      <c r="D22" s="86"/>
      <c r="E22" s="86"/>
      <c r="F22" s="86"/>
      <c r="G22" s="85">
        <v>22</v>
      </c>
      <c r="H22" s="86">
        <v>3.0110649999999999</v>
      </c>
      <c r="I22" s="246">
        <v>-0.5467499971389771</v>
      </c>
      <c r="J22" s="234">
        <v>250</v>
      </c>
      <c r="K22" s="237">
        <v>3.4321429999999999</v>
      </c>
      <c r="L22" s="233"/>
      <c r="M22" s="234">
        <v>310</v>
      </c>
      <c r="N22" s="237">
        <v>3.1369050000000001</v>
      </c>
      <c r="O22" s="233"/>
      <c r="P22" s="7"/>
      <c r="Q22" s="16"/>
      <c r="R22" s="16"/>
      <c r="S22" s="60">
        <v>34.5</v>
      </c>
      <c r="T22" s="61">
        <v>23.176307968760796</v>
      </c>
      <c r="U22" s="62">
        <v>-24.84</v>
      </c>
      <c r="V22" s="16"/>
      <c r="W22" s="16"/>
      <c r="X22" s="16"/>
      <c r="Y22" s="7">
        <v>37.5</v>
      </c>
      <c r="Z22" s="16">
        <v>15.910597689603211</v>
      </c>
      <c r="AA22" s="8">
        <v>-3.25</v>
      </c>
      <c r="AB22" s="16"/>
      <c r="AC22" s="16"/>
      <c r="AD22" s="8"/>
    </row>
    <row r="23" spans="1:30" x14ac:dyDescent="0.2">
      <c r="A23" s="229">
        <v>22</v>
      </c>
      <c r="B23" s="230">
        <v>2.9348359999999998</v>
      </c>
      <c r="C23" s="236"/>
      <c r="D23" s="86"/>
      <c r="E23" s="86"/>
      <c r="F23" s="86"/>
      <c r="G23" s="85">
        <v>26</v>
      </c>
      <c r="H23" s="86">
        <v>2.9348359999999998</v>
      </c>
      <c r="I23" s="86"/>
      <c r="J23" s="231">
        <v>270</v>
      </c>
      <c r="K23" s="230">
        <v>3.6166670000000001</v>
      </c>
      <c r="L23" s="233">
        <v>-1.3047500133514405</v>
      </c>
      <c r="M23" s="234">
        <v>325</v>
      </c>
      <c r="N23" s="235"/>
      <c r="O23" s="233"/>
      <c r="P23" s="7"/>
      <c r="Q23" s="16"/>
      <c r="R23" s="16"/>
      <c r="S23" s="60">
        <v>37.5</v>
      </c>
      <c r="T23" s="61">
        <v>19.380606814569081</v>
      </c>
      <c r="U23" s="62">
        <v>-24.8</v>
      </c>
      <c r="V23" s="16"/>
      <c r="W23" s="16"/>
      <c r="X23" s="16"/>
      <c r="Y23" s="7">
        <v>40.5</v>
      </c>
      <c r="Z23" s="16">
        <v>15.932362297003179</v>
      </c>
      <c r="AA23" s="8">
        <v>-3.02</v>
      </c>
      <c r="AB23" s="16"/>
      <c r="AC23" s="16"/>
      <c r="AD23" s="8"/>
    </row>
    <row r="24" spans="1:30" x14ac:dyDescent="0.2">
      <c r="A24" s="238">
        <v>26</v>
      </c>
      <c r="B24" s="237">
        <v>3.0491799999999998</v>
      </c>
      <c r="C24" s="235"/>
      <c r="D24" s="85"/>
      <c r="E24" s="86"/>
      <c r="F24" s="87"/>
      <c r="G24" s="86"/>
      <c r="H24" s="86"/>
      <c r="I24" s="86"/>
      <c r="J24" s="234">
        <v>290</v>
      </c>
      <c r="K24" s="237">
        <v>3.6166670000000001</v>
      </c>
      <c r="L24" s="233"/>
      <c r="M24" s="231">
        <v>340</v>
      </c>
      <c r="N24" s="230">
        <v>3.1369050000000001</v>
      </c>
      <c r="O24" s="233">
        <v>-1.4789999008178711</v>
      </c>
      <c r="P24" s="7"/>
      <c r="Q24" s="16"/>
      <c r="R24" s="16"/>
      <c r="S24" s="60">
        <v>40.5</v>
      </c>
      <c r="T24" s="61">
        <v>19.650148593544817</v>
      </c>
      <c r="U24" s="62">
        <v>-24.33</v>
      </c>
      <c r="V24" s="16"/>
      <c r="W24" s="16"/>
      <c r="X24" s="16"/>
      <c r="Y24" s="7">
        <v>43.5</v>
      </c>
      <c r="Z24" s="16">
        <v>15.689603214465091</v>
      </c>
      <c r="AA24" s="8">
        <v>-2.5499999999999998</v>
      </c>
      <c r="AB24" s="16"/>
      <c r="AC24" s="16"/>
      <c r="AD24" s="8"/>
    </row>
    <row r="25" spans="1:30" x14ac:dyDescent="0.2">
      <c r="A25" s="229">
        <v>30</v>
      </c>
      <c r="B25" s="230">
        <v>3.1635249999999999</v>
      </c>
      <c r="C25" s="235">
        <v>-0.42900000810623168</v>
      </c>
      <c r="D25" s="85"/>
      <c r="E25" s="86"/>
      <c r="F25" s="87"/>
      <c r="G25" s="86"/>
      <c r="H25" s="86"/>
      <c r="I25" s="86"/>
      <c r="J25" s="234">
        <v>306</v>
      </c>
      <c r="K25" s="237">
        <v>3.5428570000000001</v>
      </c>
      <c r="L25" s="233"/>
      <c r="M25" s="234">
        <v>355</v>
      </c>
      <c r="N25" s="235"/>
      <c r="O25" s="233"/>
      <c r="P25" s="7"/>
      <c r="Q25" s="16"/>
      <c r="R25" s="16"/>
      <c r="S25" s="7"/>
      <c r="T25" s="16"/>
      <c r="U25" s="8"/>
      <c r="V25" s="16"/>
      <c r="W25" s="16"/>
      <c r="X25" s="16"/>
      <c r="Y25" s="7"/>
      <c r="Z25" s="16"/>
      <c r="AA25" s="8"/>
      <c r="AB25" s="16"/>
      <c r="AC25" s="16"/>
      <c r="AD25" s="8"/>
    </row>
    <row r="26" spans="1:30" x14ac:dyDescent="0.2">
      <c r="A26" s="86"/>
      <c r="B26" s="86"/>
      <c r="C26" s="86"/>
      <c r="D26" s="85"/>
      <c r="E26" s="86"/>
      <c r="F26" s="87"/>
      <c r="G26" s="86"/>
      <c r="H26" s="86"/>
      <c r="I26" s="86"/>
      <c r="J26" s="234">
        <v>320</v>
      </c>
      <c r="K26" s="237">
        <v>3.5059520000000002</v>
      </c>
      <c r="L26" s="233"/>
      <c r="M26" s="234">
        <v>370</v>
      </c>
      <c r="N26" s="237">
        <v>3.2107139999999998</v>
      </c>
      <c r="O26" s="233">
        <v>-1.6580000400543213</v>
      </c>
      <c r="P26" s="7"/>
      <c r="Q26" s="16"/>
      <c r="R26" s="16"/>
      <c r="S26" s="7"/>
      <c r="T26" s="16"/>
      <c r="U26" s="8"/>
      <c r="V26" s="16"/>
      <c r="W26" s="16"/>
      <c r="X26" s="16"/>
      <c r="Y26" s="7"/>
      <c r="Z26" s="16"/>
      <c r="AA26" s="8"/>
      <c r="AB26" s="16"/>
      <c r="AC26" s="16"/>
      <c r="AD26" s="8"/>
    </row>
    <row r="27" spans="1:30" x14ac:dyDescent="0.2">
      <c r="A27" s="86"/>
      <c r="B27" s="86"/>
      <c r="C27" s="86"/>
      <c r="D27" s="85"/>
      <c r="E27" s="86"/>
      <c r="F27" s="87"/>
      <c r="G27" s="86"/>
      <c r="H27" s="86"/>
      <c r="I27" s="86"/>
      <c r="J27" s="231">
        <v>340</v>
      </c>
      <c r="K27" s="230">
        <v>3.5797620000000001</v>
      </c>
      <c r="L27" s="233">
        <v>-0.94999997615814213</v>
      </c>
      <c r="M27" s="234">
        <v>385</v>
      </c>
      <c r="N27" s="235"/>
      <c r="O27" s="233"/>
      <c r="P27" s="7"/>
      <c r="Q27" s="16"/>
      <c r="R27" s="16"/>
      <c r="S27" s="7"/>
      <c r="T27" s="16"/>
      <c r="U27" s="8"/>
      <c r="V27" s="16"/>
      <c r="W27" s="16"/>
      <c r="X27" s="16"/>
      <c r="Y27" s="7"/>
      <c r="Z27" s="16"/>
      <c r="AA27" s="8"/>
      <c r="AB27" s="16"/>
      <c r="AC27" s="16"/>
      <c r="AD27" s="8"/>
    </row>
    <row r="28" spans="1:30" x14ac:dyDescent="0.2">
      <c r="A28" s="86"/>
      <c r="B28" s="86"/>
      <c r="C28" s="86"/>
      <c r="D28" s="85"/>
      <c r="E28" s="86"/>
      <c r="F28" s="87"/>
      <c r="G28" s="86"/>
      <c r="H28" s="86"/>
      <c r="I28" s="86"/>
      <c r="J28" s="234">
        <v>355</v>
      </c>
      <c r="K28" s="237">
        <v>3.5428570000000001</v>
      </c>
      <c r="L28" s="233"/>
      <c r="M28" s="231">
        <v>410</v>
      </c>
      <c r="N28" s="230">
        <v>3.2845240000000002</v>
      </c>
      <c r="O28" s="233"/>
      <c r="P28" s="7"/>
      <c r="Q28" s="16"/>
      <c r="R28" s="16"/>
      <c r="S28" s="7"/>
      <c r="T28" s="16"/>
      <c r="U28" s="8"/>
      <c r="V28" s="16"/>
      <c r="W28" s="16"/>
      <c r="X28" s="16"/>
      <c r="Y28" s="7"/>
      <c r="Z28" s="16"/>
      <c r="AA28" s="8"/>
      <c r="AB28" s="16"/>
      <c r="AC28" s="16"/>
      <c r="AD28" s="8"/>
    </row>
    <row r="29" spans="1:30" x14ac:dyDescent="0.2">
      <c r="A29" s="86"/>
      <c r="B29" s="86"/>
      <c r="C29" s="86"/>
      <c r="D29" s="85"/>
      <c r="E29" s="86"/>
      <c r="F29" s="87"/>
      <c r="G29" s="86"/>
      <c r="H29" s="86"/>
      <c r="I29" s="86"/>
      <c r="J29" s="234">
        <v>370</v>
      </c>
      <c r="K29" s="237">
        <v>3.4321429999999999</v>
      </c>
      <c r="L29" s="233"/>
      <c r="M29" s="234">
        <v>430</v>
      </c>
      <c r="N29" s="237">
        <v>3.358333</v>
      </c>
      <c r="O29" s="233"/>
      <c r="P29" s="7"/>
      <c r="Q29" s="16"/>
      <c r="R29" s="16"/>
      <c r="S29" s="7"/>
      <c r="T29" s="16"/>
      <c r="U29" s="8"/>
      <c r="V29" s="16"/>
      <c r="W29" s="16"/>
      <c r="X29" s="16"/>
      <c r="Y29" s="7"/>
      <c r="Z29" s="16"/>
      <c r="AA29" s="8"/>
      <c r="AB29" s="16"/>
      <c r="AC29" s="16"/>
      <c r="AD29" s="8"/>
    </row>
    <row r="30" spans="1:30" x14ac:dyDescent="0.2">
      <c r="A30" s="86"/>
      <c r="B30" s="86"/>
      <c r="C30" s="86"/>
      <c r="D30" s="85"/>
      <c r="E30" s="86"/>
      <c r="F30" s="87"/>
      <c r="G30" s="86"/>
      <c r="H30" s="86"/>
      <c r="I30" s="86"/>
      <c r="J30" s="231">
        <v>390</v>
      </c>
      <c r="K30" s="230">
        <v>3.5797620000000001</v>
      </c>
      <c r="L30" s="233">
        <v>-1.0322499752044678</v>
      </c>
      <c r="M30" s="234">
        <v>450</v>
      </c>
      <c r="N30" s="237">
        <v>3.4321429999999999</v>
      </c>
      <c r="O30" s="233"/>
      <c r="P30" s="7"/>
      <c r="Q30" s="16"/>
      <c r="R30" s="16"/>
      <c r="S30" s="7"/>
      <c r="T30" s="16"/>
      <c r="U30" s="8"/>
      <c r="V30" s="16"/>
      <c r="W30" s="16"/>
      <c r="X30" s="16"/>
      <c r="Y30" s="7"/>
      <c r="Z30" s="16"/>
      <c r="AA30" s="8"/>
      <c r="AB30" s="16"/>
      <c r="AC30" s="16"/>
      <c r="AD30" s="8"/>
    </row>
    <row r="31" spans="1:30" x14ac:dyDescent="0.2">
      <c r="A31" s="86"/>
      <c r="B31" s="86"/>
      <c r="C31" s="86"/>
      <c r="D31" s="85"/>
      <c r="E31" s="86"/>
      <c r="F31" s="87"/>
      <c r="G31" s="86"/>
      <c r="H31" s="86"/>
      <c r="I31" s="86"/>
      <c r="J31" s="231">
        <v>400</v>
      </c>
      <c r="K31" s="230">
        <v>3.358333</v>
      </c>
      <c r="L31" s="233">
        <v>-0.91874997615814213</v>
      </c>
      <c r="M31" s="231">
        <v>470</v>
      </c>
      <c r="N31" s="230">
        <v>3.6166670000000001</v>
      </c>
      <c r="O31" s="233">
        <v>-1.6540000915527344</v>
      </c>
      <c r="P31" s="7"/>
      <c r="Q31" s="16"/>
      <c r="R31" s="16"/>
      <c r="S31" s="7"/>
      <c r="T31" s="16"/>
      <c r="U31" s="8"/>
      <c r="V31" s="16"/>
      <c r="W31" s="16"/>
      <c r="X31" s="16"/>
      <c r="Y31" s="7"/>
      <c r="Z31" s="16"/>
      <c r="AA31" s="8"/>
      <c r="AB31" s="16"/>
      <c r="AC31" s="16"/>
      <c r="AD31" s="8"/>
    </row>
    <row r="32" spans="1:30" x14ac:dyDescent="0.2">
      <c r="A32" s="86"/>
      <c r="B32" s="86"/>
      <c r="C32" s="86"/>
      <c r="D32" s="85"/>
      <c r="E32" s="86"/>
      <c r="F32" s="87"/>
      <c r="G32" s="86"/>
      <c r="H32" s="86"/>
      <c r="I32" s="86"/>
      <c r="J32" s="234">
        <v>410</v>
      </c>
      <c r="K32" s="237">
        <v>3.358333</v>
      </c>
      <c r="L32" s="233"/>
      <c r="M32" s="86"/>
      <c r="N32" s="86"/>
      <c r="O32" s="87"/>
      <c r="P32" s="7"/>
      <c r="Q32" s="16"/>
      <c r="R32" s="16"/>
      <c r="S32" s="7"/>
      <c r="T32" s="16"/>
      <c r="U32" s="8"/>
      <c r="V32" s="16"/>
      <c r="W32" s="16"/>
      <c r="X32" s="16"/>
      <c r="Y32" s="7"/>
      <c r="Z32" s="16"/>
      <c r="AA32" s="8"/>
      <c r="AB32" s="16"/>
      <c r="AC32" s="16"/>
      <c r="AD32" s="8"/>
    </row>
    <row r="33" spans="1:30" x14ac:dyDescent="0.2">
      <c r="A33" s="86"/>
      <c r="B33" s="86"/>
      <c r="C33" s="86"/>
      <c r="D33" s="85"/>
      <c r="E33" s="86"/>
      <c r="F33" s="87"/>
      <c r="G33" s="86"/>
      <c r="H33" s="86"/>
      <c r="I33" s="86"/>
      <c r="J33" s="231">
        <v>420</v>
      </c>
      <c r="K33" s="230">
        <v>3.0261909999999999</v>
      </c>
      <c r="L33" s="233">
        <v>-1.1819999694824219</v>
      </c>
      <c r="M33" s="86"/>
      <c r="N33" s="86"/>
      <c r="O33" s="87"/>
      <c r="P33" s="7"/>
      <c r="Q33" s="16"/>
      <c r="R33" s="16"/>
      <c r="S33" s="7"/>
      <c r="T33" s="16"/>
      <c r="U33" s="8"/>
      <c r="V33" s="16"/>
      <c r="W33" s="16"/>
      <c r="X33" s="16"/>
      <c r="Y33" s="7"/>
      <c r="Z33" s="16"/>
      <c r="AA33" s="8"/>
      <c r="AB33" s="16"/>
      <c r="AC33" s="16"/>
      <c r="AD33" s="8"/>
    </row>
    <row r="34" spans="1:30" x14ac:dyDescent="0.2">
      <c r="A34" s="86"/>
      <c r="B34" s="86"/>
      <c r="C34" s="86"/>
      <c r="D34" s="85"/>
      <c r="E34" s="86"/>
      <c r="F34" s="87"/>
      <c r="G34" s="86"/>
      <c r="H34" s="86"/>
      <c r="I34" s="86"/>
      <c r="J34" s="234">
        <v>435</v>
      </c>
      <c r="K34" s="237">
        <v>3.17381</v>
      </c>
      <c r="L34" s="233"/>
      <c r="M34" s="86"/>
      <c r="N34" s="86"/>
      <c r="O34" s="87"/>
      <c r="P34" s="7"/>
      <c r="Q34" s="16"/>
      <c r="R34" s="16"/>
      <c r="S34" s="7"/>
      <c r="T34" s="16"/>
      <c r="U34" s="8"/>
      <c r="V34" s="16"/>
      <c r="W34" s="16"/>
      <c r="X34" s="16"/>
      <c r="Y34" s="7"/>
      <c r="Z34" s="16"/>
      <c r="AA34" s="8"/>
      <c r="AB34" s="16"/>
      <c r="AC34" s="16"/>
      <c r="AD34" s="8"/>
    </row>
    <row r="35" spans="1:30" x14ac:dyDescent="0.2">
      <c r="A35" s="86"/>
      <c r="B35" s="86"/>
      <c r="C35" s="86"/>
      <c r="D35" s="85"/>
      <c r="E35" s="86"/>
      <c r="F35" s="87"/>
      <c r="G35" s="86"/>
      <c r="H35" s="86"/>
      <c r="I35" s="86"/>
      <c r="J35" s="231">
        <v>450</v>
      </c>
      <c r="K35" s="230">
        <v>2.7678569999999998</v>
      </c>
      <c r="L35" s="233">
        <v>-0.94225000143051152</v>
      </c>
      <c r="M35" s="86"/>
      <c r="N35" s="86"/>
      <c r="O35" s="87"/>
      <c r="P35" s="7"/>
      <c r="Q35" s="16"/>
      <c r="R35" s="16"/>
      <c r="S35" s="7"/>
      <c r="T35" s="16"/>
      <c r="U35" s="8"/>
      <c r="V35" s="16"/>
      <c r="W35" s="16"/>
      <c r="X35" s="16"/>
      <c r="Y35" s="7"/>
      <c r="Z35" s="16"/>
      <c r="AA35" s="8"/>
      <c r="AB35" s="16"/>
      <c r="AC35" s="16"/>
      <c r="AD35" s="8"/>
    </row>
    <row r="36" spans="1:30" x14ac:dyDescent="0.2">
      <c r="A36" s="86"/>
      <c r="B36" s="86"/>
      <c r="C36" s="86"/>
      <c r="D36" s="85"/>
      <c r="E36" s="86"/>
      <c r="F36" s="87"/>
      <c r="G36" s="86"/>
      <c r="H36" s="86"/>
      <c r="I36" s="86"/>
      <c r="J36" s="234">
        <v>460</v>
      </c>
      <c r="K36" s="237">
        <v>2.657143</v>
      </c>
      <c r="L36" s="233"/>
      <c r="M36" s="86"/>
      <c r="N36" s="86"/>
      <c r="O36" s="87"/>
      <c r="P36" s="7"/>
      <c r="Q36" s="16"/>
      <c r="R36" s="16"/>
      <c r="S36" s="7"/>
      <c r="T36" s="16"/>
      <c r="U36" s="8"/>
      <c r="V36" s="16"/>
      <c r="W36" s="16"/>
      <c r="X36" s="16"/>
      <c r="Y36" s="7"/>
      <c r="Z36" s="16"/>
      <c r="AA36" s="8"/>
      <c r="AB36" s="16"/>
      <c r="AC36" s="16"/>
      <c r="AD36" s="8"/>
    </row>
    <row r="37" spans="1:30" ht="17" thickBot="1" x14ac:dyDescent="0.25">
      <c r="A37" s="239"/>
      <c r="B37" s="239"/>
      <c r="C37" s="239"/>
      <c r="D37" s="244"/>
      <c r="E37" s="239"/>
      <c r="F37" s="243"/>
      <c r="G37" s="239"/>
      <c r="H37" s="239"/>
      <c r="I37" s="239"/>
      <c r="J37" s="240">
        <v>470</v>
      </c>
      <c r="K37" s="241">
        <v>2.7678569999999998</v>
      </c>
      <c r="L37" s="242">
        <v>-0.85699998140335087</v>
      </c>
      <c r="M37" s="239"/>
      <c r="N37" s="239"/>
      <c r="O37" s="243"/>
      <c r="P37" s="10"/>
      <c r="Q37" s="18"/>
      <c r="R37" s="18"/>
      <c r="S37" s="10"/>
      <c r="T37" s="18"/>
      <c r="U37" s="170"/>
      <c r="V37" s="18"/>
      <c r="W37" s="18"/>
      <c r="X37" s="18"/>
      <c r="Y37" s="10"/>
      <c r="Z37" s="18"/>
      <c r="AA37" s="170"/>
      <c r="AB37" s="18"/>
      <c r="AC37" s="18"/>
      <c r="AD37" s="170"/>
    </row>
  </sheetData>
  <mergeCells count="4">
    <mergeCell ref="AB11:AC11"/>
    <mergeCell ref="P2:AA2"/>
    <mergeCell ref="AB2:AD3"/>
    <mergeCell ref="A2:O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4007-8871-2E48-B53F-8E534BFF9681}">
  <dimension ref="A1:T34"/>
  <sheetViews>
    <sheetView workbookViewId="0">
      <selection activeCell="A34" sqref="A34"/>
    </sheetView>
  </sheetViews>
  <sheetFormatPr baseColWidth="10" defaultColWidth="10.83203125" defaultRowHeight="16" x14ac:dyDescent="0.2"/>
  <sheetData>
    <row r="1" spans="1:20" ht="17" thickBot="1" x14ac:dyDescent="0.25">
      <c r="A1" s="158" t="s">
        <v>80</v>
      </c>
      <c r="B1" s="156"/>
      <c r="C1" s="156"/>
      <c r="D1" s="156"/>
      <c r="E1" s="156"/>
      <c r="F1" s="156"/>
      <c r="G1" s="156"/>
      <c r="H1" s="156"/>
      <c r="I1" s="156"/>
      <c r="J1" s="157"/>
      <c r="K1" s="154" t="s">
        <v>73</v>
      </c>
      <c r="L1" s="155"/>
      <c r="M1" s="155"/>
      <c r="N1" s="155"/>
      <c r="O1" s="155"/>
      <c r="P1" s="155"/>
      <c r="Q1" s="155"/>
      <c r="R1" s="155"/>
      <c r="S1" s="155"/>
      <c r="T1" s="256"/>
    </row>
    <row r="2" spans="1:20" x14ac:dyDescent="0.2">
      <c r="A2" s="321" t="s">
        <v>12</v>
      </c>
      <c r="B2" s="317"/>
      <c r="C2" s="317"/>
      <c r="D2" s="317"/>
      <c r="E2" s="317"/>
      <c r="F2" s="317"/>
      <c r="G2" s="317"/>
      <c r="H2" s="317"/>
      <c r="I2" s="317"/>
      <c r="J2" s="318"/>
      <c r="K2" s="301" t="s">
        <v>10</v>
      </c>
      <c r="L2" s="303"/>
      <c r="M2" s="303"/>
      <c r="N2" s="303"/>
      <c r="O2" s="303"/>
      <c r="P2" s="303"/>
      <c r="Q2" s="303"/>
      <c r="R2" s="304"/>
      <c r="S2" s="301" t="s">
        <v>11</v>
      </c>
      <c r="T2" s="305"/>
    </row>
    <row r="3" spans="1:20" ht="17" thickBot="1" x14ac:dyDescent="0.25">
      <c r="A3" s="322"/>
      <c r="B3" s="319"/>
      <c r="C3" s="319"/>
      <c r="D3" s="319"/>
      <c r="E3" s="319"/>
      <c r="F3" s="319"/>
      <c r="G3" s="319"/>
      <c r="H3" s="319"/>
      <c r="I3" s="319"/>
      <c r="J3" s="320"/>
      <c r="K3" s="10"/>
      <c r="L3" s="18"/>
      <c r="M3" s="18"/>
      <c r="N3" s="18"/>
      <c r="O3" s="18"/>
      <c r="P3" s="18"/>
      <c r="Q3" s="18"/>
      <c r="R3" s="18"/>
      <c r="S3" s="306"/>
      <c r="T3" s="308"/>
    </row>
    <row r="4" spans="1:20" x14ac:dyDescent="0.2">
      <c r="A4" s="79"/>
      <c r="B4" s="84"/>
      <c r="C4" s="79"/>
      <c r="D4" s="84"/>
      <c r="E4" s="79"/>
      <c r="F4" s="84"/>
      <c r="G4" s="79"/>
      <c r="H4" s="84"/>
      <c r="I4" s="79"/>
      <c r="J4" s="84"/>
      <c r="K4" s="7"/>
      <c r="L4" s="8"/>
      <c r="M4" s="7"/>
      <c r="N4" s="8"/>
      <c r="O4" s="16"/>
      <c r="P4" s="16"/>
      <c r="Q4" s="7"/>
      <c r="R4" s="8"/>
      <c r="S4" s="16"/>
      <c r="T4" s="8"/>
    </row>
    <row r="5" spans="1:20" ht="19" x14ac:dyDescent="0.25">
      <c r="A5" s="135" t="s">
        <v>67</v>
      </c>
      <c r="B5" s="137"/>
      <c r="C5" s="135" t="s">
        <v>68</v>
      </c>
      <c r="D5" s="137"/>
      <c r="E5" s="135" t="s">
        <v>69</v>
      </c>
      <c r="F5" s="137"/>
      <c r="G5" s="135" t="s">
        <v>70</v>
      </c>
      <c r="H5" s="137"/>
      <c r="I5" s="135" t="s">
        <v>71</v>
      </c>
      <c r="J5" s="137"/>
      <c r="K5" s="19" t="s">
        <v>66</v>
      </c>
      <c r="L5" s="20"/>
      <c r="M5" s="19" t="s">
        <v>6</v>
      </c>
      <c r="N5" s="20"/>
      <c r="O5" s="37" t="s">
        <v>8</v>
      </c>
      <c r="P5" s="37"/>
      <c r="Q5" s="19" t="s">
        <v>0</v>
      </c>
      <c r="R5" s="20"/>
      <c r="S5" s="37" t="s">
        <v>3</v>
      </c>
      <c r="T5" s="20"/>
    </row>
    <row r="6" spans="1:20" s="64" customFormat="1" x14ac:dyDescent="0.2">
      <c r="A6" s="85"/>
      <c r="B6" s="87"/>
      <c r="C6" s="85"/>
      <c r="D6" s="87"/>
      <c r="E6" s="85"/>
      <c r="F6" s="87"/>
      <c r="G6" s="85"/>
      <c r="H6" s="87"/>
      <c r="I6" s="85"/>
      <c r="J6" s="87"/>
      <c r="K6" s="93" t="s">
        <v>4</v>
      </c>
      <c r="L6" s="247"/>
      <c r="M6" s="253" t="s">
        <v>5</v>
      </c>
      <c r="N6" s="247"/>
      <c r="O6" s="250" t="s">
        <v>7</v>
      </c>
      <c r="P6" s="180"/>
      <c r="Q6" s="93" t="s">
        <v>58</v>
      </c>
      <c r="R6" s="247"/>
      <c r="S6" s="180"/>
      <c r="T6" s="247"/>
    </row>
    <row r="7" spans="1:20" x14ac:dyDescent="0.2">
      <c r="A7" s="79"/>
      <c r="B7" s="84"/>
      <c r="C7" s="79"/>
      <c r="D7" s="84"/>
      <c r="E7" s="79"/>
      <c r="F7" s="84"/>
      <c r="G7" s="79"/>
      <c r="H7" s="84"/>
      <c r="I7" s="79"/>
      <c r="J7" s="84"/>
      <c r="K7" s="7"/>
      <c r="L7" s="8"/>
      <c r="M7" s="7"/>
      <c r="N7" s="8"/>
      <c r="O7" s="16"/>
      <c r="P7" s="16"/>
      <c r="Q7" s="7"/>
      <c r="R7" s="8"/>
      <c r="S7" s="16"/>
      <c r="T7" s="8"/>
    </row>
    <row r="8" spans="1:20" ht="17" thickBot="1" x14ac:dyDescent="0.25">
      <c r="A8" s="79"/>
      <c r="B8" s="84"/>
      <c r="C8" s="79"/>
      <c r="D8" s="84"/>
      <c r="E8" s="79"/>
      <c r="F8" s="84"/>
      <c r="G8" s="79"/>
      <c r="H8" s="84"/>
      <c r="I8" s="79"/>
      <c r="J8" s="84"/>
      <c r="K8" s="7"/>
      <c r="L8" s="8"/>
      <c r="M8" s="7"/>
      <c r="N8" s="8"/>
      <c r="O8" s="16"/>
      <c r="P8" s="16"/>
      <c r="Q8" s="7"/>
      <c r="R8" s="8"/>
      <c r="S8" s="16"/>
      <c r="T8" s="8"/>
    </row>
    <row r="9" spans="1:20" ht="30" thickBot="1" x14ac:dyDescent="0.25">
      <c r="A9" s="139" t="s">
        <v>1</v>
      </c>
      <c r="B9" s="206" t="s">
        <v>14</v>
      </c>
      <c r="C9" s="139" t="s">
        <v>1</v>
      </c>
      <c r="D9" s="206" t="s">
        <v>14</v>
      </c>
      <c r="E9" s="139" t="s">
        <v>1</v>
      </c>
      <c r="F9" s="206" t="s">
        <v>14</v>
      </c>
      <c r="G9" s="139" t="s">
        <v>1</v>
      </c>
      <c r="H9" s="206" t="s">
        <v>14</v>
      </c>
      <c r="I9" s="139" t="s">
        <v>1</v>
      </c>
      <c r="J9" s="206" t="s">
        <v>14</v>
      </c>
      <c r="K9" s="1" t="s">
        <v>1</v>
      </c>
      <c r="L9" s="2" t="s">
        <v>14</v>
      </c>
      <c r="M9" s="1" t="s">
        <v>1</v>
      </c>
      <c r="N9" s="2" t="s">
        <v>14</v>
      </c>
      <c r="O9" s="3" t="s">
        <v>1</v>
      </c>
      <c r="P9" s="2" t="s">
        <v>14</v>
      </c>
      <c r="Q9" s="1" t="s">
        <v>1</v>
      </c>
      <c r="R9" s="2" t="s">
        <v>14</v>
      </c>
      <c r="S9" s="3" t="s">
        <v>1</v>
      </c>
      <c r="T9" s="2" t="s">
        <v>14</v>
      </c>
    </row>
    <row r="10" spans="1:20" x14ac:dyDescent="0.2">
      <c r="A10" s="79">
        <v>0.5</v>
      </c>
      <c r="B10" s="77">
        <v>28.39</v>
      </c>
      <c r="C10" s="199">
        <v>21</v>
      </c>
      <c r="D10" s="201">
        <v>28.82</v>
      </c>
      <c r="E10" s="76">
        <v>0</v>
      </c>
      <c r="F10" s="214">
        <v>28.5</v>
      </c>
      <c r="G10" s="199">
        <v>10</v>
      </c>
      <c r="H10" s="201">
        <v>28.4</v>
      </c>
      <c r="I10" s="199">
        <v>45</v>
      </c>
      <c r="J10" s="201">
        <v>27.73</v>
      </c>
      <c r="K10" s="7">
        <v>0</v>
      </c>
      <c r="L10" s="48">
        <v>26.307616931925384</v>
      </c>
      <c r="M10" s="99">
        <v>-1.5</v>
      </c>
      <c r="N10" s="100">
        <v>26.573901024023673</v>
      </c>
      <c r="O10" s="16">
        <v>0</v>
      </c>
      <c r="P10" s="207">
        <v>22.383423321927452</v>
      </c>
      <c r="Q10" s="102">
        <v>1.5</v>
      </c>
      <c r="R10" s="103">
        <v>6.1693503442737887</v>
      </c>
      <c r="S10" s="208">
        <v>-1.5</v>
      </c>
      <c r="T10" s="209">
        <v>28.9</v>
      </c>
    </row>
    <row r="11" spans="1:20" x14ac:dyDescent="0.2">
      <c r="A11" s="79">
        <v>1.5</v>
      </c>
      <c r="B11" s="77">
        <v>28.38</v>
      </c>
      <c r="C11" s="79">
        <v>210</v>
      </c>
      <c r="D11" s="84">
        <v>28.85</v>
      </c>
      <c r="E11" s="76">
        <v>0.5</v>
      </c>
      <c r="F11" s="214">
        <v>28.5</v>
      </c>
      <c r="G11" s="79">
        <v>30</v>
      </c>
      <c r="H11" s="84">
        <v>28.3</v>
      </c>
      <c r="I11" s="79">
        <v>145</v>
      </c>
      <c r="J11" s="84">
        <v>26.59</v>
      </c>
      <c r="K11" s="7">
        <v>1.5</v>
      </c>
      <c r="L11" s="48">
        <v>24.65985210431819</v>
      </c>
      <c r="M11" s="101">
        <v>1.5</v>
      </c>
      <c r="N11" s="95">
        <v>21.854313488818804</v>
      </c>
      <c r="O11" s="16">
        <v>1.5</v>
      </c>
      <c r="P11" s="207">
        <v>21.618554229863427</v>
      </c>
      <c r="Q11" s="101">
        <v>4.5</v>
      </c>
      <c r="R11" s="9">
        <v>0.39427125175927658</v>
      </c>
      <c r="S11" s="210">
        <v>0.5</v>
      </c>
      <c r="T11" s="211">
        <v>4.7</v>
      </c>
    </row>
    <row r="12" spans="1:20" x14ac:dyDescent="0.2">
      <c r="A12" s="79">
        <v>2.5</v>
      </c>
      <c r="B12" s="77">
        <v>28.71</v>
      </c>
      <c r="C12" s="79">
        <v>240</v>
      </c>
      <c r="D12" s="84">
        <v>28.8</v>
      </c>
      <c r="E12" s="76">
        <v>1</v>
      </c>
      <c r="F12" s="214">
        <v>28.6</v>
      </c>
      <c r="G12" s="79">
        <v>50</v>
      </c>
      <c r="H12" s="84">
        <v>28.1</v>
      </c>
      <c r="I12" s="79">
        <v>210</v>
      </c>
      <c r="J12" s="84">
        <v>28.35</v>
      </c>
      <c r="K12" s="7">
        <v>4.5</v>
      </c>
      <c r="L12" s="48">
        <v>26.086412464623717</v>
      </c>
      <c r="M12" s="101">
        <v>4.5</v>
      </c>
      <c r="N12" s="95">
        <v>19.941316564783449</v>
      </c>
      <c r="O12" s="16">
        <v>4.5</v>
      </c>
      <c r="P12" s="207">
        <v>19.927621604453687</v>
      </c>
      <c r="Q12" s="101">
        <v>7.5</v>
      </c>
      <c r="R12" s="9">
        <v>0.10867950057686152</v>
      </c>
      <c r="S12" s="212">
        <v>1.5</v>
      </c>
      <c r="T12" s="211">
        <v>3.6</v>
      </c>
    </row>
    <row r="13" spans="1:20" x14ac:dyDescent="0.2">
      <c r="A13" s="79">
        <v>3.5</v>
      </c>
      <c r="B13" s="77">
        <v>28.47</v>
      </c>
      <c r="C13" s="79">
        <v>265</v>
      </c>
      <c r="D13" s="84">
        <v>28.68</v>
      </c>
      <c r="E13" s="76">
        <v>1.5</v>
      </c>
      <c r="F13" s="214">
        <v>28.3</v>
      </c>
      <c r="G13" s="79">
        <v>93</v>
      </c>
      <c r="H13" s="84">
        <v>28.1</v>
      </c>
      <c r="I13" s="79">
        <v>225</v>
      </c>
      <c r="J13" s="84">
        <v>28.41</v>
      </c>
      <c r="K13" s="7">
        <v>7.5</v>
      </c>
      <c r="L13" s="48">
        <v>25.336879583701045</v>
      </c>
      <c r="M13" s="101">
        <v>7.5</v>
      </c>
      <c r="N13" s="95">
        <v>19.359764565406429</v>
      </c>
      <c r="O13" s="16">
        <v>7.5</v>
      </c>
      <c r="P13" s="207">
        <v>18.96923408819881</v>
      </c>
      <c r="Q13" s="101">
        <v>10.5</v>
      </c>
      <c r="R13" s="9">
        <v>6.495883443772614E-2</v>
      </c>
      <c r="S13" s="212">
        <v>2.5</v>
      </c>
      <c r="T13" s="211">
        <v>2.2999999999999998</v>
      </c>
    </row>
    <row r="14" spans="1:20" x14ac:dyDescent="0.2">
      <c r="A14" s="79">
        <v>7</v>
      </c>
      <c r="B14" s="77">
        <v>28.35</v>
      </c>
      <c r="C14" s="79">
        <v>290</v>
      </c>
      <c r="D14" s="84">
        <v>28.75</v>
      </c>
      <c r="E14" s="76">
        <v>2.5</v>
      </c>
      <c r="F14" s="214">
        <v>28.5</v>
      </c>
      <c r="G14" s="79">
        <v>110</v>
      </c>
      <c r="H14" s="84">
        <v>27.9</v>
      </c>
      <c r="I14" s="79">
        <v>240</v>
      </c>
      <c r="J14" s="84">
        <v>28.2</v>
      </c>
      <c r="K14" s="7">
        <v>10.5</v>
      </c>
      <c r="L14" s="48">
        <v>24.576714037917288</v>
      </c>
      <c r="M14" s="101">
        <v>10.5</v>
      </c>
      <c r="N14" s="95">
        <v>17.236323638204258</v>
      </c>
      <c r="O14" s="16">
        <v>10.5</v>
      </c>
      <c r="P14" s="207">
        <v>17.202399429506272</v>
      </c>
      <c r="Q14" s="101">
        <v>13.5</v>
      </c>
      <c r="R14" s="9">
        <v>7.5499392936315704E-2</v>
      </c>
      <c r="S14" s="212">
        <v>3.5</v>
      </c>
      <c r="T14" s="211">
        <v>0.7</v>
      </c>
    </row>
    <row r="15" spans="1:20" x14ac:dyDescent="0.2">
      <c r="A15" s="79">
        <v>9</v>
      </c>
      <c r="B15" s="77">
        <v>28.37</v>
      </c>
      <c r="C15" s="79">
        <v>360</v>
      </c>
      <c r="D15" s="84">
        <v>28.83</v>
      </c>
      <c r="E15" s="76">
        <v>3</v>
      </c>
      <c r="F15" s="214">
        <v>28.8</v>
      </c>
      <c r="G15" s="79">
        <v>130</v>
      </c>
      <c r="H15" s="84">
        <v>27.9</v>
      </c>
      <c r="I15" s="79">
        <v>255</v>
      </c>
      <c r="J15" s="84">
        <v>28.35</v>
      </c>
      <c r="K15" s="7">
        <v>13.5</v>
      </c>
      <c r="L15" s="48">
        <v>25.922522138705457</v>
      </c>
      <c r="M15" s="101">
        <v>13.5</v>
      </c>
      <c r="N15" s="95">
        <v>19.171319549896818</v>
      </c>
      <c r="O15" s="16">
        <v>13.5</v>
      </c>
      <c r="P15" s="207">
        <v>17.631911693323666</v>
      </c>
      <c r="Q15" s="101">
        <v>16.5</v>
      </c>
      <c r="R15" s="9">
        <v>6.7242118742864732E-2</v>
      </c>
      <c r="S15" s="212">
        <v>4.5</v>
      </c>
      <c r="T15" s="211" t="s">
        <v>23</v>
      </c>
    </row>
    <row r="16" spans="1:20" x14ac:dyDescent="0.2">
      <c r="A16" s="79">
        <v>11</v>
      </c>
      <c r="B16" s="77">
        <v>28.04</v>
      </c>
      <c r="C16" s="79">
        <v>400</v>
      </c>
      <c r="D16" s="84">
        <v>28.36</v>
      </c>
      <c r="E16" s="76">
        <v>3.5</v>
      </c>
      <c r="F16" s="214">
        <v>28.3</v>
      </c>
      <c r="G16" s="79">
        <v>150</v>
      </c>
      <c r="H16" s="84">
        <v>27.8</v>
      </c>
      <c r="I16" s="79">
        <v>285</v>
      </c>
      <c r="J16" s="84">
        <v>27.45</v>
      </c>
      <c r="K16" s="7">
        <v>16.5</v>
      </c>
      <c r="L16" s="48">
        <v>23.492955174827301</v>
      </c>
      <c r="M16" s="101">
        <v>16.5</v>
      </c>
      <c r="N16" s="95">
        <v>17.620248153772273</v>
      </c>
      <c r="O16" s="16">
        <v>16.5</v>
      </c>
      <c r="P16" s="207">
        <v>16.895495376723616</v>
      </c>
      <c r="Q16" s="101">
        <v>19.5</v>
      </c>
      <c r="R16" s="9">
        <v>8.2403609763758601E-2</v>
      </c>
      <c r="S16" s="212">
        <v>5.5</v>
      </c>
      <c r="T16" s="211" t="s">
        <v>23</v>
      </c>
    </row>
    <row r="17" spans="1:20" x14ac:dyDescent="0.2">
      <c r="A17" s="79">
        <v>13</v>
      </c>
      <c r="B17" s="77">
        <v>28.48</v>
      </c>
      <c r="C17" s="79">
        <v>450</v>
      </c>
      <c r="D17" s="84">
        <v>27.46</v>
      </c>
      <c r="E17" s="76">
        <v>4.5</v>
      </c>
      <c r="F17" s="214">
        <v>28.4</v>
      </c>
      <c r="G17" s="79">
        <v>193</v>
      </c>
      <c r="H17" s="84">
        <v>27.8</v>
      </c>
      <c r="I17" s="79">
        <v>310</v>
      </c>
      <c r="J17" s="84">
        <v>28.34</v>
      </c>
      <c r="K17" s="7">
        <v>19.5</v>
      </c>
      <c r="L17" s="48">
        <v>23.529862146617571</v>
      </c>
      <c r="M17" s="101">
        <v>19.5</v>
      </c>
      <c r="N17" s="95">
        <v>14.171721891264001</v>
      </c>
      <c r="O17" s="16">
        <v>19.5</v>
      </c>
      <c r="P17" s="207">
        <v>16.142365751200014</v>
      </c>
      <c r="Q17" s="101">
        <v>22.5</v>
      </c>
      <c r="R17" s="9">
        <v>0.24718666755259708</v>
      </c>
      <c r="S17" s="212">
        <v>7.5</v>
      </c>
      <c r="T17" s="213" t="s">
        <v>23</v>
      </c>
    </row>
    <row r="18" spans="1:20" x14ac:dyDescent="0.2">
      <c r="A18" s="79">
        <v>22</v>
      </c>
      <c r="B18" s="77">
        <v>28.11</v>
      </c>
      <c r="C18" s="79">
        <v>500</v>
      </c>
      <c r="D18" s="84">
        <v>27.11</v>
      </c>
      <c r="E18" s="76">
        <v>6</v>
      </c>
      <c r="F18" s="214">
        <v>28.7</v>
      </c>
      <c r="G18" s="79">
        <v>210</v>
      </c>
      <c r="H18" s="84">
        <v>28.2</v>
      </c>
      <c r="I18" s="79">
        <v>325</v>
      </c>
      <c r="J18" s="84">
        <v>28.33</v>
      </c>
      <c r="K18" s="7">
        <v>22.5</v>
      </c>
      <c r="L18" s="48">
        <v>23.614314841301237</v>
      </c>
      <c r="M18" s="101">
        <v>22.5</v>
      </c>
      <c r="N18" s="95">
        <v>11.43928538981687</v>
      </c>
      <c r="O18" s="16"/>
      <c r="P18" s="48"/>
      <c r="Q18" s="101">
        <v>25.5</v>
      </c>
      <c r="R18" s="9">
        <v>0.53872824688464582</v>
      </c>
      <c r="S18" s="212">
        <v>9.5</v>
      </c>
      <c r="T18" s="211" t="s">
        <v>23</v>
      </c>
    </row>
    <row r="19" spans="1:20" x14ac:dyDescent="0.2">
      <c r="A19" s="79">
        <v>26</v>
      </c>
      <c r="B19" s="77">
        <v>28.14</v>
      </c>
      <c r="C19" s="79">
        <v>545</v>
      </c>
      <c r="D19" s="84">
        <v>26.78</v>
      </c>
      <c r="E19" s="76">
        <v>6</v>
      </c>
      <c r="F19" s="214">
        <v>28.3</v>
      </c>
      <c r="G19" s="79">
        <v>230</v>
      </c>
      <c r="H19" s="84">
        <v>28</v>
      </c>
      <c r="I19" s="79">
        <v>340</v>
      </c>
      <c r="J19" s="84">
        <v>28.09</v>
      </c>
      <c r="K19" s="7"/>
      <c r="L19" s="16"/>
      <c r="M19" s="101">
        <v>25.5</v>
      </c>
      <c r="N19" s="95">
        <v>9.7983750600267356</v>
      </c>
      <c r="O19" s="16"/>
      <c r="P19" s="48"/>
      <c r="Q19" s="101">
        <v>28.5</v>
      </c>
      <c r="R19" s="9">
        <v>0.78673641355231927</v>
      </c>
      <c r="S19" s="212">
        <v>11.5</v>
      </c>
      <c r="T19" s="213" t="s">
        <v>23</v>
      </c>
    </row>
    <row r="20" spans="1:20" x14ac:dyDescent="0.2">
      <c r="A20" s="79">
        <v>30</v>
      </c>
      <c r="B20" s="77">
        <v>27.91</v>
      </c>
      <c r="C20" s="79"/>
      <c r="D20" s="84"/>
      <c r="E20" s="76">
        <v>8</v>
      </c>
      <c r="F20" s="214">
        <v>28.5</v>
      </c>
      <c r="G20" s="79">
        <v>250</v>
      </c>
      <c r="H20" s="84">
        <v>28</v>
      </c>
      <c r="I20" s="79">
        <v>355</v>
      </c>
      <c r="J20" s="84">
        <v>28.22</v>
      </c>
      <c r="K20" s="7"/>
      <c r="L20" s="16"/>
      <c r="M20" s="101">
        <v>28.5</v>
      </c>
      <c r="N20" s="95">
        <v>10.284409920959389</v>
      </c>
      <c r="O20" s="16"/>
      <c r="P20" s="48"/>
      <c r="Q20" s="101">
        <v>31.5</v>
      </c>
      <c r="R20" s="9">
        <v>0.97062536620135187</v>
      </c>
      <c r="S20" s="212">
        <v>13.5</v>
      </c>
      <c r="T20" s="213" t="s">
        <v>23</v>
      </c>
    </row>
    <row r="21" spans="1:20" x14ac:dyDescent="0.2">
      <c r="A21" s="79" t="s">
        <v>9</v>
      </c>
      <c r="B21" s="77"/>
      <c r="C21" s="79"/>
      <c r="D21" s="84"/>
      <c r="E21" s="76">
        <v>10</v>
      </c>
      <c r="F21" s="214">
        <v>28.3</v>
      </c>
      <c r="G21" s="79">
        <v>290</v>
      </c>
      <c r="H21" s="84">
        <v>28.2</v>
      </c>
      <c r="I21" s="79">
        <v>385</v>
      </c>
      <c r="J21" s="84">
        <v>27.94</v>
      </c>
      <c r="K21" s="7"/>
      <c r="L21" s="16"/>
      <c r="M21" s="101">
        <v>31.5</v>
      </c>
      <c r="N21" s="95">
        <v>10.486197095354903</v>
      </c>
      <c r="O21" s="16"/>
      <c r="P21" s="16"/>
      <c r="Q21" s="101">
        <v>34.5</v>
      </c>
      <c r="R21" s="9">
        <v>1.135245332254109</v>
      </c>
      <c r="S21" s="212">
        <v>15.5</v>
      </c>
      <c r="T21" s="213" t="s">
        <v>23</v>
      </c>
    </row>
    <row r="22" spans="1:20" x14ac:dyDescent="0.2">
      <c r="A22" s="79" t="s">
        <v>9</v>
      </c>
      <c r="B22" s="77"/>
      <c r="C22" s="79"/>
      <c r="D22" s="84"/>
      <c r="E22" s="76">
        <v>12.5</v>
      </c>
      <c r="F22" s="214">
        <v>28.5</v>
      </c>
      <c r="G22" s="79">
        <v>340</v>
      </c>
      <c r="H22" s="84">
        <v>29.2</v>
      </c>
      <c r="I22" s="79">
        <v>410</v>
      </c>
      <c r="J22" s="84">
        <v>28.13</v>
      </c>
      <c r="K22" s="7"/>
      <c r="L22" s="16"/>
      <c r="M22" s="101">
        <v>34.5</v>
      </c>
      <c r="N22" s="95">
        <v>10.300282936832405</v>
      </c>
      <c r="O22" s="16"/>
      <c r="P22" s="16"/>
      <c r="Q22" s="101">
        <v>37.5</v>
      </c>
      <c r="R22" s="9">
        <v>4.1081902253686176</v>
      </c>
      <c r="S22" s="212">
        <v>17.5</v>
      </c>
      <c r="T22" s="213" t="s">
        <v>23</v>
      </c>
    </row>
    <row r="23" spans="1:20" x14ac:dyDescent="0.2">
      <c r="A23" s="79"/>
      <c r="B23" s="77"/>
      <c r="C23" s="79"/>
      <c r="D23" s="84"/>
      <c r="E23" s="76">
        <v>14</v>
      </c>
      <c r="F23" s="214">
        <v>28.4</v>
      </c>
      <c r="G23" s="79">
        <v>355</v>
      </c>
      <c r="H23" s="84">
        <v>27.4</v>
      </c>
      <c r="I23" s="79">
        <v>430</v>
      </c>
      <c r="J23" s="84">
        <v>28.03</v>
      </c>
      <c r="K23" s="7"/>
      <c r="L23" s="16"/>
      <c r="M23" s="101">
        <v>37.5</v>
      </c>
      <c r="N23" s="95">
        <v>5.9568716011888538</v>
      </c>
      <c r="O23" s="16"/>
      <c r="P23" s="16"/>
      <c r="Q23" s="101">
        <v>40.5</v>
      </c>
      <c r="R23" s="9">
        <v>6.5308817222487328</v>
      </c>
      <c r="S23" s="212">
        <v>19.5</v>
      </c>
      <c r="T23" s="213" t="s">
        <v>23</v>
      </c>
    </row>
    <row r="24" spans="1:20" x14ac:dyDescent="0.2">
      <c r="A24" s="79"/>
      <c r="B24" s="77"/>
      <c r="C24" s="79"/>
      <c r="D24" s="84"/>
      <c r="E24" s="76">
        <v>15.5</v>
      </c>
      <c r="F24" s="214">
        <v>28.4</v>
      </c>
      <c r="G24" s="79">
        <v>390</v>
      </c>
      <c r="H24" s="84">
        <v>27.9</v>
      </c>
      <c r="I24" s="79">
        <v>450</v>
      </c>
      <c r="J24" s="84">
        <v>27.87</v>
      </c>
      <c r="K24" s="7"/>
      <c r="L24" s="16"/>
      <c r="M24" s="101">
        <v>40.5</v>
      </c>
      <c r="N24" s="95">
        <v>10.92881153551636</v>
      </c>
      <c r="O24" s="16"/>
      <c r="P24" s="16"/>
      <c r="Q24" s="101">
        <v>43.5</v>
      </c>
      <c r="R24" s="9">
        <v>5.6102409529389732</v>
      </c>
      <c r="S24" s="16"/>
      <c r="T24" s="8"/>
    </row>
    <row r="25" spans="1:20" x14ac:dyDescent="0.2">
      <c r="A25" s="79"/>
      <c r="B25" s="77"/>
      <c r="C25" s="79"/>
      <c r="D25" s="84"/>
      <c r="E25" s="76">
        <v>18.5</v>
      </c>
      <c r="F25" s="214">
        <v>28.3</v>
      </c>
      <c r="G25" s="79">
        <v>400</v>
      </c>
      <c r="H25" s="84">
        <v>27.6</v>
      </c>
      <c r="I25" s="77"/>
      <c r="J25" s="84"/>
      <c r="K25" s="7"/>
      <c r="L25" s="8"/>
      <c r="M25" s="16"/>
      <c r="N25" s="16"/>
      <c r="O25" s="7"/>
      <c r="P25" s="8"/>
      <c r="Q25" s="16"/>
      <c r="R25" s="16"/>
      <c r="S25" s="7"/>
      <c r="T25" s="8"/>
    </row>
    <row r="26" spans="1:20" x14ac:dyDescent="0.2">
      <c r="A26" s="79"/>
      <c r="B26" s="77"/>
      <c r="C26" s="79"/>
      <c r="D26" s="84"/>
      <c r="E26" s="76">
        <v>22</v>
      </c>
      <c r="F26" s="214">
        <v>28.3</v>
      </c>
      <c r="G26" s="79">
        <v>410</v>
      </c>
      <c r="H26" s="84">
        <v>27.1</v>
      </c>
      <c r="I26" s="77"/>
      <c r="J26" s="84"/>
      <c r="K26" s="7"/>
      <c r="L26" s="8"/>
      <c r="M26" s="16"/>
      <c r="N26" s="16"/>
      <c r="O26" s="7"/>
      <c r="P26" s="8"/>
      <c r="Q26" s="16"/>
      <c r="R26" s="16"/>
      <c r="S26" s="7"/>
      <c r="T26" s="8"/>
    </row>
    <row r="27" spans="1:20" x14ac:dyDescent="0.2">
      <c r="A27" s="79"/>
      <c r="B27" s="77"/>
      <c r="C27" s="79"/>
      <c r="D27" s="84"/>
      <c r="E27" s="76">
        <v>22</v>
      </c>
      <c r="F27" s="214">
        <v>28.1</v>
      </c>
      <c r="G27" s="79">
        <v>435</v>
      </c>
      <c r="H27" s="84">
        <v>26.6</v>
      </c>
      <c r="I27" s="77"/>
      <c r="J27" s="84"/>
      <c r="K27" s="7"/>
      <c r="L27" s="8"/>
      <c r="M27" s="16"/>
      <c r="N27" s="16"/>
      <c r="O27" s="7"/>
      <c r="P27" s="8"/>
      <c r="Q27" s="16"/>
      <c r="R27" s="16"/>
      <c r="S27" s="7"/>
      <c r="T27" s="8"/>
    </row>
    <row r="28" spans="1:20" x14ac:dyDescent="0.2">
      <c r="A28" s="79"/>
      <c r="B28" s="77"/>
      <c r="C28" s="79"/>
      <c r="D28" s="84"/>
      <c r="E28" s="76">
        <v>26</v>
      </c>
      <c r="F28" s="214">
        <v>28.2</v>
      </c>
      <c r="G28" s="79">
        <v>450</v>
      </c>
      <c r="H28" s="84">
        <v>26.4</v>
      </c>
      <c r="I28" s="77"/>
      <c r="J28" s="84"/>
      <c r="K28" s="7"/>
      <c r="L28" s="8"/>
      <c r="M28" s="16"/>
      <c r="N28" s="16"/>
      <c r="O28" s="7"/>
      <c r="P28" s="8"/>
      <c r="Q28" s="16"/>
      <c r="R28" s="16"/>
      <c r="S28" s="7"/>
      <c r="T28" s="8"/>
    </row>
    <row r="29" spans="1:20" ht="17" thickBot="1" x14ac:dyDescent="0.25">
      <c r="A29" s="177"/>
      <c r="B29" s="175"/>
      <c r="C29" s="177"/>
      <c r="D29" s="176"/>
      <c r="E29" s="175"/>
      <c r="F29" s="175"/>
      <c r="G29" s="177">
        <v>460</v>
      </c>
      <c r="H29" s="176">
        <v>26.4</v>
      </c>
      <c r="I29" s="175"/>
      <c r="J29" s="176"/>
      <c r="K29" s="10"/>
      <c r="L29" s="170"/>
      <c r="M29" s="18"/>
      <c r="N29" s="18"/>
      <c r="O29" s="10"/>
      <c r="P29" s="170"/>
      <c r="Q29" s="18"/>
      <c r="R29" s="18"/>
      <c r="S29" s="10"/>
      <c r="T29" s="170"/>
    </row>
    <row r="31" spans="1:20" x14ac:dyDescent="0.2">
      <c r="C31" t="s">
        <v>72</v>
      </c>
    </row>
    <row r="34" spans="1:1" x14ac:dyDescent="0.2">
      <c r="A34" s="300" t="s">
        <v>83</v>
      </c>
    </row>
  </sheetData>
  <mergeCells count="3">
    <mergeCell ref="K2:R2"/>
    <mergeCell ref="S2:T3"/>
    <mergeCell ref="A2:J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3607F-7270-0447-974C-74CFC186C48D}">
  <dimension ref="A1:T41"/>
  <sheetViews>
    <sheetView workbookViewId="0">
      <selection activeCell="A40" sqref="A40"/>
    </sheetView>
  </sheetViews>
  <sheetFormatPr baseColWidth="10" defaultColWidth="10.83203125" defaultRowHeight="16" x14ac:dyDescent="0.2"/>
  <cols>
    <col min="1" max="20" width="10.83203125" customWidth="1"/>
  </cols>
  <sheetData>
    <row r="1" spans="1:20" ht="17" thickBot="1" x14ac:dyDescent="0.25">
      <c r="A1" s="158" t="s">
        <v>80</v>
      </c>
      <c r="B1" s="156"/>
      <c r="C1" s="156"/>
      <c r="D1" s="156"/>
      <c r="E1" s="156"/>
      <c r="F1" s="156"/>
      <c r="G1" s="156"/>
      <c r="H1" s="156"/>
      <c r="I1" s="156"/>
      <c r="J1" s="157"/>
      <c r="K1" s="154" t="s">
        <v>73</v>
      </c>
      <c r="L1" s="155"/>
      <c r="M1" s="155"/>
      <c r="N1" s="155"/>
      <c r="O1" s="155"/>
      <c r="P1" s="155"/>
      <c r="Q1" s="155"/>
      <c r="R1" s="155"/>
      <c r="S1" s="155"/>
      <c r="T1" s="256"/>
    </row>
    <row r="2" spans="1:20" x14ac:dyDescent="0.2">
      <c r="A2" s="321" t="s">
        <v>12</v>
      </c>
      <c r="B2" s="317"/>
      <c r="C2" s="317"/>
      <c r="D2" s="317"/>
      <c r="E2" s="317"/>
      <c r="F2" s="317"/>
      <c r="G2" s="317"/>
      <c r="H2" s="317"/>
      <c r="I2" s="317"/>
      <c r="J2" s="318"/>
      <c r="K2" s="301" t="s">
        <v>10</v>
      </c>
      <c r="L2" s="303"/>
      <c r="M2" s="303"/>
      <c r="N2" s="303"/>
      <c r="O2" s="303"/>
      <c r="P2" s="303"/>
      <c r="Q2" s="303"/>
      <c r="R2" s="304"/>
      <c r="S2" s="301" t="s">
        <v>11</v>
      </c>
      <c r="T2" s="305"/>
    </row>
    <row r="3" spans="1:20" ht="17" thickBot="1" x14ac:dyDescent="0.25">
      <c r="A3" s="322"/>
      <c r="B3" s="319"/>
      <c r="C3" s="319"/>
      <c r="D3" s="319"/>
      <c r="E3" s="319"/>
      <c r="F3" s="319"/>
      <c r="G3" s="319"/>
      <c r="H3" s="319"/>
      <c r="I3" s="319"/>
      <c r="J3" s="320"/>
      <c r="K3" s="10"/>
      <c r="L3" s="18"/>
      <c r="M3" s="18"/>
      <c r="N3" s="18"/>
      <c r="O3" s="18"/>
      <c r="P3" s="18"/>
      <c r="Q3" s="18"/>
      <c r="R3" s="18"/>
      <c r="S3" s="306"/>
      <c r="T3" s="308"/>
    </row>
    <row r="4" spans="1:20" x14ac:dyDescent="0.2">
      <c r="A4" s="79"/>
      <c r="B4" s="84"/>
      <c r="C4" s="79"/>
      <c r="D4" s="84"/>
      <c r="E4" s="79"/>
      <c r="F4" s="84"/>
      <c r="G4" s="79"/>
      <c r="H4" s="84"/>
      <c r="I4" s="79"/>
      <c r="J4" s="84"/>
      <c r="K4" s="7"/>
      <c r="L4" s="8"/>
      <c r="M4" s="7"/>
      <c r="N4" s="16"/>
      <c r="O4" s="31"/>
      <c r="P4" s="33"/>
      <c r="Q4" s="7"/>
      <c r="R4" s="8"/>
      <c r="S4" s="16"/>
      <c r="T4" s="8"/>
    </row>
    <row r="5" spans="1:20" ht="19" x14ac:dyDescent="0.25">
      <c r="A5" s="135" t="s">
        <v>67</v>
      </c>
      <c r="B5" s="137"/>
      <c r="C5" s="135" t="s">
        <v>68</v>
      </c>
      <c r="D5" s="137"/>
      <c r="E5" s="135" t="s">
        <v>69</v>
      </c>
      <c r="F5" s="137"/>
      <c r="G5" s="135" t="s">
        <v>70</v>
      </c>
      <c r="H5" s="137"/>
      <c r="I5" s="135" t="s">
        <v>71</v>
      </c>
      <c r="J5" s="137"/>
      <c r="K5" s="19" t="s">
        <v>66</v>
      </c>
      <c r="L5" s="20"/>
      <c r="M5" s="19" t="s">
        <v>6</v>
      </c>
      <c r="N5" s="37"/>
      <c r="O5" s="19" t="s">
        <v>8</v>
      </c>
      <c r="P5" s="20"/>
      <c r="Q5" s="19" t="s">
        <v>0</v>
      </c>
      <c r="R5" s="20"/>
      <c r="S5" s="37" t="s">
        <v>3</v>
      </c>
      <c r="T5" s="20"/>
    </row>
    <row r="6" spans="1:20" s="64" customFormat="1" x14ac:dyDescent="0.2">
      <c r="A6" s="85"/>
      <c r="B6" s="87"/>
      <c r="C6" s="85"/>
      <c r="D6" s="87"/>
      <c r="E6" s="85"/>
      <c r="F6" s="87"/>
      <c r="G6" s="85"/>
      <c r="H6" s="87"/>
      <c r="I6" s="85"/>
      <c r="J6" s="87"/>
      <c r="K6" s="93" t="s">
        <v>4</v>
      </c>
      <c r="L6" s="247"/>
      <c r="M6" s="247" t="s">
        <v>63</v>
      </c>
      <c r="N6" s="249"/>
      <c r="O6" s="255" t="s">
        <v>7</v>
      </c>
      <c r="P6" s="247"/>
      <c r="Q6" s="93" t="s">
        <v>58</v>
      </c>
      <c r="R6" s="247"/>
      <c r="S6" s="180"/>
      <c r="T6" s="247"/>
    </row>
    <row r="7" spans="1:20" x14ac:dyDescent="0.2">
      <c r="A7" s="79"/>
      <c r="B7" s="84"/>
      <c r="C7" s="79"/>
      <c r="D7" s="84"/>
      <c r="E7" s="79"/>
      <c r="F7" s="84"/>
      <c r="G7" s="79"/>
      <c r="H7" s="84"/>
      <c r="I7" s="79"/>
      <c r="J7" s="84"/>
      <c r="K7" s="7"/>
      <c r="L7" s="8"/>
      <c r="M7" s="7"/>
      <c r="N7" s="16"/>
      <c r="O7" s="7"/>
      <c r="P7" s="8"/>
      <c r="Q7" s="7"/>
      <c r="R7" s="8"/>
      <c r="S7" s="16"/>
      <c r="T7" s="8"/>
    </row>
    <row r="8" spans="1:20" ht="17" thickBot="1" x14ac:dyDescent="0.25">
      <c r="A8" s="79"/>
      <c r="B8" s="84"/>
      <c r="C8" s="79"/>
      <c r="D8" s="84"/>
      <c r="E8" s="79"/>
      <c r="F8" s="84"/>
      <c r="G8" s="79"/>
      <c r="H8" s="84"/>
      <c r="I8" s="79"/>
      <c r="J8" s="84"/>
      <c r="K8" s="7"/>
      <c r="L8" s="8"/>
      <c r="M8" s="7"/>
      <c r="N8" s="16"/>
      <c r="O8" s="7"/>
      <c r="P8" s="8"/>
      <c r="Q8" s="7"/>
      <c r="R8" s="8"/>
      <c r="S8" s="16"/>
      <c r="T8" s="8"/>
    </row>
    <row r="9" spans="1:20" ht="30" thickBot="1" x14ac:dyDescent="0.25">
      <c r="A9" s="139" t="s">
        <v>1</v>
      </c>
      <c r="B9" s="206" t="s">
        <v>57</v>
      </c>
      <c r="C9" s="139" t="s">
        <v>1</v>
      </c>
      <c r="D9" s="206" t="s">
        <v>57</v>
      </c>
      <c r="E9" s="139" t="s">
        <v>1</v>
      </c>
      <c r="F9" s="206" t="s">
        <v>57</v>
      </c>
      <c r="G9" s="139" t="s">
        <v>1</v>
      </c>
      <c r="H9" s="206" t="s">
        <v>57</v>
      </c>
      <c r="I9" s="139" t="s">
        <v>1</v>
      </c>
      <c r="J9" s="206" t="s">
        <v>57</v>
      </c>
      <c r="K9" s="1" t="s">
        <v>1</v>
      </c>
      <c r="L9" s="2" t="s">
        <v>57</v>
      </c>
      <c r="M9" s="1" t="s">
        <v>1</v>
      </c>
      <c r="N9" s="3" t="s">
        <v>57</v>
      </c>
      <c r="O9" s="1" t="s">
        <v>1</v>
      </c>
      <c r="P9" s="2" t="s">
        <v>57</v>
      </c>
      <c r="Q9" s="1" t="s">
        <v>1</v>
      </c>
      <c r="R9" s="2" t="s">
        <v>57</v>
      </c>
      <c r="S9" s="3" t="s">
        <v>1</v>
      </c>
      <c r="T9" s="2" t="s">
        <v>57</v>
      </c>
    </row>
    <row r="10" spans="1:20" x14ac:dyDescent="0.2">
      <c r="A10" s="199">
        <v>0</v>
      </c>
      <c r="B10" s="201">
        <v>0</v>
      </c>
      <c r="C10" s="199">
        <v>21</v>
      </c>
      <c r="D10" s="201">
        <v>0</v>
      </c>
      <c r="E10" s="77"/>
      <c r="F10" s="77"/>
      <c r="G10" s="199">
        <v>10</v>
      </c>
      <c r="H10" s="201">
        <v>0</v>
      </c>
      <c r="I10" s="199">
        <v>20</v>
      </c>
      <c r="J10" s="201">
        <v>0</v>
      </c>
      <c r="K10" s="7">
        <v>0</v>
      </c>
      <c r="L10" s="116">
        <v>2500</v>
      </c>
      <c r="M10" s="31">
        <v>-1.5</v>
      </c>
      <c r="N10" s="297">
        <v>69</v>
      </c>
      <c r="O10" s="7">
        <v>0</v>
      </c>
      <c r="P10" s="257">
        <v>3570</v>
      </c>
      <c r="Q10" s="7" t="s">
        <v>9</v>
      </c>
      <c r="R10" s="9"/>
      <c r="S10" s="131"/>
      <c r="T10" s="9"/>
    </row>
    <row r="11" spans="1:20" ht="17" x14ac:dyDescent="0.2">
      <c r="A11" s="79">
        <v>0.5</v>
      </c>
      <c r="B11" s="84">
        <v>0</v>
      </c>
      <c r="C11" s="79">
        <v>210</v>
      </c>
      <c r="D11" s="84">
        <v>0</v>
      </c>
      <c r="E11" s="324" t="s">
        <v>24</v>
      </c>
      <c r="F11" s="325"/>
      <c r="G11" s="79">
        <v>30</v>
      </c>
      <c r="H11" s="84">
        <v>0</v>
      </c>
      <c r="I11" s="79">
        <v>45</v>
      </c>
      <c r="J11" s="84">
        <v>0</v>
      </c>
      <c r="K11" s="7">
        <v>1.5</v>
      </c>
      <c r="L11" s="116">
        <v>3600</v>
      </c>
      <c r="M11" s="7">
        <v>1.5</v>
      </c>
      <c r="N11" s="298">
        <v>160</v>
      </c>
      <c r="O11" s="7">
        <v>1.5</v>
      </c>
      <c r="P11" s="257">
        <v>6120</v>
      </c>
      <c r="Q11" s="7">
        <v>1.5</v>
      </c>
      <c r="R11" s="257">
        <v>1600</v>
      </c>
      <c r="S11" s="315" t="s">
        <v>24</v>
      </c>
      <c r="T11" s="323"/>
    </row>
    <row r="12" spans="1:20" x14ac:dyDescent="0.2">
      <c r="A12" s="79">
        <v>1.5</v>
      </c>
      <c r="B12" s="84">
        <v>0</v>
      </c>
      <c r="C12" s="79">
        <v>240</v>
      </c>
      <c r="D12" s="84">
        <v>0</v>
      </c>
      <c r="E12" s="77"/>
      <c r="F12" s="127"/>
      <c r="G12" s="79">
        <v>50</v>
      </c>
      <c r="H12" s="84">
        <v>0</v>
      </c>
      <c r="I12" s="79">
        <v>70</v>
      </c>
      <c r="J12" s="84">
        <v>1.3</v>
      </c>
      <c r="K12" s="7">
        <v>4.5</v>
      </c>
      <c r="L12" s="116">
        <v>5500</v>
      </c>
      <c r="M12" s="7">
        <v>4.5</v>
      </c>
      <c r="N12" s="298">
        <v>0</v>
      </c>
      <c r="O12" s="7">
        <v>4.5</v>
      </c>
      <c r="P12" s="257">
        <v>6670</v>
      </c>
      <c r="Q12" s="7">
        <v>4.5</v>
      </c>
      <c r="R12" s="257">
        <v>1700</v>
      </c>
      <c r="S12" s="132"/>
      <c r="T12" s="9"/>
    </row>
    <row r="13" spans="1:20" x14ac:dyDescent="0.2">
      <c r="A13" s="79">
        <v>2.5</v>
      </c>
      <c r="B13" s="84">
        <v>0</v>
      </c>
      <c r="C13" s="79">
        <v>265</v>
      </c>
      <c r="D13" s="84">
        <v>1.2</v>
      </c>
      <c r="E13" s="77"/>
      <c r="F13" s="127"/>
      <c r="G13" s="79">
        <v>70</v>
      </c>
      <c r="H13" s="84">
        <v>0</v>
      </c>
      <c r="I13" s="79">
        <v>120</v>
      </c>
      <c r="J13" s="84">
        <v>0.2</v>
      </c>
      <c r="K13" s="7">
        <v>7.5</v>
      </c>
      <c r="L13" s="116">
        <v>3200</v>
      </c>
      <c r="M13" s="7">
        <v>7.5</v>
      </c>
      <c r="N13" s="298">
        <v>97</v>
      </c>
      <c r="O13" s="7">
        <v>7.5</v>
      </c>
      <c r="P13" s="257">
        <v>10930</v>
      </c>
      <c r="Q13" s="7">
        <v>7.5</v>
      </c>
      <c r="R13" s="257">
        <v>1200</v>
      </c>
      <c r="S13" s="133"/>
      <c r="T13" s="9"/>
    </row>
    <row r="14" spans="1:20" x14ac:dyDescent="0.2">
      <c r="A14" s="79">
        <v>3.5</v>
      </c>
      <c r="B14" s="84">
        <v>0</v>
      </c>
      <c r="C14" s="79">
        <v>290</v>
      </c>
      <c r="D14" s="84">
        <v>3.9</v>
      </c>
      <c r="E14" s="77"/>
      <c r="F14" s="127"/>
      <c r="G14" s="79">
        <v>93</v>
      </c>
      <c r="H14" s="84">
        <v>0</v>
      </c>
      <c r="I14" s="79">
        <v>145</v>
      </c>
      <c r="J14" s="84">
        <v>0</v>
      </c>
      <c r="K14" s="7">
        <v>10.5</v>
      </c>
      <c r="L14" s="116">
        <v>4900</v>
      </c>
      <c r="M14" s="7">
        <v>10.5</v>
      </c>
      <c r="N14" s="298">
        <v>10</v>
      </c>
      <c r="O14" s="7">
        <v>10.5</v>
      </c>
      <c r="P14" s="257">
        <v>10900</v>
      </c>
      <c r="Q14" s="7">
        <v>10.5</v>
      </c>
      <c r="R14" s="257">
        <v>1200</v>
      </c>
      <c r="S14" s="133"/>
      <c r="T14" s="9"/>
    </row>
    <row r="15" spans="1:20" x14ac:dyDescent="0.2">
      <c r="A15" s="79">
        <v>4.5</v>
      </c>
      <c r="B15" s="84">
        <v>0</v>
      </c>
      <c r="C15" s="79">
        <v>320</v>
      </c>
      <c r="D15" s="84">
        <v>0</v>
      </c>
      <c r="E15" s="77"/>
      <c r="F15" s="77"/>
      <c r="G15" s="79">
        <v>110</v>
      </c>
      <c r="H15" s="84">
        <v>0</v>
      </c>
      <c r="I15" s="79">
        <v>170</v>
      </c>
      <c r="J15" s="84">
        <v>0</v>
      </c>
      <c r="K15" s="7">
        <v>13.5</v>
      </c>
      <c r="L15" s="116">
        <v>4000</v>
      </c>
      <c r="M15" s="7">
        <v>13.5</v>
      </c>
      <c r="N15" s="298">
        <v>8</v>
      </c>
      <c r="O15" s="7">
        <v>13.5</v>
      </c>
      <c r="P15" s="257">
        <v>12980</v>
      </c>
      <c r="Q15" s="7">
        <v>13.5</v>
      </c>
      <c r="R15" s="257">
        <v>1300</v>
      </c>
      <c r="S15" s="133"/>
      <c r="T15" s="9"/>
    </row>
    <row r="16" spans="1:20" x14ac:dyDescent="0.2">
      <c r="A16" s="79">
        <v>5.5</v>
      </c>
      <c r="B16" s="84">
        <v>0</v>
      </c>
      <c r="C16" s="79">
        <v>360</v>
      </c>
      <c r="D16" s="84">
        <v>6.7</v>
      </c>
      <c r="E16" s="77"/>
      <c r="F16" s="77"/>
      <c r="G16" s="79">
        <v>130</v>
      </c>
      <c r="H16" s="84">
        <v>0</v>
      </c>
      <c r="I16" s="79">
        <v>210</v>
      </c>
      <c r="J16" s="84">
        <v>0</v>
      </c>
      <c r="K16" s="7">
        <v>16.5</v>
      </c>
      <c r="L16" s="257">
        <v>4000</v>
      </c>
      <c r="M16" s="7">
        <v>16.5</v>
      </c>
      <c r="N16" s="298">
        <v>0</v>
      </c>
      <c r="O16" s="7">
        <v>16.5</v>
      </c>
      <c r="P16" s="257">
        <v>13210</v>
      </c>
      <c r="Q16" s="7">
        <v>16.5</v>
      </c>
      <c r="R16" s="257">
        <v>1100</v>
      </c>
      <c r="S16" s="133"/>
      <c r="T16" s="9"/>
    </row>
    <row r="17" spans="1:20" x14ac:dyDescent="0.2">
      <c r="A17" s="79">
        <v>7</v>
      </c>
      <c r="B17" s="84">
        <v>0</v>
      </c>
      <c r="C17" s="79">
        <v>400</v>
      </c>
      <c r="D17" s="84">
        <v>0.1</v>
      </c>
      <c r="E17" s="77"/>
      <c r="F17" s="77"/>
      <c r="G17" s="79">
        <v>150</v>
      </c>
      <c r="H17" s="84">
        <v>0</v>
      </c>
      <c r="I17" s="79">
        <v>225</v>
      </c>
      <c r="J17" s="84">
        <v>0</v>
      </c>
      <c r="K17" s="7">
        <v>19.5</v>
      </c>
      <c r="L17" s="257">
        <v>6000</v>
      </c>
      <c r="M17" s="7">
        <v>19.5</v>
      </c>
      <c r="N17" s="298">
        <v>10</v>
      </c>
      <c r="O17" s="7">
        <v>19.5</v>
      </c>
      <c r="P17" s="257">
        <v>13720</v>
      </c>
      <c r="Q17" s="7">
        <v>19.5</v>
      </c>
      <c r="R17" s="257">
        <v>1200</v>
      </c>
      <c r="S17" s="133"/>
      <c r="T17" s="9"/>
    </row>
    <row r="18" spans="1:20" x14ac:dyDescent="0.2">
      <c r="A18" s="79">
        <v>9</v>
      </c>
      <c r="B18" s="84">
        <v>0</v>
      </c>
      <c r="C18" s="79">
        <v>450</v>
      </c>
      <c r="D18" s="84">
        <v>6.2</v>
      </c>
      <c r="E18" s="77"/>
      <c r="F18" s="77"/>
      <c r="G18" s="79">
        <v>170</v>
      </c>
      <c r="H18" s="84">
        <v>0</v>
      </c>
      <c r="I18" s="79">
        <v>240</v>
      </c>
      <c r="J18" s="84">
        <v>0.8</v>
      </c>
      <c r="K18" s="7">
        <v>22.5</v>
      </c>
      <c r="L18" s="257">
        <v>6200</v>
      </c>
      <c r="M18" s="7">
        <v>22.5</v>
      </c>
      <c r="N18" s="298">
        <v>77</v>
      </c>
      <c r="O18" s="7"/>
      <c r="P18" s="257"/>
      <c r="Q18" s="7">
        <v>22.5</v>
      </c>
      <c r="R18" s="257">
        <v>1000</v>
      </c>
      <c r="S18" s="16"/>
      <c r="T18" s="8"/>
    </row>
    <row r="19" spans="1:20" x14ac:dyDescent="0.2">
      <c r="A19" s="79">
        <v>11</v>
      </c>
      <c r="B19" s="84">
        <v>0</v>
      </c>
      <c r="C19" s="79">
        <v>500</v>
      </c>
      <c r="D19" s="84">
        <v>52</v>
      </c>
      <c r="E19" s="77"/>
      <c r="F19" s="77"/>
      <c r="G19" s="79">
        <v>193</v>
      </c>
      <c r="H19" s="84">
        <v>0</v>
      </c>
      <c r="I19" s="79">
        <v>255</v>
      </c>
      <c r="J19" s="84">
        <v>0</v>
      </c>
      <c r="K19" s="7"/>
      <c r="L19" s="8"/>
      <c r="M19" s="7">
        <v>25.5</v>
      </c>
      <c r="N19" s="298">
        <v>0</v>
      </c>
      <c r="O19" s="7"/>
      <c r="P19" s="49"/>
      <c r="Q19" s="7">
        <v>25.5</v>
      </c>
      <c r="R19" s="257">
        <v>900</v>
      </c>
      <c r="S19" s="16"/>
      <c r="T19" s="8"/>
    </row>
    <row r="20" spans="1:20" x14ac:dyDescent="0.2">
      <c r="A20" s="79">
        <v>13</v>
      </c>
      <c r="B20" s="84">
        <v>0</v>
      </c>
      <c r="C20" s="79">
        <v>545</v>
      </c>
      <c r="D20" s="84">
        <v>78</v>
      </c>
      <c r="E20" s="77"/>
      <c r="F20" s="77"/>
      <c r="G20" s="79">
        <v>210</v>
      </c>
      <c r="H20" s="84">
        <v>0</v>
      </c>
      <c r="I20" s="79">
        <v>270</v>
      </c>
      <c r="J20" s="84">
        <v>0</v>
      </c>
      <c r="K20" s="7"/>
      <c r="L20" s="8"/>
      <c r="M20" s="7">
        <v>28.5</v>
      </c>
      <c r="N20" s="298">
        <v>0</v>
      </c>
      <c r="O20" s="7"/>
      <c r="P20" s="49"/>
      <c r="Q20" s="7">
        <v>28.5</v>
      </c>
      <c r="R20" s="257">
        <v>1000</v>
      </c>
      <c r="S20" s="16"/>
      <c r="T20" s="8"/>
    </row>
    <row r="21" spans="1:20" x14ac:dyDescent="0.2">
      <c r="A21" s="79">
        <v>15.5</v>
      </c>
      <c r="B21" s="84">
        <v>0</v>
      </c>
      <c r="C21" s="77"/>
      <c r="D21" s="77"/>
      <c r="E21" s="79"/>
      <c r="F21" s="84"/>
      <c r="G21" s="79">
        <v>230</v>
      </c>
      <c r="H21" s="84">
        <v>9.4</v>
      </c>
      <c r="I21" s="79">
        <v>285</v>
      </c>
      <c r="J21" s="84">
        <v>0</v>
      </c>
      <c r="K21" s="7"/>
      <c r="L21" s="16"/>
      <c r="M21" s="7"/>
      <c r="N21" s="8"/>
      <c r="O21" s="16"/>
      <c r="P21" s="16"/>
      <c r="Q21" s="7">
        <v>31.5</v>
      </c>
      <c r="R21" s="257">
        <v>1100</v>
      </c>
      <c r="S21" s="16"/>
      <c r="T21" s="8"/>
    </row>
    <row r="22" spans="1:20" x14ac:dyDescent="0.2">
      <c r="A22" s="79">
        <v>18.5</v>
      </c>
      <c r="B22" s="84">
        <v>0</v>
      </c>
      <c r="C22" s="77"/>
      <c r="D22" s="77"/>
      <c r="E22" s="79"/>
      <c r="F22" s="84"/>
      <c r="G22" s="79">
        <v>250</v>
      </c>
      <c r="H22" s="84">
        <v>3.6</v>
      </c>
      <c r="I22" s="79">
        <v>310</v>
      </c>
      <c r="J22" s="84">
        <v>0.2</v>
      </c>
      <c r="K22" s="7"/>
      <c r="L22" s="16"/>
      <c r="M22" s="7"/>
      <c r="N22" s="8"/>
      <c r="O22" s="16"/>
      <c r="P22" s="16"/>
      <c r="Q22" s="7">
        <v>34.5</v>
      </c>
      <c r="R22" s="257">
        <v>1000</v>
      </c>
      <c r="S22" s="16"/>
      <c r="T22" s="8"/>
    </row>
    <row r="23" spans="1:20" x14ac:dyDescent="0.2">
      <c r="A23" s="79">
        <v>22</v>
      </c>
      <c r="B23" s="84">
        <v>4.9000000000000004</v>
      </c>
      <c r="C23" s="77"/>
      <c r="D23" s="77"/>
      <c r="E23" s="79"/>
      <c r="F23" s="84"/>
      <c r="G23" s="79">
        <v>270</v>
      </c>
      <c r="H23" s="84">
        <v>6.9</v>
      </c>
      <c r="I23" s="79">
        <v>325</v>
      </c>
      <c r="J23" s="84">
        <v>0</v>
      </c>
      <c r="K23" s="7"/>
      <c r="L23" s="16"/>
      <c r="M23" s="7"/>
      <c r="N23" s="8"/>
      <c r="O23" s="16"/>
      <c r="P23" s="16"/>
      <c r="Q23" s="7">
        <v>37.5</v>
      </c>
      <c r="R23" s="257">
        <v>500</v>
      </c>
      <c r="S23" s="16"/>
      <c r="T23" s="8"/>
    </row>
    <row r="24" spans="1:20" x14ac:dyDescent="0.2">
      <c r="A24" s="79">
        <v>26</v>
      </c>
      <c r="B24" s="84">
        <v>23</v>
      </c>
      <c r="C24" s="77"/>
      <c r="D24" s="77"/>
      <c r="E24" s="79"/>
      <c r="F24" s="84"/>
      <c r="G24" s="79">
        <v>290</v>
      </c>
      <c r="H24" s="84">
        <v>1.9</v>
      </c>
      <c r="I24" s="79">
        <v>340</v>
      </c>
      <c r="J24" s="84">
        <v>2.7</v>
      </c>
      <c r="K24" s="7"/>
      <c r="L24" s="16"/>
      <c r="M24" s="7"/>
      <c r="N24" s="8"/>
      <c r="O24" s="16"/>
      <c r="P24" s="16"/>
      <c r="Q24" s="7">
        <v>40.6</v>
      </c>
      <c r="R24" s="257">
        <v>700</v>
      </c>
      <c r="S24" s="16"/>
      <c r="T24" s="8"/>
    </row>
    <row r="25" spans="1:20" x14ac:dyDescent="0.2">
      <c r="A25" s="79">
        <v>30</v>
      </c>
      <c r="B25" s="84">
        <v>11</v>
      </c>
      <c r="C25" s="77"/>
      <c r="D25" s="77"/>
      <c r="E25" s="79"/>
      <c r="F25" s="84"/>
      <c r="G25" s="79">
        <v>306</v>
      </c>
      <c r="H25" s="84">
        <v>2.5</v>
      </c>
      <c r="I25" s="79">
        <v>355</v>
      </c>
      <c r="J25" s="84">
        <v>0</v>
      </c>
      <c r="K25" s="7"/>
      <c r="L25" s="16"/>
      <c r="M25" s="7"/>
      <c r="N25" s="8"/>
      <c r="O25" s="16"/>
      <c r="P25" s="16"/>
      <c r="Q25" s="7">
        <v>43.5</v>
      </c>
      <c r="R25" s="257">
        <v>800</v>
      </c>
      <c r="S25" s="16"/>
      <c r="T25" s="8"/>
    </row>
    <row r="26" spans="1:20" x14ac:dyDescent="0.2">
      <c r="A26" s="79"/>
      <c r="B26" s="84"/>
      <c r="C26" s="77"/>
      <c r="D26" s="77"/>
      <c r="E26" s="79"/>
      <c r="F26" s="84"/>
      <c r="G26" s="79">
        <v>320</v>
      </c>
      <c r="H26" s="84">
        <v>1.6</v>
      </c>
      <c r="I26" s="79">
        <v>370</v>
      </c>
      <c r="J26" s="84">
        <v>1.9</v>
      </c>
      <c r="K26" s="7"/>
      <c r="L26" s="16"/>
      <c r="M26" s="7"/>
      <c r="N26" s="8"/>
      <c r="O26" s="16"/>
      <c r="P26" s="16"/>
      <c r="Q26" s="7"/>
      <c r="R26" s="9"/>
      <c r="S26" s="16"/>
      <c r="T26" s="8"/>
    </row>
    <row r="27" spans="1:20" x14ac:dyDescent="0.2">
      <c r="A27" s="79"/>
      <c r="B27" s="84"/>
      <c r="C27" s="77"/>
      <c r="D27" s="77"/>
      <c r="E27" s="79"/>
      <c r="F27" s="84"/>
      <c r="G27" s="79">
        <v>340</v>
      </c>
      <c r="H27" s="84">
        <v>0</v>
      </c>
      <c r="I27" s="79">
        <v>385</v>
      </c>
      <c r="J27" s="84">
        <v>0</v>
      </c>
      <c r="K27" s="7"/>
      <c r="L27" s="16"/>
      <c r="M27" s="7"/>
      <c r="N27" s="8"/>
      <c r="O27" s="16"/>
      <c r="P27" s="16"/>
      <c r="Q27" s="7"/>
      <c r="R27" s="8"/>
      <c r="S27" s="16"/>
      <c r="T27" s="8"/>
    </row>
    <row r="28" spans="1:20" x14ac:dyDescent="0.2">
      <c r="A28" s="79"/>
      <c r="B28" s="84"/>
      <c r="C28" s="77"/>
      <c r="D28" s="77"/>
      <c r="E28" s="79"/>
      <c r="F28" s="84"/>
      <c r="G28" s="79">
        <v>355</v>
      </c>
      <c r="H28" s="84">
        <v>0</v>
      </c>
      <c r="I28" s="79">
        <v>410</v>
      </c>
      <c r="J28" s="84">
        <v>2.2000000000000002</v>
      </c>
      <c r="K28" s="7"/>
      <c r="L28" s="16"/>
      <c r="M28" s="7"/>
      <c r="N28" s="8"/>
      <c r="O28" s="16"/>
      <c r="P28" s="16"/>
      <c r="Q28" s="7"/>
      <c r="R28" s="8"/>
      <c r="S28" s="16"/>
      <c r="T28" s="8"/>
    </row>
    <row r="29" spans="1:20" x14ac:dyDescent="0.2">
      <c r="A29" s="79"/>
      <c r="B29" s="84"/>
      <c r="C29" s="77"/>
      <c r="D29" s="77"/>
      <c r="E29" s="79"/>
      <c r="F29" s="84"/>
      <c r="G29" s="79">
        <v>370</v>
      </c>
      <c r="H29" s="84">
        <v>0</v>
      </c>
      <c r="I29" s="79">
        <v>430</v>
      </c>
      <c r="J29" s="84">
        <v>2.2999999999999998</v>
      </c>
      <c r="K29" s="7"/>
      <c r="L29" s="16"/>
      <c r="M29" s="7"/>
      <c r="N29" s="8"/>
      <c r="O29" s="16"/>
      <c r="P29" s="16"/>
      <c r="Q29" s="7"/>
      <c r="R29" s="8"/>
      <c r="S29" s="16"/>
      <c r="T29" s="8"/>
    </row>
    <row r="30" spans="1:20" x14ac:dyDescent="0.2">
      <c r="A30" s="79"/>
      <c r="B30" s="84"/>
      <c r="C30" s="77"/>
      <c r="D30" s="77"/>
      <c r="E30" s="79"/>
      <c r="F30" s="84"/>
      <c r="G30" s="79">
        <v>390</v>
      </c>
      <c r="H30" s="84">
        <v>0</v>
      </c>
      <c r="I30" s="79">
        <v>450</v>
      </c>
      <c r="J30" s="84">
        <v>1.7</v>
      </c>
      <c r="K30" s="7"/>
      <c r="L30" s="16"/>
      <c r="M30" s="7"/>
      <c r="N30" s="8"/>
      <c r="O30" s="16"/>
      <c r="P30" s="16"/>
      <c r="Q30" s="7"/>
      <c r="R30" s="8"/>
      <c r="S30" s="16"/>
      <c r="T30" s="8"/>
    </row>
    <row r="31" spans="1:20" x14ac:dyDescent="0.2">
      <c r="A31" s="79"/>
      <c r="B31" s="84"/>
      <c r="C31" s="77"/>
      <c r="D31" s="77"/>
      <c r="E31" s="79"/>
      <c r="F31" s="84"/>
      <c r="G31" s="79">
        <v>400</v>
      </c>
      <c r="H31" s="84">
        <v>0</v>
      </c>
      <c r="I31" s="79">
        <v>470</v>
      </c>
      <c r="J31" s="84">
        <v>2.4</v>
      </c>
      <c r="K31" s="7"/>
      <c r="L31" s="16"/>
      <c r="M31" s="7"/>
      <c r="N31" s="8"/>
      <c r="O31" s="16"/>
      <c r="P31" s="16"/>
      <c r="Q31" s="7"/>
      <c r="R31" s="8"/>
      <c r="S31" s="16"/>
      <c r="T31" s="8"/>
    </row>
    <row r="32" spans="1:20" x14ac:dyDescent="0.2">
      <c r="A32" s="79"/>
      <c r="B32" s="84"/>
      <c r="C32" s="77"/>
      <c r="D32" s="77"/>
      <c r="E32" s="79"/>
      <c r="F32" s="84"/>
      <c r="G32" s="79">
        <v>410</v>
      </c>
      <c r="H32" s="84">
        <v>0</v>
      </c>
      <c r="I32" s="77"/>
      <c r="J32" s="84"/>
      <c r="K32" s="7"/>
      <c r="L32" s="16"/>
      <c r="M32" s="7"/>
      <c r="N32" s="8"/>
      <c r="O32" s="16"/>
      <c r="P32" s="16"/>
      <c r="Q32" s="7"/>
      <c r="R32" s="8"/>
      <c r="S32" s="16"/>
      <c r="T32" s="8"/>
    </row>
    <row r="33" spans="1:20" x14ac:dyDescent="0.2">
      <c r="A33" s="79"/>
      <c r="B33" s="84"/>
      <c r="C33" s="77"/>
      <c r="D33" s="77"/>
      <c r="E33" s="79"/>
      <c r="F33" s="84"/>
      <c r="G33" s="79">
        <v>420</v>
      </c>
      <c r="H33" s="84">
        <v>0</v>
      </c>
      <c r="I33" s="77"/>
      <c r="J33" s="84"/>
      <c r="K33" s="7"/>
      <c r="L33" s="16"/>
      <c r="M33" s="7"/>
      <c r="N33" s="8"/>
      <c r="O33" s="16"/>
      <c r="P33" s="16"/>
      <c r="Q33" s="7"/>
      <c r="R33" s="8"/>
      <c r="S33" s="16"/>
      <c r="T33" s="8"/>
    </row>
    <row r="34" spans="1:20" x14ac:dyDescent="0.2">
      <c r="A34" s="79"/>
      <c r="B34" s="84"/>
      <c r="C34" s="77"/>
      <c r="D34" s="77"/>
      <c r="E34" s="79"/>
      <c r="F34" s="84"/>
      <c r="G34" s="79">
        <v>435</v>
      </c>
      <c r="H34" s="84">
        <v>0</v>
      </c>
      <c r="I34" s="77"/>
      <c r="J34" s="84"/>
      <c r="K34" s="7"/>
      <c r="L34" s="16"/>
      <c r="M34" s="7"/>
      <c r="N34" s="8"/>
      <c r="O34" s="16"/>
      <c r="P34" s="16"/>
      <c r="Q34" s="7"/>
      <c r="R34" s="8"/>
      <c r="S34" s="16"/>
      <c r="T34" s="8"/>
    </row>
    <row r="35" spans="1:20" x14ac:dyDescent="0.2">
      <c r="A35" s="79"/>
      <c r="B35" s="84"/>
      <c r="C35" s="77"/>
      <c r="D35" s="77"/>
      <c r="E35" s="79"/>
      <c r="F35" s="84"/>
      <c r="G35" s="79">
        <v>450</v>
      </c>
      <c r="H35" s="84">
        <v>0</v>
      </c>
      <c r="I35" s="77"/>
      <c r="J35" s="84"/>
      <c r="K35" s="7"/>
      <c r="L35" s="16"/>
      <c r="M35" s="7"/>
      <c r="N35" s="8"/>
      <c r="O35" s="16"/>
      <c r="P35" s="16"/>
      <c r="Q35" s="7"/>
      <c r="R35" s="8"/>
      <c r="S35" s="16"/>
      <c r="T35" s="8"/>
    </row>
    <row r="36" spans="1:20" x14ac:dyDescent="0.2">
      <c r="A36" s="79"/>
      <c r="B36" s="84"/>
      <c r="C36" s="77"/>
      <c r="D36" s="77"/>
      <c r="E36" s="79"/>
      <c r="F36" s="84"/>
      <c r="G36" s="79">
        <v>460</v>
      </c>
      <c r="H36" s="84">
        <v>0</v>
      </c>
      <c r="I36" s="77"/>
      <c r="J36" s="84"/>
      <c r="K36" s="7"/>
      <c r="L36" s="16"/>
      <c r="M36" s="7"/>
      <c r="N36" s="8"/>
      <c r="O36" s="16"/>
      <c r="P36" s="16"/>
      <c r="Q36" s="7"/>
      <c r="R36" s="8"/>
      <c r="S36" s="16"/>
      <c r="T36" s="8"/>
    </row>
    <row r="37" spans="1:20" ht="17" thickBot="1" x14ac:dyDescent="0.25">
      <c r="A37" s="177"/>
      <c r="B37" s="176"/>
      <c r="C37" s="175"/>
      <c r="D37" s="175"/>
      <c r="E37" s="177"/>
      <c r="F37" s="176"/>
      <c r="G37" s="177">
        <v>470</v>
      </c>
      <c r="H37" s="176">
        <v>0</v>
      </c>
      <c r="I37" s="175"/>
      <c r="J37" s="176"/>
      <c r="K37" s="10"/>
      <c r="L37" s="18"/>
      <c r="M37" s="10"/>
      <c r="N37" s="170"/>
      <c r="O37" s="18"/>
      <c r="P37" s="18"/>
      <c r="Q37" s="10"/>
      <c r="R37" s="170"/>
      <c r="S37" s="18"/>
      <c r="T37" s="170"/>
    </row>
    <row r="40" spans="1:20" x14ac:dyDescent="0.2">
      <c r="A40" s="300" t="s">
        <v>83</v>
      </c>
    </row>
    <row r="41" spans="1:20" x14ac:dyDescent="0.2">
      <c r="Q41" s="153"/>
    </row>
  </sheetData>
  <mergeCells count="5">
    <mergeCell ref="S11:T11"/>
    <mergeCell ref="S2:T3"/>
    <mergeCell ref="A2:J3"/>
    <mergeCell ref="K2:R2"/>
    <mergeCell ref="E11:F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B5DC5-46D1-9146-8B7E-607C677EAE95}">
  <dimension ref="A1:AX51"/>
  <sheetViews>
    <sheetView tabSelected="1" workbookViewId="0">
      <selection activeCell="S34" sqref="S34"/>
    </sheetView>
  </sheetViews>
  <sheetFormatPr baseColWidth="10" defaultColWidth="10.83203125" defaultRowHeight="16" x14ac:dyDescent="0.2"/>
  <cols>
    <col min="1" max="25" width="5.6640625" customWidth="1"/>
    <col min="26" max="50" width="5.5" customWidth="1"/>
  </cols>
  <sheetData>
    <row r="1" spans="1:50" ht="17" thickBot="1" x14ac:dyDescent="0.25">
      <c r="A1" s="158" t="s">
        <v>80</v>
      </c>
      <c r="B1" s="156"/>
      <c r="C1" s="156"/>
      <c r="D1" s="156"/>
      <c r="E1" s="156"/>
      <c r="F1" s="156"/>
      <c r="G1" s="156"/>
      <c r="H1" s="156"/>
      <c r="I1" s="156"/>
      <c r="J1" s="156"/>
      <c r="K1" s="156"/>
      <c r="L1" s="156"/>
      <c r="M1" s="156"/>
      <c r="N1" s="156"/>
      <c r="O1" s="156"/>
      <c r="P1" s="156"/>
      <c r="Q1" s="156"/>
      <c r="R1" s="156"/>
      <c r="S1" s="156"/>
      <c r="T1" s="156"/>
      <c r="U1" s="178"/>
      <c r="V1" s="178"/>
      <c r="W1" s="178"/>
      <c r="X1" s="178"/>
      <c r="Y1" s="179"/>
      <c r="Z1" s="154" t="s">
        <v>73</v>
      </c>
      <c r="AA1" s="155"/>
      <c r="AB1" s="155"/>
      <c r="AC1" s="155"/>
      <c r="AD1" s="155"/>
      <c r="AE1" s="155"/>
      <c r="AF1" s="155"/>
      <c r="AG1" s="155"/>
      <c r="AH1" s="155"/>
      <c r="AI1" s="155"/>
      <c r="AJ1" s="155"/>
      <c r="AK1" s="155"/>
      <c r="AL1" s="155"/>
      <c r="AM1" s="155"/>
      <c r="AN1" s="155"/>
      <c r="AO1" s="155"/>
      <c r="AP1" s="155"/>
      <c r="AQ1" s="155"/>
      <c r="AR1" s="155"/>
      <c r="AS1" s="155"/>
      <c r="AT1" s="32"/>
      <c r="AU1" s="32"/>
      <c r="AV1" s="32"/>
      <c r="AW1" s="32"/>
      <c r="AX1" s="33"/>
    </row>
    <row r="2" spans="1:50" x14ac:dyDescent="0.2">
      <c r="A2" s="321" t="s">
        <v>12</v>
      </c>
      <c r="B2" s="317"/>
      <c r="C2" s="317"/>
      <c r="D2" s="317"/>
      <c r="E2" s="317"/>
      <c r="F2" s="317"/>
      <c r="G2" s="317"/>
      <c r="H2" s="317"/>
      <c r="I2" s="317"/>
      <c r="J2" s="317"/>
      <c r="K2" s="317"/>
      <c r="L2" s="317"/>
      <c r="M2" s="317"/>
      <c r="N2" s="317"/>
      <c r="O2" s="317"/>
      <c r="P2" s="317"/>
      <c r="Q2" s="317"/>
      <c r="R2" s="317"/>
      <c r="S2" s="317"/>
      <c r="T2" s="317"/>
      <c r="U2" s="317"/>
      <c r="V2" s="317"/>
      <c r="W2" s="317"/>
      <c r="X2" s="317"/>
      <c r="Y2" s="318"/>
      <c r="Z2" s="301" t="s">
        <v>10</v>
      </c>
      <c r="AA2" s="302"/>
      <c r="AB2" s="302"/>
      <c r="AC2" s="302"/>
      <c r="AD2" s="303"/>
      <c r="AE2" s="303"/>
      <c r="AF2" s="303"/>
      <c r="AG2" s="303"/>
      <c r="AH2" s="303"/>
      <c r="AI2" s="303"/>
      <c r="AJ2" s="303"/>
      <c r="AK2" s="303"/>
      <c r="AL2" s="303"/>
      <c r="AM2" s="303"/>
      <c r="AN2" s="303"/>
      <c r="AO2" s="303"/>
      <c r="AP2" s="303"/>
      <c r="AQ2" s="303"/>
      <c r="AR2" s="303"/>
      <c r="AS2" s="304"/>
      <c r="AT2" s="301" t="s">
        <v>11</v>
      </c>
      <c r="AU2" s="302"/>
      <c r="AV2" s="302"/>
      <c r="AW2" s="302"/>
      <c r="AX2" s="305"/>
    </row>
    <row r="3" spans="1:50" ht="17" thickBot="1" x14ac:dyDescent="0.25">
      <c r="A3" s="322"/>
      <c r="B3" s="319"/>
      <c r="C3" s="319"/>
      <c r="D3" s="319"/>
      <c r="E3" s="319"/>
      <c r="F3" s="319"/>
      <c r="G3" s="319"/>
      <c r="H3" s="319"/>
      <c r="I3" s="319"/>
      <c r="J3" s="319"/>
      <c r="K3" s="319"/>
      <c r="L3" s="319"/>
      <c r="M3" s="319"/>
      <c r="N3" s="319"/>
      <c r="O3" s="319"/>
      <c r="P3" s="319"/>
      <c r="Q3" s="319"/>
      <c r="R3" s="319"/>
      <c r="S3" s="319"/>
      <c r="T3" s="319"/>
      <c r="U3" s="319"/>
      <c r="V3" s="319"/>
      <c r="W3" s="319"/>
      <c r="X3" s="319"/>
      <c r="Y3" s="320"/>
      <c r="Z3" s="10"/>
      <c r="AA3" s="18"/>
      <c r="AB3" s="18"/>
      <c r="AC3" s="18"/>
      <c r="AD3" s="18"/>
      <c r="AE3" s="18"/>
      <c r="AF3" s="18"/>
      <c r="AG3" s="18"/>
      <c r="AH3" s="18"/>
      <c r="AI3" s="18"/>
      <c r="AJ3" s="18"/>
      <c r="AK3" s="18"/>
      <c r="AL3" s="18"/>
      <c r="AM3" s="18"/>
      <c r="AN3" s="18"/>
      <c r="AO3" s="18"/>
      <c r="AP3" s="18"/>
      <c r="AQ3" s="18"/>
      <c r="AR3" s="18"/>
      <c r="AS3" s="18"/>
      <c r="AT3" s="306"/>
      <c r="AU3" s="307"/>
      <c r="AV3" s="307"/>
      <c r="AW3" s="307"/>
      <c r="AX3" s="308"/>
    </row>
    <row r="4" spans="1:50" x14ac:dyDescent="0.2">
      <c r="A4" s="79"/>
      <c r="B4" s="77"/>
      <c r="C4" s="77"/>
      <c r="D4" s="77"/>
      <c r="E4" s="84"/>
      <c r="F4" s="79"/>
      <c r="G4" s="77"/>
      <c r="H4" s="77"/>
      <c r="I4" s="77"/>
      <c r="J4" s="84"/>
      <c r="K4" s="79"/>
      <c r="L4" s="77"/>
      <c r="M4" s="77"/>
      <c r="N4" s="77"/>
      <c r="O4" s="84"/>
      <c r="P4" s="79"/>
      <c r="Q4" s="77"/>
      <c r="R4" s="77"/>
      <c r="S4" s="77"/>
      <c r="T4" s="84"/>
      <c r="U4" s="79"/>
      <c r="V4" s="77"/>
      <c r="W4" s="77"/>
      <c r="X4" s="77"/>
      <c r="Y4" s="84"/>
      <c r="Z4" s="7"/>
      <c r="AA4" s="16"/>
      <c r="AB4" s="16"/>
      <c r="AC4" s="16"/>
      <c r="AD4" s="8"/>
      <c r="AE4" s="7"/>
      <c r="AF4" s="16"/>
      <c r="AG4" s="16"/>
      <c r="AH4" s="16"/>
      <c r="AI4" s="8"/>
      <c r="AJ4" s="16"/>
      <c r="AK4" s="16"/>
      <c r="AL4" s="16"/>
      <c r="AM4" s="16"/>
      <c r="AN4" s="16"/>
      <c r="AO4" s="7"/>
      <c r="AP4" s="16"/>
      <c r="AQ4" s="16"/>
      <c r="AR4" s="16"/>
      <c r="AS4" s="8"/>
      <c r="AT4" s="16"/>
      <c r="AU4" s="16"/>
      <c r="AV4" s="16"/>
      <c r="AW4" s="16"/>
      <c r="AX4" s="8"/>
    </row>
    <row r="5" spans="1:50" ht="19" x14ac:dyDescent="0.25">
      <c r="A5" s="135" t="s">
        <v>67</v>
      </c>
      <c r="B5" s="136"/>
      <c r="C5" s="136"/>
      <c r="D5" s="136"/>
      <c r="E5" s="137"/>
      <c r="F5" s="135" t="s">
        <v>68</v>
      </c>
      <c r="G5" s="136"/>
      <c r="H5" s="136"/>
      <c r="I5" s="136"/>
      <c r="J5" s="137"/>
      <c r="K5" s="135" t="s">
        <v>69</v>
      </c>
      <c r="L5" s="136"/>
      <c r="M5" s="136"/>
      <c r="N5" s="136"/>
      <c r="O5" s="137"/>
      <c r="P5" s="135" t="s">
        <v>70</v>
      </c>
      <c r="Q5" s="136"/>
      <c r="R5" s="136"/>
      <c r="S5" s="136"/>
      <c r="T5" s="137"/>
      <c r="U5" s="135" t="s">
        <v>71</v>
      </c>
      <c r="V5" s="136"/>
      <c r="W5" s="136"/>
      <c r="X5" s="136"/>
      <c r="Y5" s="137"/>
      <c r="Z5" s="19" t="s">
        <v>66</v>
      </c>
      <c r="AA5" s="37"/>
      <c r="AB5" s="37"/>
      <c r="AC5" s="37"/>
      <c r="AD5" s="20"/>
      <c r="AE5" s="19" t="s">
        <v>6</v>
      </c>
      <c r="AF5" s="37"/>
      <c r="AG5" s="37"/>
      <c r="AH5" s="37"/>
      <c r="AI5" s="20"/>
      <c r="AJ5" s="37" t="s">
        <v>8</v>
      </c>
      <c r="AK5" s="37"/>
      <c r="AL5" s="37"/>
      <c r="AM5" s="37"/>
      <c r="AN5" s="37"/>
      <c r="AO5" s="19" t="s">
        <v>0</v>
      </c>
      <c r="AP5" s="37"/>
      <c r="AQ5" s="37"/>
      <c r="AR5" s="37"/>
      <c r="AS5" s="20"/>
      <c r="AT5" s="37" t="s">
        <v>3</v>
      </c>
      <c r="AU5" s="37"/>
      <c r="AV5" s="37"/>
      <c r="AW5" s="37"/>
      <c r="AX5" s="20"/>
    </row>
    <row r="6" spans="1:50" s="64" customFormat="1" x14ac:dyDescent="0.2">
      <c r="A6" s="85"/>
      <c r="B6" s="86"/>
      <c r="C6" s="86"/>
      <c r="D6" s="86"/>
      <c r="E6" s="87"/>
      <c r="F6" s="85"/>
      <c r="G6" s="86"/>
      <c r="H6" s="86"/>
      <c r="I6" s="86"/>
      <c r="J6" s="87"/>
      <c r="K6" s="85"/>
      <c r="L6" s="86"/>
      <c r="M6" s="86"/>
      <c r="N6" s="86"/>
      <c r="O6" s="87"/>
      <c r="P6" s="85"/>
      <c r="Q6" s="86"/>
      <c r="R6" s="86"/>
      <c r="S6" s="86"/>
      <c r="T6" s="87"/>
      <c r="U6" s="85"/>
      <c r="V6" s="86"/>
      <c r="W6" s="86"/>
      <c r="X6" s="86"/>
      <c r="Y6" s="87"/>
      <c r="Z6" s="93" t="s">
        <v>4</v>
      </c>
      <c r="AA6" s="180"/>
      <c r="AB6" s="180"/>
      <c r="AC6" s="180"/>
      <c r="AD6" s="247"/>
      <c r="AE6" s="248" t="s">
        <v>5</v>
      </c>
      <c r="AF6" s="249"/>
      <c r="AG6" s="249"/>
      <c r="AH6" s="249"/>
      <c r="AI6" s="247"/>
      <c r="AJ6" s="250" t="s">
        <v>7</v>
      </c>
      <c r="AK6" s="251"/>
      <c r="AL6" s="251"/>
      <c r="AM6" s="251"/>
      <c r="AN6" s="180"/>
      <c r="AO6" s="93" t="s">
        <v>58</v>
      </c>
      <c r="AP6" s="180"/>
      <c r="AQ6" s="180"/>
      <c r="AR6" s="180"/>
      <c r="AS6" s="247"/>
      <c r="AT6" s="180"/>
      <c r="AU6" s="180"/>
      <c r="AV6" s="180"/>
      <c r="AW6" s="180"/>
      <c r="AX6" s="247"/>
    </row>
    <row r="7" spans="1:50" x14ac:dyDescent="0.2">
      <c r="A7" s="79"/>
      <c r="B7" s="77"/>
      <c r="C7" s="77"/>
      <c r="D7" s="77"/>
      <c r="E7" s="84"/>
      <c r="F7" s="79"/>
      <c r="G7" s="77"/>
      <c r="H7" s="77"/>
      <c r="I7" s="77"/>
      <c r="J7" s="84"/>
      <c r="K7" s="79"/>
      <c r="L7" s="77"/>
      <c r="M7" s="77"/>
      <c r="N7" s="77"/>
      <c r="O7" s="84"/>
      <c r="P7" s="79"/>
      <c r="Q7" s="77"/>
      <c r="R7" s="77"/>
      <c r="S7" s="77"/>
      <c r="T7" s="84"/>
      <c r="U7" s="79"/>
      <c r="V7" s="77"/>
      <c r="W7" s="77"/>
      <c r="X7" s="77"/>
      <c r="Y7" s="84"/>
      <c r="Z7" s="7"/>
      <c r="AA7" s="16"/>
      <c r="AB7" s="16"/>
      <c r="AC7" s="16"/>
      <c r="AD7" s="8"/>
      <c r="AE7" s="7"/>
      <c r="AF7" s="16"/>
      <c r="AG7" s="16"/>
      <c r="AH7" s="16"/>
      <c r="AI7" s="8"/>
      <c r="AJ7" s="16"/>
      <c r="AK7" s="16"/>
      <c r="AL7" s="16"/>
      <c r="AM7" s="16"/>
      <c r="AN7" s="16"/>
      <c r="AO7" s="7"/>
      <c r="AP7" s="16"/>
      <c r="AQ7" s="16"/>
      <c r="AR7" s="16"/>
      <c r="AS7" s="8"/>
      <c r="AT7" s="16"/>
      <c r="AU7" s="16"/>
      <c r="AV7" s="16"/>
      <c r="AW7" s="16"/>
      <c r="AX7" s="8"/>
    </row>
    <row r="8" spans="1:50" ht="17" thickBot="1" x14ac:dyDescent="0.25">
      <c r="A8" s="79" t="s">
        <v>76</v>
      </c>
      <c r="B8" s="77"/>
      <c r="C8" s="77"/>
      <c r="D8" s="77"/>
      <c r="E8" s="84"/>
      <c r="F8" s="79" t="s">
        <v>76</v>
      </c>
      <c r="G8" s="77"/>
      <c r="H8" s="77"/>
      <c r="I8" s="77"/>
      <c r="J8" s="84"/>
      <c r="K8" s="79" t="s">
        <v>76</v>
      </c>
      <c r="L8" s="77"/>
      <c r="M8" s="77"/>
      <c r="N8" s="77"/>
      <c r="O8" s="84"/>
      <c r="P8" s="79" t="s">
        <v>76</v>
      </c>
      <c r="Q8" s="77"/>
      <c r="R8" s="77"/>
      <c r="S8" s="77"/>
      <c r="T8" s="84"/>
      <c r="U8" s="79" t="s">
        <v>76</v>
      </c>
      <c r="V8" s="77"/>
      <c r="W8" s="77"/>
      <c r="X8" s="77"/>
      <c r="Y8" s="84"/>
      <c r="Z8" s="7" t="s">
        <v>75</v>
      </c>
      <c r="AA8" s="16"/>
      <c r="AB8" s="16"/>
      <c r="AC8" s="16"/>
      <c r="AD8" s="8"/>
      <c r="AE8" s="7" t="s">
        <v>76</v>
      </c>
      <c r="AF8" s="16"/>
      <c r="AG8" s="16"/>
      <c r="AH8" s="16"/>
      <c r="AI8" s="8"/>
      <c r="AJ8" s="7" t="s">
        <v>75</v>
      </c>
      <c r="AK8" s="16"/>
      <c r="AL8" s="16"/>
      <c r="AM8" s="16"/>
      <c r="AN8" s="16"/>
      <c r="AO8" s="7" t="s">
        <v>75</v>
      </c>
      <c r="AP8" s="16"/>
      <c r="AQ8" s="16"/>
      <c r="AR8" s="16"/>
      <c r="AS8" s="8"/>
      <c r="AT8" s="7" t="s">
        <v>76</v>
      </c>
      <c r="AU8" s="16"/>
      <c r="AV8" s="16"/>
      <c r="AW8" s="16"/>
      <c r="AX8" s="8"/>
    </row>
    <row r="9" spans="1:50" s="53" customFormat="1" ht="53" thickBot="1" x14ac:dyDescent="0.2">
      <c r="A9" s="197" t="s">
        <v>1</v>
      </c>
      <c r="B9" s="141" t="s">
        <v>17</v>
      </c>
      <c r="C9" s="141" t="s">
        <v>19</v>
      </c>
      <c r="D9" s="141" t="s">
        <v>18</v>
      </c>
      <c r="E9" s="198" t="s">
        <v>20</v>
      </c>
      <c r="F9" s="197" t="s">
        <v>1</v>
      </c>
      <c r="G9" s="141" t="s">
        <v>17</v>
      </c>
      <c r="H9" s="141" t="s">
        <v>19</v>
      </c>
      <c r="I9" s="141" t="s">
        <v>18</v>
      </c>
      <c r="J9" s="198" t="s">
        <v>20</v>
      </c>
      <c r="K9" s="197" t="s">
        <v>1</v>
      </c>
      <c r="L9" s="141" t="s">
        <v>17</v>
      </c>
      <c r="M9" s="141" t="s">
        <v>19</v>
      </c>
      <c r="N9" s="141" t="s">
        <v>18</v>
      </c>
      <c r="O9" s="198" t="s">
        <v>20</v>
      </c>
      <c r="P9" s="197" t="s">
        <v>1</v>
      </c>
      <c r="Q9" s="141" t="s">
        <v>17</v>
      </c>
      <c r="R9" s="141" t="s">
        <v>19</v>
      </c>
      <c r="S9" s="141" t="s">
        <v>18</v>
      </c>
      <c r="T9" s="198" t="s">
        <v>20</v>
      </c>
      <c r="U9" s="197" t="s">
        <v>1</v>
      </c>
      <c r="V9" s="141" t="s">
        <v>17</v>
      </c>
      <c r="W9" s="141" t="s">
        <v>19</v>
      </c>
      <c r="X9" s="141" t="s">
        <v>18</v>
      </c>
      <c r="Y9" s="198" t="s">
        <v>20</v>
      </c>
      <c r="Z9" s="50" t="s">
        <v>1</v>
      </c>
      <c r="AA9" s="51" t="s">
        <v>17</v>
      </c>
      <c r="AB9" s="51" t="s">
        <v>19</v>
      </c>
      <c r="AC9" s="51" t="s">
        <v>18</v>
      </c>
      <c r="AD9" s="52" t="s">
        <v>20</v>
      </c>
      <c r="AE9" s="50" t="s">
        <v>1</v>
      </c>
      <c r="AF9" s="51" t="s">
        <v>17</v>
      </c>
      <c r="AG9" s="51" t="s">
        <v>19</v>
      </c>
      <c r="AH9" s="51" t="s">
        <v>18</v>
      </c>
      <c r="AI9" s="52" t="s">
        <v>20</v>
      </c>
      <c r="AJ9" s="50" t="s">
        <v>1</v>
      </c>
      <c r="AK9" s="51" t="s">
        <v>17</v>
      </c>
      <c r="AL9" s="51" t="s">
        <v>19</v>
      </c>
      <c r="AM9" s="51" t="s">
        <v>18</v>
      </c>
      <c r="AN9" s="52" t="s">
        <v>20</v>
      </c>
      <c r="AO9" s="50" t="s">
        <v>1</v>
      </c>
      <c r="AP9" s="51" t="s">
        <v>17</v>
      </c>
      <c r="AQ9" s="51" t="s">
        <v>19</v>
      </c>
      <c r="AR9" s="51" t="s">
        <v>18</v>
      </c>
      <c r="AS9" s="52" t="s">
        <v>20</v>
      </c>
      <c r="AT9" s="50" t="s">
        <v>1</v>
      </c>
      <c r="AU9" s="51" t="s">
        <v>17</v>
      </c>
      <c r="AV9" s="51" t="s">
        <v>19</v>
      </c>
      <c r="AW9" s="51" t="s">
        <v>18</v>
      </c>
      <c r="AX9" s="52" t="s">
        <v>20</v>
      </c>
    </row>
    <row r="10" spans="1:50" x14ac:dyDescent="0.2">
      <c r="A10" s="199">
        <v>1</v>
      </c>
      <c r="B10" s="147">
        <v>0.36414565826330519</v>
      </c>
      <c r="C10" s="147">
        <v>2.1133074328651333</v>
      </c>
      <c r="D10" s="147">
        <v>0.21756647864625303</v>
      </c>
      <c r="E10" s="74">
        <v>0</v>
      </c>
      <c r="F10" s="200">
        <v>476</v>
      </c>
      <c r="G10" s="147">
        <v>0.65520065520065507</v>
      </c>
      <c r="H10" s="147">
        <v>1.4449060627228947</v>
      </c>
      <c r="I10" s="147">
        <v>0.46724009769565683</v>
      </c>
      <c r="J10" s="145" t="s">
        <v>23</v>
      </c>
      <c r="K10" s="199">
        <v>1</v>
      </c>
      <c r="L10" s="147">
        <v>0</v>
      </c>
      <c r="M10" s="147">
        <v>1.3332752385516988</v>
      </c>
      <c r="N10" s="147">
        <v>0.18092530369604545</v>
      </c>
      <c r="O10" s="201" t="s">
        <v>23</v>
      </c>
      <c r="P10" s="200">
        <v>487</v>
      </c>
      <c r="Q10" s="147">
        <v>1.2288257249497556</v>
      </c>
      <c r="R10" s="147">
        <v>3.0183422335732524</v>
      </c>
      <c r="S10" s="147">
        <v>1.0636583400483481</v>
      </c>
      <c r="T10" s="74">
        <v>0</v>
      </c>
      <c r="U10" s="199">
        <v>498</v>
      </c>
      <c r="V10" s="147">
        <v>2.5954636807349991</v>
      </c>
      <c r="W10" s="147">
        <v>3.9238449036452283</v>
      </c>
      <c r="X10" s="147">
        <v>0.87026591458501212</v>
      </c>
      <c r="Y10" s="74">
        <v>0</v>
      </c>
      <c r="Z10" s="31">
        <v>0</v>
      </c>
      <c r="AA10" s="203">
        <v>0.32927200000000045</v>
      </c>
      <c r="AB10" s="203">
        <v>6.6983530000000018</v>
      </c>
      <c r="AC10" s="203">
        <v>0.46756360000000008</v>
      </c>
      <c r="AD10" s="204">
        <v>4.8869499999999997</v>
      </c>
      <c r="AE10" s="16">
        <v>0.5</v>
      </c>
      <c r="AF10" s="46">
        <v>6.3956012009419876</v>
      </c>
      <c r="AG10" s="46">
        <v>32.408907265840199</v>
      </c>
      <c r="AH10" s="46">
        <v>1.824774785281313</v>
      </c>
      <c r="AI10" s="46">
        <v>2.3818267869465131</v>
      </c>
      <c r="AJ10" s="31">
        <v>0</v>
      </c>
      <c r="AK10" s="203">
        <v>0</v>
      </c>
      <c r="AL10" s="203">
        <v>2.9725340000000005</v>
      </c>
      <c r="AM10" s="203">
        <v>0.49708200000000002</v>
      </c>
      <c r="AN10" s="204">
        <v>0.61970000000000014</v>
      </c>
      <c r="AO10" s="105">
        <v>1.5</v>
      </c>
      <c r="AP10" s="66">
        <v>0</v>
      </c>
      <c r="AQ10" s="66">
        <v>15.958641000000004</v>
      </c>
      <c r="AR10" s="66">
        <v>0.64467400000000008</v>
      </c>
      <c r="AS10" s="106">
        <v>0.84947499999999998</v>
      </c>
      <c r="AT10" s="31">
        <v>0.5</v>
      </c>
      <c r="AU10" s="16">
        <v>170.83482833281781</v>
      </c>
      <c r="AV10" s="16">
        <v>151.20472848596413</v>
      </c>
      <c r="AW10" s="16">
        <v>21.367385786802025</v>
      </c>
      <c r="AX10" s="261">
        <v>0</v>
      </c>
    </row>
    <row r="11" spans="1:50" x14ac:dyDescent="0.2">
      <c r="A11" s="79">
        <v>3</v>
      </c>
      <c r="B11" s="127">
        <v>9.5238095238095233E-2</v>
      </c>
      <c r="C11" s="127">
        <v>0.85813089698159928</v>
      </c>
      <c r="D11" s="127">
        <v>0.33843674456083805</v>
      </c>
      <c r="E11" s="80">
        <v>0</v>
      </c>
      <c r="F11" s="79">
        <v>376</v>
      </c>
      <c r="G11" s="127">
        <v>1.3431613431613432</v>
      </c>
      <c r="H11" s="127">
        <v>2.0846354645391378</v>
      </c>
      <c r="I11" s="127">
        <v>0.21238186258893491</v>
      </c>
      <c r="J11" s="151" t="s">
        <v>23</v>
      </c>
      <c r="K11" s="79">
        <v>3</v>
      </c>
      <c r="L11" s="127">
        <v>1.8946121965660152</v>
      </c>
      <c r="M11" s="127">
        <v>5.3592436059430968</v>
      </c>
      <c r="N11" s="127">
        <v>1.344016541742052</v>
      </c>
      <c r="O11" s="152" t="s">
        <v>23</v>
      </c>
      <c r="P11" s="79">
        <v>387</v>
      </c>
      <c r="Q11" s="127">
        <v>3.0203847258110823</v>
      </c>
      <c r="R11" s="127">
        <v>3.0183422335732524</v>
      </c>
      <c r="S11" s="127">
        <v>0.72522159548751008</v>
      </c>
      <c r="T11" s="80">
        <v>0</v>
      </c>
      <c r="U11" s="79">
        <v>448</v>
      </c>
      <c r="V11" s="127">
        <v>2.8251507321274762</v>
      </c>
      <c r="W11" s="127">
        <v>4.2488971441838856</v>
      </c>
      <c r="X11" s="127">
        <v>0.87026591458501212</v>
      </c>
      <c r="Y11" s="80">
        <v>0</v>
      </c>
      <c r="Z11" s="7">
        <v>1.5</v>
      </c>
      <c r="AA11" s="202">
        <v>0</v>
      </c>
      <c r="AB11" s="202">
        <v>1.3447490000000002</v>
      </c>
      <c r="AC11" s="202">
        <v>0.29414300000000004</v>
      </c>
      <c r="AD11" s="205">
        <v>0.53763750000000021</v>
      </c>
      <c r="AE11" s="16">
        <v>5.5</v>
      </c>
      <c r="AF11" s="46">
        <v>6.9765829663982233</v>
      </c>
      <c r="AG11" s="46">
        <v>24.299242432220019</v>
      </c>
      <c r="AH11" s="46">
        <v>0.67473657653962893</v>
      </c>
      <c r="AI11" s="46">
        <v>0.83395541453947608</v>
      </c>
      <c r="AJ11" s="7">
        <v>1.5</v>
      </c>
      <c r="AK11" s="202">
        <v>0</v>
      </c>
      <c r="AL11" s="202">
        <v>12.124303000000001</v>
      </c>
      <c r="AM11" s="202">
        <v>0.82916400000000001</v>
      </c>
      <c r="AN11" s="205">
        <v>1.7357500000000001</v>
      </c>
      <c r="AO11" s="93">
        <v>4.5</v>
      </c>
      <c r="AP11" s="67">
        <v>0</v>
      </c>
      <c r="AQ11" s="67">
        <v>9.375155000000003</v>
      </c>
      <c r="AR11" s="67">
        <v>0.79226600000000014</v>
      </c>
      <c r="AS11" s="107">
        <v>2.5892000000000004</v>
      </c>
      <c r="AT11" s="7">
        <v>1.5</v>
      </c>
      <c r="AU11" s="16">
        <v>94.163393133312724</v>
      </c>
      <c r="AV11" s="16">
        <v>563.30937663296834</v>
      </c>
      <c r="AW11" s="16">
        <v>77.607868020304565</v>
      </c>
      <c r="AX11" s="261">
        <v>0</v>
      </c>
    </row>
    <row r="12" spans="1:50" x14ac:dyDescent="0.2">
      <c r="A12" s="79">
        <v>6</v>
      </c>
      <c r="B12" s="127">
        <v>1.0140056022408963</v>
      </c>
      <c r="C12" s="127">
        <v>2.6000085386158909</v>
      </c>
      <c r="D12" s="127">
        <v>0.50765511684125697</v>
      </c>
      <c r="E12" s="77">
        <v>0</v>
      </c>
      <c r="F12" s="79">
        <v>276</v>
      </c>
      <c r="G12" s="127">
        <v>0.79716079716079691</v>
      </c>
      <c r="H12" s="127">
        <v>1.7316813118129337</v>
      </c>
      <c r="I12" s="127">
        <v>0.76457470532016569</v>
      </c>
      <c r="J12" s="84" t="s">
        <v>23</v>
      </c>
      <c r="K12" s="79">
        <v>6</v>
      </c>
      <c r="L12" s="127">
        <v>0.84073416222616904</v>
      </c>
      <c r="M12" s="127">
        <v>3.2939741187747824</v>
      </c>
      <c r="N12" s="127">
        <v>0.82708710261049356</v>
      </c>
      <c r="O12" s="152" t="s">
        <v>23</v>
      </c>
      <c r="P12" s="79">
        <v>337</v>
      </c>
      <c r="Q12" s="127">
        <v>2.9859316681022112</v>
      </c>
      <c r="R12" s="127">
        <v>4.3649872300905495</v>
      </c>
      <c r="S12" s="127">
        <v>0.16921837228041903</v>
      </c>
      <c r="T12" s="77">
        <v>0</v>
      </c>
      <c r="U12" s="79">
        <v>398</v>
      </c>
      <c r="V12" s="127">
        <v>2.1246052253804195</v>
      </c>
      <c r="W12" s="127">
        <v>4.4346412816345486</v>
      </c>
      <c r="X12" s="127">
        <v>0.84609186140209514</v>
      </c>
      <c r="Y12" s="77">
        <v>0</v>
      </c>
      <c r="Z12" s="7">
        <v>4.5</v>
      </c>
      <c r="AA12" s="202">
        <v>0.87373800000000035</v>
      </c>
      <c r="AB12" s="202">
        <v>1.8873440000000006</v>
      </c>
      <c r="AC12" s="202">
        <v>0</v>
      </c>
      <c r="AD12" s="205">
        <v>0.19297500000000004</v>
      </c>
      <c r="AE12" s="16">
        <v>10.5</v>
      </c>
      <c r="AF12" s="46">
        <v>5.239448728816404</v>
      </c>
      <c r="AG12" s="46">
        <v>44.59554821803868</v>
      </c>
      <c r="AH12" s="46">
        <v>1.145193300421872</v>
      </c>
      <c r="AI12" s="46">
        <v>1.1783840102226548</v>
      </c>
      <c r="AJ12" s="7">
        <v>4.5</v>
      </c>
      <c r="AK12" s="202">
        <v>0</v>
      </c>
      <c r="AL12" s="202">
        <v>9.6645390000000013</v>
      </c>
      <c r="AM12" s="202">
        <v>0.64467400000000008</v>
      </c>
      <c r="AN12" s="205">
        <v>1.1449</v>
      </c>
      <c r="AO12" s="93">
        <v>7.5</v>
      </c>
      <c r="AP12" s="67">
        <v>0</v>
      </c>
      <c r="AQ12" s="67">
        <v>8.3261380000000003</v>
      </c>
      <c r="AR12" s="67">
        <v>0.64467400000000008</v>
      </c>
      <c r="AS12" s="107">
        <v>1.2433750000000001</v>
      </c>
      <c r="AT12" s="7">
        <v>2.5</v>
      </c>
      <c r="AU12" s="16">
        <v>119.00061862047633</v>
      </c>
      <c r="AV12" s="16">
        <v>653.54850676551155</v>
      </c>
      <c r="AW12" s="16">
        <v>108.3502538071066</v>
      </c>
      <c r="AX12" s="261">
        <v>0</v>
      </c>
    </row>
    <row r="13" spans="1:50" x14ac:dyDescent="0.2">
      <c r="A13" s="79">
        <v>14</v>
      </c>
      <c r="B13" s="127">
        <v>0.43137254901960775</v>
      </c>
      <c r="C13" s="127">
        <v>2.0620757375229486</v>
      </c>
      <c r="D13" s="127">
        <v>0.43513295729250606</v>
      </c>
      <c r="E13" s="77">
        <v>0</v>
      </c>
      <c r="F13" s="79">
        <v>176</v>
      </c>
      <c r="G13" s="127">
        <v>0.70980070980070975</v>
      </c>
      <c r="H13" s="127">
        <v>1.4449060627228947</v>
      </c>
      <c r="I13" s="127">
        <v>0.38228735266008285</v>
      </c>
      <c r="J13" s="84" t="s">
        <v>23</v>
      </c>
      <c r="K13" s="79">
        <v>14</v>
      </c>
      <c r="L13" s="127">
        <v>0.75784487862640604</v>
      </c>
      <c r="M13" s="127">
        <v>1.4639884972332378</v>
      </c>
      <c r="N13" s="127">
        <v>0.56862238304471435</v>
      </c>
      <c r="O13" s="152" t="s">
        <v>23</v>
      </c>
      <c r="P13" s="79">
        <v>287</v>
      </c>
      <c r="Q13" s="127">
        <v>1.5159345391903534</v>
      </c>
      <c r="R13" s="127">
        <v>3.6916647318319011</v>
      </c>
      <c r="S13" s="127">
        <v>0.67687348912167611</v>
      </c>
      <c r="T13" s="77">
        <v>0</v>
      </c>
      <c r="U13" s="79">
        <v>348</v>
      </c>
      <c r="V13" s="127">
        <v>2.2279643985070345</v>
      </c>
      <c r="W13" s="127">
        <v>4.3185511957278848</v>
      </c>
      <c r="X13" s="127">
        <v>0.36261079774375504</v>
      </c>
      <c r="Y13" s="77">
        <v>0</v>
      </c>
      <c r="Z13" s="7">
        <v>7.5</v>
      </c>
      <c r="AA13" s="202">
        <v>0</v>
      </c>
      <c r="AB13" s="202">
        <v>1.3085760000000004</v>
      </c>
      <c r="AC13" s="202">
        <v>0.42697580000000002</v>
      </c>
      <c r="AD13" s="205">
        <v>0</v>
      </c>
      <c r="AE13" s="16">
        <v>15.5</v>
      </c>
      <c r="AF13" s="46">
        <v>8.0382550566050419</v>
      </c>
      <c r="AG13" s="46">
        <v>77.563456783809769</v>
      </c>
      <c r="AH13" s="46">
        <v>0.96982616585195425</v>
      </c>
      <c r="AI13" s="46">
        <v>0.5440743036033846</v>
      </c>
      <c r="AJ13" s="7">
        <v>7.5</v>
      </c>
      <c r="AK13" s="202">
        <v>0.83185600000000015</v>
      </c>
      <c r="AL13" s="202">
        <v>10.351825999999999</v>
      </c>
      <c r="AM13" s="202">
        <v>0.60777600000000009</v>
      </c>
      <c r="AN13" s="205">
        <v>1.4075</v>
      </c>
      <c r="AO13" s="93">
        <v>10.5</v>
      </c>
      <c r="AP13" s="67">
        <v>3.0097199999999997</v>
      </c>
      <c r="AQ13" s="67">
        <v>18.201367000000001</v>
      </c>
      <c r="AR13" s="67">
        <v>0.35317980000000004</v>
      </c>
      <c r="AS13" s="107">
        <v>1.8342250000000002</v>
      </c>
      <c r="AT13" s="7">
        <v>3.5</v>
      </c>
      <c r="AU13" s="16">
        <v>157.44432415712959</v>
      </c>
      <c r="AV13" s="16">
        <v>687.42890219433639</v>
      </c>
      <c r="AW13" s="16">
        <v>125.16814720812181</v>
      </c>
      <c r="AX13" s="261">
        <v>0</v>
      </c>
    </row>
    <row r="14" spans="1:50" x14ac:dyDescent="0.2">
      <c r="A14" s="79">
        <v>22</v>
      </c>
      <c r="B14" s="127">
        <v>0.73389355742296913</v>
      </c>
      <c r="C14" s="127">
        <v>2.6256243862869844</v>
      </c>
      <c r="D14" s="127">
        <v>0.62852538275584202</v>
      </c>
      <c r="E14" s="77">
        <v>0</v>
      </c>
      <c r="F14" s="79">
        <v>76</v>
      </c>
      <c r="G14" s="127">
        <v>0.72072072072072058</v>
      </c>
      <c r="H14" s="127">
        <v>2.0184565609029743</v>
      </c>
      <c r="I14" s="127">
        <v>1.1468620579802487</v>
      </c>
      <c r="J14" s="84" t="s">
        <v>23</v>
      </c>
      <c r="K14" s="79">
        <v>22</v>
      </c>
      <c r="L14" s="127">
        <v>0.42628774422735333</v>
      </c>
      <c r="M14" s="127">
        <v>1.385560542024314</v>
      </c>
      <c r="N14" s="127">
        <v>1.0855518221762728</v>
      </c>
      <c r="O14" s="152" t="s">
        <v>23</v>
      </c>
      <c r="P14" s="79">
        <v>237</v>
      </c>
      <c r="Q14" s="127">
        <v>2.7447602641401092</v>
      </c>
      <c r="R14" s="127">
        <v>4.0167169723705598</v>
      </c>
      <c r="S14" s="127">
        <v>1.087832393231265</v>
      </c>
      <c r="T14" s="77">
        <v>0</v>
      </c>
      <c r="U14" s="79">
        <v>298</v>
      </c>
      <c r="V14" s="127">
        <v>1.8489807637094462</v>
      </c>
      <c r="W14" s="127">
        <v>4.2488971441838856</v>
      </c>
      <c r="X14" s="127">
        <v>0.53182917002417407</v>
      </c>
      <c r="Y14" s="77">
        <v>0</v>
      </c>
      <c r="Z14" s="7">
        <v>10.5</v>
      </c>
      <c r="AA14" s="202">
        <v>0</v>
      </c>
      <c r="AB14" s="202">
        <v>3.2980910000000003</v>
      </c>
      <c r="AC14" s="202">
        <v>0.47125340000000004</v>
      </c>
      <c r="AD14" s="205">
        <v>0</v>
      </c>
      <c r="AE14" s="16">
        <v>20.5</v>
      </c>
      <c r="AF14" s="46">
        <v>7.2482265619736861</v>
      </c>
      <c r="AG14" s="46">
        <v>102.84786669306787</v>
      </c>
      <c r="AH14" s="46">
        <v>0.76137491589862993</v>
      </c>
      <c r="AI14" s="46">
        <v>0.56758057189614741</v>
      </c>
      <c r="AJ14" s="7">
        <v>10.5</v>
      </c>
      <c r="AK14" s="202">
        <v>-5.7840000000002334E-3</v>
      </c>
      <c r="AL14" s="202">
        <v>17.658771999999999</v>
      </c>
      <c r="AM14" s="202">
        <v>1.161246</v>
      </c>
      <c r="AN14" s="205">
        <v>0.52122500000000005</v>
      </c>
      <c r="AO14" s="93">
        <v>13.5</v>
      </c>
      <c r="AP14" s="67">
        <v>2.130198</v>
      </c>
      <c r="AQ14" s="67">
        <v>24.061393000000002</v>
      </c>
      <c r="AR14" s="67">
        <v>0.16500000000000001</v>
      </c>
      <c r="AS14" s="107">
        <v>0.75100000000000011</v>
      </c>
      <c r="AT14" s="7">
        <v>4.5</v>
      </c>
      <c r="AU14" s="16">
        <v>101.5065728425611</v>
      </c>
      <c r="AV14" s="16">
        <v>637.58562815000744</v>
      </c>
      <c r="AW14" s="16">
        <v>123.54060913705584</v>
      </c>
      <c r="AX14" s="261">
        <v>0</v>
      </c>
    </row>
    <row r="15" spans="1:50" x14ac:dyDescent="0.2">
      <c r="A15" s="79">
        <v>32</v>
      </c>
      <c r="B15" s="127">
        <v>0.95798319327731063</v>
      </c>
      <c r="C15" s="127">
        <v>2.8305511676557233</v>
      </c>
      <c r="D15" s="127">
        <v>0.43513295729250606</v>
      </c>
      <c r="E15" s="77">
        <v>0</v>
      </c>
      <c r="F15" s="79">
        <v>26</v>
      </c>
      <c r="G15" s="127">
        <v>0.82992082992082994</v>
      </c>
      <c r="H15" s="127">
        <v>2.4155299827199537</v>
      </c>
      <c r="I15" s="127">
        <v>0.23362004884782842</v>
      </c>
      <c r="J15" s="84" t="s">
        <v>23</v>
      </c>
      <c r="K15" s="79"/>
      <c r="L15" s="77"/>
      <c r="M15" s="77"/>
      <c r="N15" s="77"/>
      <c r="O15" s="84"/>
      <c r="P15" s="79">
        <v>187</v>
      </c>
      <c r="Q15" s="127">
        <v>1.7571059431524547</v>
      </c>
      <c r="R15" s="127">
        <v>4.2721151613652193</v>
      </c>
      <c r="S15" s="127">
        <v>0.31426269137792101</v>
      </c>
      <c r="T15" s="77">
        <v>0</v>
      </c>
      <c r="U15" s="79">
        <v>248</v>
      </c>
      <c r="V15" s="127">
        <v>3.0548377835199543</v>
      </c>
      <c r="W15" s="127">
        <v>8.4977942883677713</v>
      </c>
      <c r="X15" s="127">
        <v>0.9186140209508461</v>
      </c>
      <c r="Y15" s="77">
        <v>0</v>
      </c>
      <c r="Z15" s="7">
        <v>13.5</v>
      </c>
      <c r="AA15" s="202">
        <v>0</v>
      </c>
      <c r="AB15" s="202">
        <v>4.7450109999999999</v>
      </c>
      <c r="AC15" s="202">
        <v>0.30890220000000002</v>
      </c>
      <c r="AD15" s="205">
        <v>0</v>
      </c>
      <c r="AE15" s="16">
        <v>25.5</v>
      </c>
      <c r="AF15" s="46">
        <v>6.9055961668657764</v>
      </c>
      <c r="AG15" s="46">
        <v>126.74922511041834</v>
      </c>
      <c r="AH15" s="46">
        <v>1.4415089111457942</v>
      </c>
      <c r="AI15" s="46">
        <v>0.60713500446609747</v>
      </c>
      <c r="AJ15" s="7">
        <v>13.5</v>
      </c>
      <c r="AK15" s="202">
        <v>1.0412660000000002</v>
      </c>
      <c r="AL15" s="202">
        <v>17.839637</v>
      </c>
      <c r="AM15" s="202">
        <v>1.161246</v>
      </c>
      <c r="AN15" s="205">
        <v>0.42275000000000007</v>
      </c>
      <c r="AO15" s="93">
        <v>16.5</v>
      </c>
      <c r="AP15" s="67">
        <v>-4.766600000000043E-2</v>
      </c>
      <c r="AQ15" s="67">
        <v>19.575941</v>
      </c>
      <c r="AR15" s="67">
        <v>1.3088380000000002</v>
      </c>
      <c r="AS15" s="107">
        <v>1.3418500000000002</v>
      </c>
      <c r="AT15" s="7">
        <v>5.5</v>
      </c>
      <c r="AU15" s="16">
        <v>112.52134240643363</v>
      </c>
      <c r="AV15" s="16">
        <v>599.7959563255489</v>
      </c>
      <c r="AW15" s="16">
        <v>112.1478426395939</v>
      </c>
      <c r="AX15" s="261">
        <v>0</v>
      </c>
    </row>
    <row r="16" spans="1:50" x14ac:dyDescent="0.2">
      <c r="A16" s="79"/>
      <c r="B16" s="77"/>
      <c r="C16" s="77"/>
      <c r="D16" s="77"/>
      <c r="E16" s="84"/>
      <c r="F16" s="77"/>
      <c r="G16" s="77"/>
      <c r="H16" s="77"/>
      <c r="I16" s="77"/>
      <c r="J16" s="77"/>
      <c r="K16" s="79"/>
      <c r="L16" s="77"/>
      <c r="M16" s="77"/>
      <c r="N16" s="77"/>
      <c r="O16" s="84"/>
      <c r="P16" s="79">
        <v>137</v>
      </c>
      <c r="Q16" s="127">
        <v>1.5389032443296009</v>
      </c>
      <c r="R16" s="127">
        <v>3.6684467146505693</v>
      </c>
      <c r="S16" s="127">
        <v>0.38678485092667209</v>
      </c>
      <c r="T16" s="77">
        <v>0</v>
      </c>
      <c r="U16" s="79">
        <v>198</v>
      </c>
      <c r="V16" s="127">
        <v>1.4470284237726099</v>
      </c>
      <c r="W16" s="127">
        <v>5.0847457627118651</v>
      </c>
      <c r="X16" s="127">
        <v>0.72522159548751008</v>
      </c>
      <c r="Y16" s="77">
        <v>0</v>
      </c>
      <c r="Z16" s="7">
        <v>16.5</v>
      </c>
      <c r="AA16" s="202">
        <v>0.11986199999999991</v>
      </c>
      <c r="AB16" s="202">
        <v>3.4066100000000006</v>
      </c>
      <c r="AC16" s="202">
        <v>0.53398000000000001</v>
      </c>
      <c r="AD16" s="205">
        <v>0.27832000000000001</v>
      </c>
      <c r="AE16" s="16">
        <v>30.5</v>
      </c>
      <c r="AF16" s="46">
        <v>7.7276861968809865</v>
      </c>
      <c r="AG16" s="46">
        <v>116.01502515707307</v>
      </c>
      <c r="AH16" s="46">
        <v>1.6513044020211589</v>
      </c>
      <c r="AI16" s="46">
        <v>0.63380943456138028</v>
      </c>
      <c r="AJ16" s="7">
        <v>16.5</v>
      </c>
      <c r="AK16" s="202">
        <v>0</v>
      </c>
      <c r="AL16" s="202">
        <v>15.813949000000001</v>
      </c>
      <c r="AM16" s="202">
        <v>1.5302260000000001</v>
      </c>
      <c r="AN16" s="205">
        <v>-3.6799999999999999E-2</v>
      </c>
      <c r="AO16" s="93">
        <v>19.5</v>
      </c>
      <c r="AP16" s="67">
        <v>1.7113779999999998</v>
      </c>
      <c r="AQ16" s="67">
        <v>41.062702999999999</v>
      </c>
      <c r="AR16" s="67">
        <v>0.71847000000000005</v>
      </c>
      <c r="AS16" s="107">
        <v>0.61970000000000014</v>
      </c>
      <c r="AT16" s="7">
        <v>7.5</v>
      </c>
      <c r="AU16" s="16">
        <v>265.00030931023821</v>
      </c>
      <c r="AV16" s="16">
        <v>682.86807973276382</v>
      </c>
      <c r="AW16" s="16">
        <v>117.57296954314721</v>
      </c>
      <c r="AX16" s="261">
        <v>0</v>
      </c>
    </row>
    <row r="17" spans="1:50" x14ac:dyDescent="0.2">
      <c r="A17" s="79"/>
      <c r="B17" s="77"/>
      <c r="C17" s="77"/>
      <c r="D17" s="77"/>
      <c r="E17" s="84"/>
      <c r="F17" s="77"/>
      <c r="G17" s="77"/>
      <c r="H17" s="77"/>
      <c r="I17" s="77"/>
      <c r="J17" s="77"/>
      <c r="K17" s="79"/>
      <c r="L17" s="77"/>
      <c r="M17" s="77"/>
      <c r="N17" s="77"/>
      <c r="O17" s="84"/>
      <c r="P17" s="79">
        <v>87</v>
      </c>
      <c r="Q17" s="127">
        <v>0.97616996841803061</v>
      </c>
      <c r="R17" s="127">
        <v>3.2505224053865795</v>
      </c>
      <c r="S17" s="127">
        <v>0.79774375503626105</v>
      </c>
      <c r="T17" s="77">
        <v>0</v>
      </c>
      <c r="U17" s="79">
        <v>148</v>
      </c>
      <c r="V17" s="127">
        <v>0.93023255813953498</v>
      </c>
      <c r="W17" s="127">
        <v>4.3649872300905495</v>
      </c>
      <c r="X17" s="127">
        <v>1.2087026591458501</v>
      </c>
      <c r="Y17" s="77">
        <v>0</v>
      </c>
      <c r="Z17" s="7" t="s">
        <v>9</v>
      </c>
      <c r="AA17" s="16"/>
      <c r="AB17" s="16"/>
      <c r="AC17" s="16"/>
      <c r="AD17" s="9" t="s">
        <v>9</v>
      </c>
      <c r="AE17" s="16">
        <v>35.5</v>
      </c>
      <c r="AF17" s="46">
        <v>6.0173229094000362</v>
      </c>
      <c r="AG17" s="46">
        <v>94.31362546045699</v>
      </c>
      <c r="AH17" s="46">
        <v>1.2278039373238738</v>
      </c>
      <c r="AI17" s="46">
        <v>0.54613587084128479</v>
      </c>
      <c r="AJ17" s="7">
        <v>19.5</v>
      </c>
      <c r="AK17" s="202">
        <v>0</v>
      </c>
      <c r="AL17" s="202">
        <v>10.315653000000001</v>
      </c>
      <c r="AM17" s="202">
        <v>0.71847000000000005</v>
      </c>
      <c r="AN17" s="205">
        <v>0.55404999999999993</v>
      </c>
      <c r="AO17" s="93">
        <v>22.5</v>
      </c>
      <c r="AP17" s="67">
        <v>1.2087940000000001</v>
      </c>
      <c r="AQ17" s="67">
        <v>67.903069000000002</v>
      </c>
      <c r="AR17" s="67">
        <v>0.16500000000000001</v>
      </c>
      <c r="AS17" s="107">
        <v>0.38992500000000002</v>
      </c>
      <c r="AT17" s="7">
        <v>9.5</v>
      </c>
      <c r="AU17" s="16">
        <v>125.91184658212188</v>
      </c>
      <c r="AV17" s="16">
        <v>589.69699230349545</v>
      </c>
      <c r="AW17" s="16">
        <v>105.9993654822335</v>
      </c>
      <c r="AX17" s="261">
        <v>0</v>
      </c>
    </row>
    <row r="18" spans="1:50" x14ac:dyDescent="0.2">
      <c r="A18" s="79"/>
      <c r="B18" s="77"/>
      <c r="C18" s="77"/>
      <c r="D18" s="77"/>
      <c r="E18" s="84"/>
      <c r="F18" s="77"/>
      <c r="G18" s="77"/>
      <c r="H18" s="77"/>
      <c r="I18" s="77"/>
      <c r="J18" s="77"/>
      <c r="K18" s="79"/>
      <c r="L18" s="77"/>
      <c r="M18" s="77"/>
      <c r="N18" s="77"/>
      <c r="O18" s="84"/>
      <c r="P18" s="79"/>
      <c r="Q18" s="77"/>
      <c r="R18" s="77"/>
      <c r="S18" s="77"/>
      <c r="T18" s="77"/>
      <c r="U18" s="79">
        <v>98</v>
      </c>
      <c r="V18" s="127">
        <v>0.59718633362044216</v>
      </c>
      <c r="W18" s="127">
        <v>3.2969584397492446</v>
      </c>
      <c r="X18" s="127">
        <v>0.29008863819500402</v>
      </c>
      <c r="Y18" s="84">
        <v>0</v>
      </c>
      <c r="Z18" s="7" t="s">
        <v>9</v>
      </c>
      <c r="AA18" s="16"/>
      <c r="AB18" s="16"/>
      <c r="AC18" s="16"/>
      <c r="AD18" s="9" t="s">
        <v>9</v>
      </c>
      <c r="AE18" s="16"/>
      <c r="AF18" s="16"/>
      <c r="AG18" s="16"/>
      <c r="AH18" s="16"/>
      <c r="AI18" s="16"/>
      <c r="AJ18" s="7">
        <v>22.5</v>
      </c>
      <c r="AK18" s="202">
        <v>0.49680000000000035</v>
      </c>
      <c r="AL18" s="202">
        <v>11.147632000000002</v>
      </c>
      <c r="AM18" s="202">
        <v>0.71847000000000005</v>
      </c>
      <c r="AN18" s="205">
        <v>0.21595250000000005</v>
      </c>
      <c r="AO18" s="93">
        <v>25.5</v>
      </c>
      <c r="AP18" s="67">
        <v>0.99938400000000005</v>
      </c>
      <c r="AQ18" s="67">
        <v>141.33425900000003</v>
      </c>
      <c r="AR18" s="67">
        <v>1.6409200000000002</v>
      </c>
      <c r="AS18" s="107">
        <v>1.5716250000000003</v>
      </c>
      <c r="AT18" s="7">
        <v>12.5</v>
      </c>
      <c r="AU18" s="16">
        <v>151.61297556449117</v>
      </c>
      <c r="AV18" s="16">
        <v>574.71143278689965</v>
      </c>
      <c r="AW18" s="16">
        <v>102.92512690355329</v>
      </c>
      <c r="AX18" s="261">
        <v>0</v>
      </c>
    </row>
    <row r="19" spans="1:50" x14ac:dyDescent="0.2">
      <c r="A19" s="79"/>
      <c r="B19" s="77"/>
      <c r="C19" s="77"/>
      <c r="D19" s="77"/>
      <c r="E19" s="84"/>
      <c r="F19" s="77"/>
      <c r="G19" s="77"/>
      <c r="H19" s="77"/>
      <c r="I19" s="77"/>
      <c r="J19" s="77"/>
      <c r="K19" s="79"/>
      <c r="L19" s="77"/>
      <c r="M19" s="77"/>
      <c r="N19" s="77"/>
      <c r="O19" s="84"/>
      <c r="P19" s="79"/>
      <c r="Q19" s="77"/>
      <c r="R19" s="77"/>
      <c r="S19" s="77"/>
      <c r="T19" s="77"/>
      <c r="U19" s="79">
        <v>48</v>
      </c>
      <c r="V19" s="127">
        <v>1.1369509043927648</v>
      </c>
      <c r="W19" s="127">
        <v>5.9438123984211746</v>
      </c>
      <c r="X19" s="127">
        <v>1.1845286059629332</v>
      </c>
      <c r="Y19" s="84">
        <v>0</v>
      </c>
      <c r="Z19" s="7"/>
      <c r="AA19" s="16"/>
      <c r="AB19" s="16"/>
      <c r="AC19" s="16"/>
      <c r="AD19" s="8"/>
      <c r="AE19" s="16"/>
      <c r="AF19" s="16"/>
      <c r="AG19" s="16"/>
      <c r="AH19" s="16"/>
      <c r="AI19" s="16"/>
      <c r="AJ19" s="7">
        <v>25.5</v>
      </c>
      <c r="AK19" s="202">
        <v>1.5438499999999999</v>
      </c>
      <c r="AL19" s="202">
        <v>8.8325600000000009</v>
      </c>
      <c r="AM19" s="202">
        <v>0.60777600000000009</v>
      </c>
      <c r="AN19" s="205">
        <v>0.58687500000000004</v>
      </c>
      <c r="AO19" s="93">
        <v>28.5</v>
      </c>
      <c r="AP19" s="67">
        <v>1.7113779999999998</v>
      </c>
      <c r="AQ19" s="67">
        <v>127.91407600000001</v>
      </c>
      <c r="AR19" s="67">
        <v>10.717827999999999</v>
      </c>
      <c r="AS19" s="107">
        <v>0.52122500000000005</v>
      </c>
      <c r="AT19" s="7">
        <v>15.5</v>
      </c>
      <c r="AU19" s="16">
        <v>104.53023507578101</v>
      </c>
      <c r="AV19" s="16">
        <v>617.22481358941559</v>
      </c>
      <c r="AW19" s="16">
        <v>119.92385786802031</v>
      </c>
      <c r="AX19" s="261">
        <v>0</v>
      </c>
    </row>
    <row r="20" spans="1:50" x14ac:dyDescent="0.2">
      <c r="A20" s="79"/>
      <c r="B20" s="77"/>
      <c r="C20" s="77"/>
      <c r="D20" s="77"/>
      <c r="E20" s="84"/>
      <c r="F20" s="77"/>
      <c r="G20" s="77"/>
      <c r="H20" s="77"/>
      <c r="I20" s="77"/>
      <c r="J20" s="77"/>
      <c r="K20" s="79"/>
      <c r="L20" s="77"/>
      <c r="M20" s="77"/>
      <c r="N20" s="77"/>
      <c r="O20" s="84"/>
      <c r="P20" s="79"/>
      <c r="Q20" s="77"/>
      <c r="R20" s="77"/>
      <c r="S20" s="77"/>
      <c r="T20" s="84"/>
      <c r="U20" s="86"/>
      <c r="V20" s="86"/>
      <c r="W20" s="86"/>
      <c r="X20" s="86"/>
      <c r="Y20" s="87"/>
      <c r="Z20" s="7"/>
      <c r="AA20" s="16"/>
      <c r="AB20" s="16"/>
      <c r="AC20" s="16"/>
      <c r="AD20" s="8"/>
      <c r="AE20" s="16"/>
      <c r="AF20" s="16"/>
      <c r="AG20" s="16"/>
      <c r="AH20" s="16"/>
      <c r="AI20" s="16"/>
      <c r="AJ20" s="7">
        <v>28.5</v>
      </c>
      <c r="AK20" s="202">
        <v>9.7108399999999993</v>
      </c>
      <c r="AL20" s="202">
        <v>19.358903000000002</v>
      </c>
      <c r="AM20" s="202">
        <v>1.1243480000000001</v>
      </c>
      <c r="AN20" s="205">
        <v>0.75100000000000011</v>
      </c>
      <c r="AO20" s="93">
        <v>31.5</v>
      </c>
      <c r="AP20" s="67">
        <v>2.7584279999999994</v>
      </c>
      <c r="AQ20" s="67">
        <v>133.81027500000002</v>
      </c>
      <c r="AR20" s="67">
        <v>18.761592</v>
      </c>
      <c r="AS20" s="107">
        <v>0.32427500000000004</v>
      </c>
      <c r="AT20" s="7">
        <v>19.5</v>
      </c>
      <c r="AU20" s="16">
        <v>130.8792916795546</v>
      </c>
      <c r="AV20" s="16">
        <v>506.13620934682632</v>
      </c>
      <c r="AW20" s="16">
        <v>81.947969543147209</v>
      </c>
      <c r="AX20" s="261">
        <v>0</v>
      </c>
    </row>
    <row r="21" spans="1:50" x14ac:dyDescent="0.2">
      <c r="A21" s="79"/>
      <c r="B21" s="77"/>
      <c r="C21" s="77"/>
      <c r="D21" s="77"/>
      <c r="E21" s="84"/>
      <c r="F21" s="77"/>
      <c r="G21" s="77"/>
      <c r="H21" s="77"/>
      <c r="I21" s="77"/>
      <c r="J21" s="77"/>
      <c r="K21" s="79"/>
      <c r="L21" s="77"/>
      <c r="M21" s="77"/>
      <c r="N21" s="77"/>
      <c r="O21" s="84"/>
      <c r="P21" s="79"/>
      <c r="Q21" s="77"/>
      <c r="R21" s="77"/>
      <c r="S21" s="77"/>
      <c r="T21" s="84"/>
      <c r="U21" s="77"/>
      <c r="V21" s="77"/>
      <c r="W21" s="77"/>
      <c r="X21" s="77"/>
      <c r="Y21" s="84"/>
      <c r="Z21" s="7"/>
      <c r="AA21" s="16"/>
      <c r="AB21" s="16"/>
      <c r="AC21" s="16"/>
      <c r="AD21" s="8"/>
      <c r="AE21" s="16"/>
      <c r="AF21" s="16"/>
      <c r="AG21" s="16"/>
      <c r="AH21" s="16"/>
      <c r="AI21" s="16"/>
      <c r="AJ21" s="7"/>
      <c r="AK21" s="16"/>
      <c r="AL21" s="16"/>
      <c r="AM21" s="16"/>
      <c r="AN21" s="8"/>
      <c r="AO21" s="93">
        <v>34.5</v>
      </c>
      <c r="AP21" s="67">
        <v>14.192213999999998</v>
      </c>
      <c r="AQ21" s="67">
        <v>253.28969400000005</v>
      </c>
      <c r="AR21" s="67">
        <v>19.684042000000002</v>
      </c>
      <c r="AS21" s="107">
        <v>17.327625000000001</v>
      </c>
      <c r="AT21" s="16"/>
      <c r="AU21" s="16"/>
      <c r="AV21" s="16"/>
      <c r="AW21" s="16"/>
      <c r="AX21" s="8"/>
    </row>
    <row r="22" spans="1:50" x14ac:dyDescent="0.2">
      <c r="A22" s="79"/>
      <c r="B22" s="77"/>
      <c r="C22" s="77"/>
      <c r="D22" s="77"/>
      <c r="E22" s="84"/>
      <c r="F22" s="77"/>
      <c r="G22" s="77"/>
      <c r="H22" s="77"/>
      <c r="I22" s="77"/>
      <c r="J22" s="77"/>
      <c r="K22" s="79"/>
      <c r="L22" s="77"/>
      <c r="M22" s="77"/>
      <c r="N22" s="77"/>
      <c r="O22" s="84"/>
      <c r="P22" s="79"/>
      <c r="Q22" s="77"/>
      <c r="R22" s="77"/>
      <c r="S22" s="77"/>
      <c r="T22" s="84"/>
      <c r="U22" s="77"/>
      <c r="V22" s="77"/>
      <c r="W22" s="77"/>
      <c r="X22" s="77"/>
      <c r="Y22" s="84"/>
      <c r="Z22" s="7"/>
      <c r="AA22" s="16"/>
      <c r="AB22" s="16"/>
      <c r="AC22" s="16"/>
      <c r="AD22" s="8"/>
      <c r="AE22" s="16"/>
      <c r="AF22" s="16"/>
      <c r="AG22" s="16"/>
      <c r="AH22" s="16"/>
      <c r="AI22" s="16"/>
      <c r="AJ22" s="7"/>
      <c r="AK22" s="16"/>
      <c r="AL22" s="16"/>
      <c r="AM22" s="16"/>
      <c r="AN22" s="8"/>
      <c r="AO22" s="93">
        <v>37.5</v>
      </c>
      <c r="AP22" s="67">
        <v>6.7790999999999997</v>
      </c>
      <c r="AQ22" s="67">
        <v>120.31774600000001</v>
      </c>
      <c r="AR22" s="67">
        <v>20.827880000000004</v>
      </c>
      <c r="AS22" s="107">
        <v>1.2762000000000002</v>
      </c>
      <c r="AT22" s="16"/>
      <c r="AU22" s="16"/>
      <c r="AV22" s="16"/>
      <c r="AW22" s="16"/>
      <c r="AX22" s="8"/>
    </row>
    <row r="23" spans="1:50" x14ac:dyDescent="0.2">
      <c r="A23" s="79"/>
      <c r="B23" s="77"/>
      <c r="C23" s="77"/>
      <c r="D23" s="77"/>
      <c r="E23" s="84"/>
      <c r="F23" s="77"/>
      <c r="G23" s="77"/>
      <c r="H23" s="77"/>
      <c r="I23" s="77"/>
      <c r="J23" s="77"/>
      <c r="K23" s="79"/>
      <c r="L23" s="77"/>
      <c r="M23" s="77"/>
      <c r="N23" s="77"/>
      <c r="O23" s="84"/>
      <c r="P23" s="79"/>
      <c r="Q23" s="77"/>
      <c r="R23" s="77"/>
      <c r="S23" s="77"/>
      <c r="T23" s="84"/>
      <c r="U23" s="77"/>
      <c r="V23" s="77"/>
      <c r="W23" s="77"/>
      <c r="X23" s="77"/>
      <c r="Y23" s="84"/>
      <c r="Z23" s="7"/>
      <c r="AA23" s="16"/>
      <c r="AB23" s="16"/>
      <c r="AC23" s="16"/>
      <c r="AD23" s="8"/>
      <c r="AE23" s="16"/>
      <c r="AF23" s="16"/>
      <c r="AG23" s="16"/>
      <c r="AH23" s="16"/>
      <c r="AI23" s="16"/>
      <c r="AJ23" s="7"/>
      <c r="AK23" s="16"/>
      <c r="AL23" s="16"/>
      <c r="AM23" s="16"/>
      <c r="AN23" s="8"/>
      <c r="AO23" s="93">
        <v>40.5</v>
      </c>
      <c r="AP23" s="67">
        <v>8.8731999999999989</v>
      </c>
      <c r="AQ23" s="67">
        <v>126.575675</v>
      </c>
      <c r="AR23" s="67">
        <v>21.750329999999998</v>
      </c>
      <c r="AS23" s="107">
        <v>0.61970000000000014</v>
      </c>
      <c r="AT23" s="16"/>
      <c r="AU23" s="16"/>
      <c r="AV23" s="16"/>
      <c r="AW23" s="16"/>
      <c r="AX23" s="8"/>
    </row>
    <row r="24" spans="1:50" ht="17" thickBot="1" x14ac:dyDescent="0.25">
      <c r="A24" s="177"/>
      <c r="B24" s="175"/>
      <c r="C24" s="175"/>
      <c r="D24" s="175"/>
      <c r="E24" s="176"/>
      <c r="F24" s="175"/>
      <c r="G24" s="175"/>
      <c r="H24" s="175"/>
      <c r="I24" s="175"/>
      <c r="J24" s="175"/>
      <c r="K24" s="177"/>
      <c r="L24" s="175"/>
      <c r="M24" s="175"/>
      <c r="N24" s="175"/>
      <c r="O24" s="176"/>
      <c r="P24" s="177"/>
      <c r="Q24" s="175"/>
      <c r="R24" s="175"/>
      <c r="S24" s="175"/>
      <c r="T24" s="176"/>
      <c r="U24" s="175"/>
      <c r="V24" s="175"/>
      <c r="W24" s="175"/>
      <c r="X24" s="175"/>
      <c r="Y24" s="176"/>
      <c r="Z24" s="10"/>
      <c r="AA24" s="18"/>
      <c r="AB24" s="18"/>
      <c r="AC24" s="18"/>
      <c r="AD24" s="170"/>
      <c r="AE24" s="18"/>
      <c r="AF24" s="18"/>
      <c r="AG24" s="18"/>
      <c r="AH24" s="18"/>
      <c r="AI24" s="18"/>
      <c r="AJ24" s="10"/>
      <c r="AK24" s="18"/>
      <c r="AL24" s="18"/>
      <c r="AM24" s="18"/>
      <c r="AN24" s="170"/>
      <c r="AO24" s="108">
        <v>43.5</v>
      </c>
      <c r="AP24" s="109">
        <v>10.297188</v>
      </c>
      <c r="AQ24" s="109">
        <v>119.59428600000001</v>
      </c>
      <c r="AR24" s="109">
        <v>21.049267999999998</v>
      </c>
      <c r="AS24" s="110">
        <v>2.1953000000000005</v>
      </c>
      <c r="AT24" s="18"/>
      <c r="AU24" s="18"/>
      <c r="AV24" s="18"/>
      <c r="AW24" s="18"/>
      <c r="AX24" s="170"/>
    </row>
    <row r="27" spans="1:50" x14ac:dyDescent="0.2">
      <c r="D27" t="s">
        <v>72</v>
      </c>
    </row>
    <row r="39" spans="26:26" x14ac:dyDescent="0.2">
      <c r="Z39" s="299">
        <v>0</v>
      </c>
    </row>
    <row r="40" spans="26:26" x14ac:dyDescent="0.2">
      <c r="Z40" s="299">
        <v>0</v>
      </c>
    </row>
    <row r="41" spans="26:26" x14ac:dyDescent="0.2">
      <c r="Z41" s="299">
        <v>0</v>
      </c>
    </row>
    <row r="42" spans="26:26" x14ac:dyDescent="0.2">
      <c r="Z42" s="299">
        <v>0</v>
      </c>
    </row>
    <row r="43" spans="26:26" x14ac:dyDescent="0.2">
      <c r="Z43" s="299">
        <v>0</v>
      </c>
    </row>
    <row r="44" spans="26:26" x14ac:dyDescent="0.2">
      <c r="Z44" s="299">
        <v>0</v>
      </c>
    </row>
    <row r="45" spans="26:26" x14ac:dyDescent="0.2">
      <c r="Z45" s="299">
        <v>0</v>
      </c>
    </row>
    <row r="46" spans="26:26" x14ac:dyDescent="0.2">
      <c r="Z46" s="299">
        <v>0</v>
      </c>
    </row>
    <row r="47" spans="26:26" x14ac:dyDescent="0.2">
      <c r="Z47" s="299">
        <v>0</v>
      </c>
    </row>
    <row r="48" spans="26:26" x14ac:dyDescent="0.2">
      <c r="Z48" s="299">
        <v>0</v>
      </c>
    </row>
    <row r="49" spans="26:26" x14ac:dyDescent="0.2">
      <c r="Z49" s="299">
        <v>0</v>
      </c>
    </row>
    <row r="50" spans="26:26" x14ac:dyDescent="0.2">
      <c r="Z50" s="299">
        <v>0</v>
      </c>
    </row>
    <row r="51" spans="26:26" x14ac:dyDescent="0.2">
      <c r="Z51" s="299">
        <v>0</v>
      </c>
    </row>
  </sheetData>
  <mergeCells count="3">
    <mergeCell ref="Z2:AS2"/>
    <mergeCell ref="AT2:AX3"/>
    <mergeCell ref="A2:Y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714A3-8F29-7143-AEE8-249CE7C315FA}">
  <dimension ref="A1:AN31"/>
  <sheetViews>
    <sheetView workbookViewId="0">
      <selection activeCell="A31" sqref="A31"/>
    </sheetView>
  </sheetViews>
  <sheetFormatPr baseColWidth="10" defaultColWidth="10.83203125" defaultRowHeight="16" x14ac:dyDescent="0.2"/>
  <cols>
    <col min="1" max="40" width="6.83203125" customWidth="1"/>
  </cols>
  <sheetData>
    <row r="1" spans="1:40" s="153" customFormat="1" ht="17" thickBot="1" x14ac:dyDescent="0.25">
      <c r="A1" s="158" t="s">
        <v>80</v>
      </c>
      <c r="B1" s="156"/>
      <c r="C1" s="156"/>
      <c r="D1" s="156"/>
      <c r="E1" s="156"/>
      <c r="F1" s="156"/>
      <c r="G1" s="156"/>
      <c r="H1" s="156"/>
      <c r="I1" s="156"/>
      <c r="J1" s="156"/>
      <c r="K1" s="156"/>
      <c r="L1" s="156"/>
      <c r="M1" s="156"/>
      <c r="N1" s="156"/>
      <c r="O1" s="156"/>
      <c r="P1" s="156"/>
      <c r="Q1" s="156"/>
      <c r="R1" s="156"/>
      <c r="S1" s="156"/>
      <c r="T1" s="157"/>
      <c r="U1" s="154" t="s">
        <v>73</v>
      </c>
      <c r="V1" s="155"/>
      <c r="W1" s="155"/>
      <c r="X1" s="155"/>
      <c r="Y1" s="155"/>
      <c r="Z1" s="155"/>
      <c r="AA1" s="155"/>
      <c r="AB1" s="155"/>
      <c r="AC1" s="155"/>
      <c r="AD1" s="155"/>
      <c r="AE1" s="155"/>
      <c r="AF1" s="155"/>
      <c r="AG1" s="155"/>
      <c r="AH1" s="155"/>
      <c r="AI1" s="155"/>
      <c r="AJ1" s="155"/>
      <c r="AK1" s="155"/>
      <c r="AL1" s="155"/>
      <c r="AM1" s="155"/>
      <c r="AN1" s="256"/>
    </row>
    <row r="2" spans="1:40" ht="16" customHeight="1" x14ac:dyDescent="0.2">
      <c r="A2" s="321" t="s">
        <v>12</v>
      </c>
      <c r="B2" s="317"/>
      <c r="C2" s="317"/>
      <c r="D2" s="317"/>
      <c r="E2" s="317"/>
      <c r="F2" s="317"/>
      <c r="G2" s="317"/>
      <c r="H2" s="317"/>
      <c r="I2" s="317"/>
      <c r="J2" s="317"/>
      <c r="K2" s="317"/>
      <c r="L2" s="317"/>
      <c r="M2" s="317"/>
      <c r="N2" s="317"/>
      <c r="O2" s="317"/>
      <c r="P2" s="317"/>
      <c r="Q2" s="317"/>
      <c r="R2" s="317"/>
      <c r="S2" s="317"/>
      <c r="T2" s="318"/>
      <c r="U2" s="301" t="s">
        <v>10</v>
      </c>
      <c r="V2" s="302"/>
      <c r="W2" s="302"/>
      <c r="X2" s="303"/>
      <c r="Y2" s="303"/>
      <c r="Z2" s="303"/>
      <c r="AA2" s="303"/>
      <c r="AB2" s="303"/>
      <c r="AC2" s="303"/>
      <c r="AD2" s="303"/>
      <c r="AE2" s="303"/>
      <c r="AF2" s="303"/>
      <c r="AG2" s="303"/>
      <c r="AH2" s="303"/>
      <c r="AI2" s="303"/>
      <c r="AJ2" s="304"/>
      <c r="AK2" s="301" t="s">
        <v>11</v>
      </c>
      <c r="AL2" s="302"/>
      <c r="AM2" s="302"/>
      <c r="AN2" s="305"/>
    </row>
    <row r="3" spans="1:40" ht="17" thickBot="1" x14ac:dyDescent="0.25">
      <c r="A3" s="322"/>
      <c r="B3" s="319"/>
      <c r="C3" s="319"/>
      <c r="D3" s="319"/>
      <c r="E3" s="319"/>
      <c r="F3" s="319"/>
      <c r="G3" s="319"/>
      <c r="H3" s="319"/>
      <c r="I3" s="319"/>
      <c r="J3" s="319"/>
      <c r="K3" s="319"/>
      <c r="L3" s="319"/>
      <c r="M3" s="319"/>
      <c r="N3" s="319"/>
      <c r="O3" s="319"/>
      <c r="P3" s="319"/>
      <c r="Q3" s="319"/>
      <c r="R3" s="319"/>
      <c r="S3" s="319"/>
      <c r="T3" s="320"/>
      <c r="U3" s="10"/>
      <c r="V3" s="18"/>
      <c r="W3" s="18"/>
      <c r="X3" s="18"/>
      <c r="Y3" s="18"/>
      <c r="Z3" s="18"/>
      <c r="AA3" s="18"/>
      <c r="AB3" s="18"/>
      <c r="AC3" s="18"/>
      <c r="AD3" s="18"/>
      <c r="AE3" s="18"/>
      <c r="AF3" s="18"/>
      <c r="AG3" s="18"/>
      <c r="AH3" s="18"/>
      <c r="AI3" s="18"/>
      <c r="AJ3" s="18"/>
      <c r="AK3" s="306"/>
      <c r="AL3" s="307"/>
      <c r="AM3" s="307"/>
      <c r="AN3" s="308"/>
    </row>
    <row r="4" spans="1:40" x14ac:dyDescent="0.2">
      <c r="A4" s="79"/>
      <c r="B4" s="77"/>
      <c r="C4" s="77"/>
      <c r="D4" s="84"/>
      <c r="E4" s="79"/>
      <c r="F4" s="77"/>
      <c r="G4" s="77"/>
      <c r="H4" s="84"/>
      <c r="I4" s="79"/>
      <c r="J4" s="77"/>
      <c r="K4" s="77"/>
      <c r="L4" s="84"/>
      <c r="M4" s="79"/>
      <c r="N4" s="77"/>
      <c r="O4" s="77"/>
      <c r="P4" s="134"/>
      <c r="Q4" s="79"/>
      <c r="R4" s="77"/>
      <c r="S4" s="77"/>
      <c r="T4" s="84"/>
      <c r="U4" s="7"/>
      <c r="V4" s="16"/>
      <c r="W4" s="16"/>
      <c r="X4" s="8"/>
      <c r="Y4" s="7"/>
      <c r="Z4" s="16"/>
      <c r="AA4" s="16"/>
      <c r="AB4" s="8"/>
      <c r="AC4" s="16"/>
      <c r="AD4" s="16"/>
      <c r="AE4" s="16"/>
      <c r="AF4" s="16"/>
      <c r="AG4" s="7"/>
      <c r="AH4" s="16"/>
      <c r="AI4" s="16"/>
      <c r="AJ4" s="8"/>
      <c r="AK4" s="16"/>
      <c r="AL4" s="16"/>
      <c r="AM4" s="16"/>
      <c r="AN4" s="8"/>
    </row>
    <row r="5" spans="1:40" ht="19" x14ac:dyDescent="0.25">
      <c r="A5" s="135" t="s">
        <v>67</v>
      </c>
      <c r="B5" s="136"/>
      <c r="C5" s="136"/>
      <c r="D5" s="137"/>
      <c r="E5" s="135" t="s">
        <v>68</v>
      </c>
      <c r="F5" s="136"/>
      <c r="G5" s="136"/>
      <c r="H5" s="137"/>
      <c r="I5" s="135" t="s">
        <v>69</v>
      </c>
      <c r="J5" s="136"/>
      <c r="K5" s="136"/>
      <c r="L5" s="137"/>
      <c r="M5" s="135" t="s">
        <v>70</v>
      </c>
      <c r="N5" s="136"/>
      <c r="O5" s="136"/>
      <c r="P5" s="138"/>
      <c r="Q5" s="135" t="s">
        <v>71</v>
      </c>
      <c r="R5" s="136"/>
      <c r="S5" s="136"/>
      <c r="T5" s="137"/>
      <c r="U5" s="19" t="s">
        <v>66</v>
      </c>
      <c r="V5" s="37"/>
      <c r="W5" s="37"/>
      <c r="X5" s="20"/>
      <c r="Y5" s="19" t="s">
        <v>6</v>
      </c>
      <c r="Z5" s="37"/>
      <c r="AA5" s="37"/>
      <c r="AB5" s="20"/>
      <c r="AC5" s="37" t="s">
        <v>8</v>
      </c>
      <c r="AD5" s="37"/>
      <c r="AE5" s="37"/>
      <c r="AF5" s="37"/>
      <c r="AG5" s="19" t="s">
        <v>0</v>
      </c>
      <c r="AH5" s="37"/>
      <c r="AI5" s="37"/>
      <c r="AJ5" s="20"/>
      <c r="AK5" s="37" t="s">
        <v>3</v>
      </c>
      <c r="AL5" s="37"/>
      <c r="AM5" s="37"/>
      <c r="AN5" s="20"/>
    </row>
    <row r="6" spans="1:40" s="64" customFormat="1" x14ac:dyDescent="0.2">
      <c r="A6" s="85"/>
      <c r="B6" s="86"/>
      <c r="C6" s="86"/>
      <c r="D6" s="87"/>
      <c r="E6" s="85"/>
      <c r="F6" s="86"/>
      <c r="G6" s="86"/>
      <c r="H6" s="87"/>
      <c r="I6" s="85"/>
      <c r="J6" s="86"/>
      <c r="K6" s="86"/>
      <c r="L6" s="87"/>
      <c r="M6" s="85"/>
      <c r="N6" s="86"/>
      <c r="O6" s="86"/>
      <c r="P6" s="134"/>
      <c r="Q6" s="85"/>
      <c r="R6" s="86"/>
      <c r="S6" s="86"/>
      <c r="T6" s="87"/>
      <c r="U6" s="93" t="s">
        <v>4</v>
      </c>
      <c r="V6" s="180"/>
      <c r="W6" s="180"/>
      <c r="X6" s="247"/>
      <c r="Y6" s="248" t="s">
        <v>5</v>
      </c>
      <c r="Z6" s="249"/>
      <c r="AA6" s="249"/>
      <c r="AB6" s="247"/>
      <c r="AC6" s="250" t="s">
        <v>7</v>
      </c>
      <c r="AD6" s="251"/>
      <c r="AE6" s="251"/>
      <c r="AF6" s="180"/>
      <c r="AG6" s="93" t="s">
        <v>58</v>
      </c>
      <c r="AH6" s="180"/>
      <c r="AI6" s="180"/>
      <c r="AJ6" s="247"/>
      <c r="AK6" s="180"/>
      <c r="AL6" s="180"/>
      <c r="AM6" s="180"/>
      <c r="AN6" s="247"/>
    </row>
    <row r="7" spans="1:40" x14ac:dyDescent="0.2">
      <c r="A7" s="79"/>
      <c r="B7" s="77"/>
      <c r="C7" s="77"/>
      <c r="D7" s="84"/>
      <c r="E7" s="79"/>
      <c r="F7" s="77"/>
      <c r="G7" s="77"/>
      <c r="H7" s="84"/>
      <c r="I7" s="79"/>
      <c r="J7" s="77"/>
      <c r="K7" s="77"/>
      <c r="L7" s="84"/>
      <c r="M7" s="79"/>
      <c r="N7" s="77"/>
      <c r="O7" s="77"/>
      <c r="P7" s="134"/>
      <c r="Q7" s="79"/>
      <c r="R7" s="77"/>
      <c r="S7" s="77"/>
      <c r="T7" s="84"/>
      <c r="U7" s="7"/>
      <c r="V7" s="16"/>
      <c r="W7" s="16"/>
      <c r="X7" s="8"/>
      <c r="Y7" s="7"/>
      <c r="Z7" s="16"/>
      <c r="AA7" s="16"/>
      <c r="AB7" s="8"/>
      <c r="AC7" s="16"/>
      <c r="AD7" s="16"/>
      <c r="AE7" s="16"/>
      <c r="AF7" s="16"/>
      <c r="AG7" s="7"/>
      <c r="AH7" s="16"/>
      <c r="AI7" s="16"/>
      <c r="AJ7" s="8"/>
      <c r="AK7" s="16"/>
      <c r="AL7" s="16"/>
      <c r="AM7" s="16"/>
      <c r="AN7" s="8"/>
    </row>
    <row r="8" spans="1:40" ht="17" thickBot="1" x14ac:dyDescent="0.25">
      <c r="A8" s="79"/>
      <c r="B8" s="77"/>
      <c r="C8" s="77"/>
      <c r="D8" s="84"/>
      <c r="E8" s="79"/>
      <c r="F8" s="77"/>
      <c r="G8" s="77"/>
      <c r="H8" s="84"/>
      <c r="I8" s="79"/>
      <c r="J8" s="77"/>
      <c r="K8" s="77"/>
      <c r="L8" s="84"/>
      <c r="M8" s="79"/>
      <c r="N8" s="77"/>
      <c r="O8" s="77"/>
      <c r="P8" s="134"/>
      <c r="Q8" s="79"/>
      <c r="R8" s="77"/>
      <c r="S8" s="77"/>
      <c r="T8" s="84"/>
      <c r="U8" s="7"/>
      <c r="V8" s="16"/>
      <c r="W8" s="16"/>
      <c r="X8" s="8"/>
      <c r="Y8" s="7"/>
      <c r="Z8" s="16"/>
      <c r="AA8" s="16"/>
      <c r="AB8" s="8"/>
      <c r="AC8" s="16"/>
      <c r="AD8" s="16"/>
      <c r="AE8" s="16"/>
      <c r="AF8" s="16"/>
      <c r="AG8" s="7"/>
      <c r="AH8" s="16"/>
      <c r="AI8" s="16"/>
      <c r="AJ8" s="8"/>
      <c r="AK8" s="16"/>
      <c r="AL8" s="16"/>
      <c r="AM8" s="16"/>
      <c r="AN8" s="8"/>
    </row>
    <row r="9" spans="1:40" ht="30" customHeight="1" thickBot="1" x14ac:dyDescent="0.25">
      <c r="A9" s="139" t="s">
        <v>1</v>
      </c>
      <c r="B9" s="140" t="s">
        <v>21</v>
      </c>
      <c r="C9" s="141" t="s">
        <v>62</v>
      </c>
      <c r="D9" s="142" t="s">
        <v>22</v>
      </c>
      <c r="E9" s="139" t="s">
        <v>1</v>
      </c>
      <c r="F9" s="140" t="s">
        <v>21</v>
      </c>
      <c r="G9" s="141" t="s">
        <v>62</v>
      </c>
      <c r="H9" s="142" t="s">
        <v>22</v>
      </c>
      <c r="I9" s="139" t="s">
        <v>1</v>
      </c>
      <c r="J9" s="140" t="s">
        <v>21</v>
      </c>
      <c r="K9" s="141" t="s">
        <v>62</v>
      </c>
      <c r="L9" s="142" t="s">
        <v>22</v>
      </c>
      <c r="M9" s="139" t="s">
        <v>1</v>
      </c>
      <c r="N9" s="140" t="s">
        <v>21</v>
      </c>
      <c r="O9" s="141" t="s">
        <v>62</v>
      </c>
      <c r="P9" s="142" t="s">
        <v>22</v>
      </c>
      <c r="Q9" s="139" t="s">
        <v>1</v>
      </c>
      <c r="R9" s="140" t="s">
        <v>21</v>
      </c>
      <c r="S9" s="141" t="s">
        <v>62</v>
      </c>
      <c r="T9" s="142" t="s">
        <v>22</v>
      </c>
      <c r="U9" s="1" t="s">
        <v>1</v>
      </c>
      <c r="V9" s="3" t="s">
        <v>21</v>
      </c>
      <c r="W9" s="51" t="s">
        <v>62</v>
      </c>
      <c r="X9" s="55" t="s">
        <v>22</v>
      </c>
      <c r="Y9" s="1" t="s">
        <v>1</v>
      </c>
      <c r="Z9" s="3" t="s">
        <v>21</v>
      </c>
      <c r="AA9" s="51" t="s">
        <v>62</v>
      </c>
      <c r="AB9" s="55" t="s">
        <v>22</v>
      </c>
      <c r="AC9" s="1" t="s">
        <v>1</v>
      </c>
      <c r="AD9" s="3" t="s">
        <v>21</v>
      </c>
      <c r="AE9" s="51" t="s">
        <v>62</v>
      </c>
      <c r="AF9" s="55" t="s">
        <v>22</v>
      </c>
      <c r="AG9" s="1" t="s">
        <v>1</v>
      </c>
      <c r="AH9" s="3" t="s">
        <v>21</v>
      </c>
      <c r="AI9" s="51" t="s">
        <v>62</v>
      </c>
      <c r="AJ9" s="55" t="s">
        <v>22</v>
      </c>
      <c r="AK9" s="1" t="s">
        <v>1</v>
      </c>
      <c r="AL9" s="3" t="s">
        <v>21</v>
      </c>
      <c r="AM9" s="51" t="s">
        <v>62</v>
      </c>
      <c r="AN9" s="55" t="s">
        <v>22</v>
      </c>
    </row>
    <row r="10" spans="1:40" x14ac:dyDescent="0.2">
      <c r="A10" s="143" t="s">
        <v>37</v>
      </c>
      <c r="B10" s="144">
        <v>1.115239293967993E-2</v>
      </c>
      <c r="C10" s="169">
        <v>18.338910491087038</v>
      </c>
      <c r="D10" s="145" t="s">
        <v>56</v>
      </c>
      <c r="E10" s="146" t="s">
        <v>27</v>
      </c>
      <c r="F10" s="144">
        <v>2.2385079616081348E-2</v>
      </c>
      <c r="G10" s="147">
        <v>55.499999999999993</v>
      </c>
      <c r="H10" s="75">
        <v>-67.324737968723738</v>
      </c>
      <c r="I10" s="79">
        <v>0.5</v>
      </c>
      <c r="J10" s="148">
        <v>1.3095199802622365E-3</v>
      </c>
      <c r="K10" s="127">
        <v>14.33333333333333</v>
      </c>
      <c r="L10" s="145" t="s">
        <v>56</v>
      </c>
      <c r="M10" s="79">
        <v>487</v>
      </c>
      <c r="N10" s="148">
        <v>3.1563656818492675E-3</v>
      </c>
      <c r="O10" s="127">
        <v>15.288237934248841</v>
      </c>
      <c r="P10" s="145" t="s">
        <v>56</v>
      </c>
      <c r="Q10" s="79">
        <v>4.9800000000000004</v>
      </c>
      <c r="R10" s="148">
        <v>4.0341608535084117E-3</v>
      </c>
      <c r="S10" s="149">
        <v>17.285714285714285</v>
      </c>
      <c r="T10" s="221">
        <v>-44.151398260000001</v>
      </c>
      <c r="U10" s="7">
        <v>1.5</v>
      </c>
      <c r="V10" s="168">
        <v>1.0554939201743566E-3</v>
      </c>
      <c r="W10" s="168"/>
      <c r="X10" s="35" t="s">
        <v>9</v>
      </c>
      <c r="Y10" s="31">
        <v>0</v>
      </c>
      <c r="Z10" s="32">
        <v>0.1</v>
      </c>
      <c r="AA10" s="32"/>
      <c r="AB10" s="68"/>
      <c r="AC10" s="16">
        <v>0</v>
      </c>
      <c r="AD10" s="168">
        <v>9.0294862251274588E-4</v>
      </c>
      <c r="AE10" s="168"/>
      <c r="AF10" s="32"/>
      <c r="AG10" s="31">
        <v>1.5</v>
      </c>
      <c r="AH10" s="97">
        <v>2.8918267740157426</v>
      </c>
      <c r="AI10" s="97"/>
      <c r="AJ10" s="33"/>
      <c r="AK10" s="131"/>
      <c r="AL10" s="131"/>
      <c r="AM10" s="131"/>
      <c r="AN10" s="9"/>
    </row>
    <row r="11" spans="1:40" ht="17" customHeight="1" x14ac:dyDescent="0.2">
      <c r="A11" s="143" t="s">
        <v>38</v>
      </c>
      <c r="B11" s="150">
        <v>4.6096434798933109E-3</v>
      </c>
      <c r="C11" s="169">
        <v>19.066498019210691</v>
      </c>
      <c r="D11" s="151" t="s">
        <v>56</v>
      </c>
      <c r="E11" s="143" t="s">
        <v>28</v>
      </c>
      <c r="F11" s="150">
        <v>1.4441986849084739E-2</v>
      </c>
      <c r="G11" s="127">
        <v>43.529411764705877</v>
      </c>
      <c r="H11" s="81">
        <v>-55.383590495217149</v>
      </c>
      <c r="I11" s="79">
        <v>1.5</v>
      </c>
      <c r="J11" s="148">
        <v>2.7371253942051399E-3</v>
      </c>
      <c r="K11" s="127">
        <v>42</v>
      </c>
      <c r="L11" s="151" t="s">
        <v>56</v>
      </c>
      <c r="M11" s="79">
        <v>437</v>
      </c>
      <c r="N11" s="148">
        <v>4.2455962248666391E-3</v>
      </c>
      <c r="O11" s="127">
        <v>10.110574374061567</v>
      </c>
      <c r="P11" s="151" t="s">
        <v>56</v>
      </c>
      <c r="Q11" s="79">
        <v>4.4800000000000004</v>
      </c>
      <c r="R11" s="148">
        <v>3.5007180960196956E-3</v>
      </c>
      <c r="S11" s="149">
        <v>13.125</v>
      </c>
      <c r="T11" s="151" t="s">
        <v>56</v>
      </c>
      <c r="U11" s="7">
        <v>4.5</v>
      </c>
      <c r="V11" s="168">
        <v>9.6959210295620738E-4</v>
      </c>
      <c r="W11" s="168"/>
      <c r="X11" s="35" t="s">
        <v>9</v>
      </c>
      <c r="Y11" s="94">
        <v>1.5</v>
      </c>
      <c r="Z11" s="96">
        <v>2.6162711755294294</v>
      </c>
      <c r="AA11" s="96"/>
      <c r="AB11" s="5"/>
      <c r="AC11" s="16">
        <v>1.5</v>
      </c>
      <c r="AD11" s="168">
        <v>0.84628188637290302</v>
      </c>
      <c r="AE11" s="168"/>
      <c r="AF11" s="16"/>
      <c r="AG11" s="7">
        <f>AG10+3</f>
        <v>4.5</v>
      </c>
      <c r="AH11" s="96">
        <v>4.5578789639504356</v>
      </c>
      <c r="AI11" s="96"/>
      <c r="AJ11" s="8"/>
      <c r="AK11" s="326" t="s">
        <v>81</v>
      </c>
      <c r="AL11" s="327"/>
      <c r="AM11" s="327"/>
      <c r="AN11" s="328"/>
    </row>
    <row r="12" spans="1:40" x14ac:dyDescent="0.2">
      <c r="A12" s="143" t="s">
        <v>39</v>
      </c>
      <c r="B12" s="148">
        <v>2.9899394910545751E-3</v>
      </c>
      <c r="C12" s="169">
        <v>14.354764691989407</v>
      </c>
      <c r="D12" s="151" t="s">
        <v>56</v>
      </c>
      <c r="E12" s="143" t="s">
        <v>29</v>
      </c>
      <c r="F12" s="148">
        <v>1.1800681628251446E-2</v>
      </c>
      <c r="G12" s="127">
        <v>32.291604472689954</v>
      </c>
      <c r="H12" s="152">
        <v>-48.588164906973574</v>
      </c>
      <c r="I12" s="79">
        <v>2.5</v>
      </c>
      <c r="J12" s="148">
        <v>2.3046726342864574E-3</v>
      </c>
      <c r="K12" s="127">
        <v>23.666666666666661</v>
      </c>
      <c r="L12" s="151" t="s">
        <v>56</v>
      </c>
      <c r="M12" s="79">
        <v>387</v>
      </c>
      <c r="N12" s="148">
        <v>2.7369314218301188E-3</v>
      </c>
      <c r="O12" s="127">
        <v>7.25209292385256</v>
      </c>
      <c r="P12" s="151" t="s">
        <v>56</v>
      </c>
      <c r="Q12" s="79">
        <v>3.9800000000000004</v>
      </c>
      <c r="R12" s="148">
        <v>3.2339967172753375E-3</v>
      </c>
      <c r="S12" s="149">
        <v>10.777777777777779</v>
      </c>
      <c r="T12" s="151" t="s">
        <v>56</v>
      </c>
      <c r="U12" s="7">
        <v>7.5</v>
      </c>
      <c r="V12" s="168">
        <v>1.2474623467622213E-3</v>
      </c>
      <c r="W12" s="168"/>
      <c r="X12" s="35" t="s">
        <v>9</v>
      </c>
      <c r="Y12" s="94">
        <f>Y11+3</f>
        <v>4.5</v>
      </c>
      <c r="Z12" s="96">
        <v>2.8218659940863224</v>
      </c>
      <c r="AA12" s="96"/>
      <c r="AB12" s="5"/>
      <c r="AC12" s="16">
        <v>4.5</v>
      </c>
      <c r="AD12" s="168">
        <v>0.41323672718318039</v>
      </c>
      <c r="AE12" s="168"/>
      <c r="AF12" s="16"/>
      <c r="AG12" s="7">
        <f t="shared" ref="AG12:AG24" si="0">AG11+3</f>
        <v>7.5</v>
      </c>
      <c r="AH12" s="96">
        <v>4.7254073580717817</v>
      </c>
      <c r="AI12" s="96"/>
      <c r="AJ12" s="8"/>
      <c r="AK12" s="329"/>
      <c r="AL12" s="330"/>
      <c r="AM12" s="330"/>
      <c r="AN12" s="331"/>
    </row>
    <row r="13" spans="1:40" x14ac:dyDescent="0.2">
      <c r="A13" s="143" t="s">
        <v>40</v>
      </c>
      <c r="B13" s="148">
        <v>2.8970574308576115E-3</v>
      </c>
      <c r="C13" s="169">
        <v>15.95345535884339</v>
      </c>
      <c r="D13" s="151" t="s">
        <v>56</v>
      </c>
      <c r="E13" s="143" t="s">
        <v>30</v>
      </c>
      <c r="F13" s="148">
        <v>1.3461439369676831E-2</v>
      </c>
      <c r="G13" s="127">
        <v>28.842237303363834</v>
      </c>
      <c r="H13" s="152">
        <v>-43.864733998216536</v>
      </c>
      <c r="I13" s="79">
        <v>3.5</v>
      </c>
      <c r="J13" s="148">
        <v>2.2908402640994972E-3</v>
      </c>
      <c r="K13" s="127">
        <v>23.999999999999996</v>
      </c>
      <c r="L13" s="151" t="s">
        <v>56</v>
      </c>
      <c r="M13" s="79">
        <v>337</v>
      </c>
      <c r="N13" s="148">
        <v>1.8440382642593348E-3</v>
      </c>
      <c r="O13" s="127">
        <v>13.373635085156101</v>
      </c>
      <c r="P13" s="151" t="s">
        <v>56</v>
      </c>
      <c r="Q13" s="79">
        <v>3.4800000000000004</v>
      </c>
      <c r="R13" s="148">
        <v>2.9005949938448903E-3</v>
      </c>
      <c r="S13" s="149">
        <v>10.874999999999998</v>
      </c>
      <c r="T13" s="151" t="s">
        <v>56</v>
      </c>
      <c r="U13" s="7">
        <v>10.5</v>
      </c>
      <c r="V13" s="168">
        <v>1.1854546625208883E-3</v>
      </c>
      <c r="W13" s="168"/>
      <c r="X13" s="35" t="s">
        <v>9</v>
      </c>
      <c r="Y13" s="94">
        <f t="shared" ref="Y13:Y22" si="1">Y12+3</f>
        <v>7.5</v>
      </c>
      <c r="Z13" s="96">
        <v>2.8383315874599502</v>
      </c>
      <c r="AA13" s="96"/>
      <c r="AB13" s="5"/>
      <c r="AC13" s="16">
        <v>7.5</v>
      </c>
      <c r="AD13" s="168">
        <v>1.4524574153460674</v>
      </c>
      <c r="AE13" s="168"/>
      <c r="AF13" s="16"/>
      <c r="AG13" s="7">
        <f t="shared" si="0"/>
        <v>10.5</v>
      </c>
      <c r="AH13" s="96">
        <v>5.2062822959951536</v>
      </c>
      <c r="AI13" s="96"/>
      <c r="AJ13" s="8"/>
      <c r="AK13" s="329"/>
      <c r="AL13" s="330"/>
      <c r="AM13" s="330"/>
      <c r="AN13" s="331"/>
    </row>
    <row r="14" spans="1:40" x14ac:dyDescent="0.2">
      <c r="A14" s="143" t="s">
        <v>41</v>
      </c>
      <c r="B14" s="148">
        <v>2.0369937195322111E-3</v>
      </c>
      <c r="C14" s="169">
        <v>11.25547019282091</v>
      </c>
      <c r="D14" s="151" t="s">
        <v>56</v>
      </c>
      <c r="E14" s="143" t="s">
        <v>31</v>
      </c>
      <c r="F14" s="148">
        <v>1.1268481402063716E-2</v>
      </c>
      <c r="G14" s="127">
        <v>27.004012305143473</v>
      </c>
      <c r="H14" s="152">
        <v>-42.247895760356037</v>
      </c>
      <c r="I14" s="79">
        <v>5</v>
      </c>
      <c r="J14" s="148">
        <v>1.8798893578039449E-3</v>
      </c>
      <c r="K14" s="127">
        <v>14.75</v>
      </c>
      <c r="L14" s="151" t="s">
        <v>56</v>
      </c>
      <c r="M14" s="79">
        <v>287</v>
      </c>
      <c r="N14" s="148">
        <v>2.0087820578580219E-3</v>
      </c>
      <c r="O14" s="127">
        <v>9.556732877728443</v>
      </c>
      <c r="P14" s="151" t="s">
        <v>56</v>
      </c>
      <c r="Q14" s="79">
        <v>2.9800000000000004</v>
      </c>
      <c r="R14" s="148">
        <v>2.3671522363561751E-3</v>
      </c>
      <c r="S14" s="149">
        <v>17.749999999999996</v>
      </c>
      <c r="T14" s="151" t="s">
        <v>56</v>
      </c>
      <c r="U14" s="7">
        <v>13.5</v>
      </c>
      <c r="V14" s="168">
        <v>1.6858979605247786E-3</v>
      </c>
      <c r="W14" s="168"/>
      <c r="X14" s="35" t="s">
        <v>9</v>
      </c>
      <c r="Y14" s="94">
        <f t="shared" si="1"/>
        <v>10.5</v>
      </c>
      <c r="Z14" s="96">
        <v>2.8696242958610805</v>
      </c>
      <c r="AA14" s="96"/>
      <c r="AB14" s="5"/>
      <c r="AC14" s="16">
        <v>10.5</v>
      </c>
      <c r="AD14" s="168">
        <v>2.0484766841892181</v>
      </c>
      <c r="AE14" s="168"/>
      <c r="AF14" s="16"/>
      <c r="AG14" s="7">
        <f t="shared" si="0"/>
        <v>13.5</v>
      </c>
      <c r="AH14" s="96">
        <v>4.6313712826533999</v>
      </c>
      <c r="AI14" s="96"/>
      <c r="AJ14" s="8"/>
      <c r="AK14" s="133"/>
      <c r="AL14" s="133"/>
      <c r="AM14" s="133"/>
      <c r="AN14" s="9"/>
    </row>
    <row r="15" spans="1:40" x14ac:dyDescent="0.2">
      <c r="A15" s="143" t="s">
        <v>42</v>
      </c>
      <c r="B15" s="148">
        <v>1.8266180015387768E-3</v>
      </c>
      <c r="C15" s="169">
        <v>9.3052684552821727</v>
      </c>
      <c r="D15" s="151" t="s">
        <v>56</v>
      </c>
      <c r="E15" s="143" t="s">
        <v>32</v>
      </c>
      <c r="F15" s="148">
        <v>7.5452257874035434E-3</v>
      </c>
      <c r="G15" s="127">
        <v>22.548275376215518</v>
      </c>
      <c r="H15" s="152">
        <v>-34.635835803291378</v>
      </c>
      <c r="I15" s="79">
        <v>7</v>
      </c>
      <c r="J15" s="148">
        <v>2.2955998437447092E-3</v>
      </c>
      <c r="K15" s="127">
        <v>8.8749999999999982</v>
      </c>
      <c r="L15" s="151" t="s">
        <v>56</v>
      </c>
      <c r="M15" s="79">
        <v>237</v>
      </c>
      <c r="N15" s="148">
        <v>1.53389214454247E-3</v>
      </c>
      <c r="O15" s="127">
        <v>11.454910789913436</v>
      </c>
      <c r="P15" s="151" t="s">
        <v>56</v>
      </c>
      <c r="Q15" s="79">
        <v>2.4800000000000004</v>
      </c>
      <c r="R15" s="148">
        <v>2.1004308576118174E-3</v>
      </c>
      <c r="S15" s="149">
        <v>9</v>
      </c>
      <c r="T15" s="151" t="s">
        <v>56</v>
      </c>
      <c r="U15" s="7">
        <v>16.5</v>
      </c>
      <c r="V15" s="168">
        <v>1.3338239059763374E-3</v>
      </c>
      <c r="W15" s="168"/>
      <c r="X15" s="35" t="s">
        <v>9</v>
      </c>
      <c r="Y15" s="94">
        <f t="shared" si="1"/>
        <v>13.5</v>
      </c>
      <c r="Z15" s="96">
        <v>3.2858079319611653</v>
      </c>
      <c r="AA15" s="96"/>
      <c r="AB15" s="5"/>
      <c r="AC15" s="16">
        <v>13.5</v>
      </c>
      <c r="AD15" s="168">
        <v>2.8351746397674056</v>
      </c>
      <c r="AE15" s="168"/>
      <c r="AF15" s="16"/>
      <c r="AG15" s="7">
        <f t="shared" si="0"/>
        <v>16.5</v>
      </c>
      <c r="AH15" s="96">
        <v>4.10430408074581</v>
      </c>
      <c r="AI15" s="96"/>
      <c r="AJ15" s="8"/>
      <c r="AK15" s="133"/>
      <c r="AL15" s="133"/>
      <c r="AM15" s="133"/>
      <c r="AN15" s="9"/>
    </row>
    <row r="16" spans="1:40" x14ac:dyDescent="0.2">
      <c r="A16" s="143" t="s">
        <v>43</v>
      </c>
      <c r="B16" s="148">
        <v>1.5621650921214608E-3</v>
      </c>
      <c r="C16" s="169">
        <v>13.71546702636083</v>
      </c>
      <c r="D16" s="151" t="s">
        <v>56</v>
      </c>
      <c r="E16" s="143" t="s">
        <v>33</v>
      </c>
      <c r="F16" s="148">
        <v>4.2902353328262456E-3</v>
      </c>
      <c r="G16" s="127">
        <v>13.219487154435987</v>
      </c>
      <c r="H16" s="152">
        <v>-33.884642711300188</v>
      </c>
      <c r="I16" s="79">
        <v>9</v>
      </c>
      <c r="J16" s="148">
        <v>2.2111399833108507E-3</v>
      </c>
      <c r="K16" s="127">
        <v>22.666666666666664</v>
      </c>
      <c r="L16" s="151" t="s">
        <v>56</v>
      </c>
      <c r="M16" s="79">
        <v>187</v>
      </c>
      <c r="N16" s="148">
        <v>1.6941608535084114E-3</v>
      </c>
      <c r="O16" s="127">
        <v>7.7106176709383618</v>
      </c>
      <c r="P16" s="151" t="s">
        <v>56</v>
      </c>
      <c r="Q16" s="79">
        <v>1.9800000000000004</v>
      </c>
      <c r="R16" s="148">
        <v>2.0004103405826834E-3</v>
      </c>
      <c r="S16" s="149">
        <v>7.5</v>
      </c>
      <c r="T16" s="151" t="s">
        <v>56</v>
      </c>
      <c r="U16" s="7">
        <v>19.5</v>
      </c>
      <c r="V16" s="168">
        <v>1.6601258117794103E-3</v>
      </c>
      <c r="W16" s="168"/>
      <c r="X16" s="9" t="s">
        <v>9</v>
      </c>
      <c r="Y16" s="94">
        <f t="shared" si="1"/>
        <v>16.5</v>
      </c>
      <c r="Z16" s="96">
        <v>2.7417073038140032</v>
      </c>
      <c r="AA16" s="96"/>
      <c r="AB16" s="8"/>
      <c r="AC16" s="16">
        <v>16.5</v>
      </c>
      <c r="AD16" s="168">
        <v>2.4150789295640158</v>
      </c>
      <c r="AE16" s="168"/>
      <c r="AF16" s="16"/>
      <c r="AG16" s="7">
        <f t="shared" si="0"/>
        <v>19.5</v>
      </c>
      <c r="AH16" s="96">
        <v>3.709988227460348</v>
      </c>
      <c r="AI16" s="96"/>
      <c r="AJ16" s="8"/>
      <c r="AK16" s="133"/>
      <c r="AL16" s="133"/>
      <c r="AM16" s="133"/>
      <c r="AN16" s="9"/>
    </row>
    <row r="17" spans="1:40" x14ac:dyDescent="0.2">
      <c r="A17" s="143" t="s">
        <v>44</v>
      </c>
      <c r="B17" s="148">
        <v>1.4455814615305701E-3</v>
      </c>
      <c r="C17" s="169">
        <v>13.533041281484371</v>
      </c>
      <c r="D17" s="151" t="s">
        <v>56</v>
      </c>
      <c r="E17" s="143" t="s">
        <v>34</v>
      </c>
      <c r="F17" s="148">
        <v>3.5520221158561599E-3</v>
      </c>
      <c r="G17" s="127">
        <v>12.91941131396951</v>
      </c>
      <c r="H17" s="152">
        <v>-27.497837712237189</v>
      </c>
      <c r="I17" s="79">
        <v>11</v>
      </c>
      <c r="J17" s="148">
        <v>2.2716234228922637E-3</v>
      </c>
      <c r="K17" s="127">
        <v>9.7142857142857153</v>
      </c>
      <c r="L17" s="151" t="s">
        <v>56</v>
      </c>
      <c r="M17" s="79">
        <v>137</v>
      </c>
      <c r="N17" s="148">
        <v>1.5611218967993433E-3</v>
      </c>
      <c r="O17" s="127">
        <v>7.1975897999206229</v>
      </c>
      <c r="P17" s="151" t="s">
        <v>56</v>
      </c>
      <c r="Q17" s="79">
        <v>1.4800000000000004</v>
      </c>
      <c r="R17" s="148">
        <v>1.6670086171522362E-3</v>
      </c>
      <c r="S17" s="149">
        <v>8.3333333333333321</v>
      </c>
      <c r="T17" s="151" t="s">
        <v>56</v>
      </c>
      <c r="U17" s="7">
        <v>22.5</v>
      </c>
      <c r="V17" s="168">
        <v>2.8989080417599379E-3</v>
      </c>
      <c r="W17" s="168"/>
      <c r="X17" s="9" t="s">
        <v>9</v>
      </c>
      <c r="Y17" s="94">
        <f t="shared" si="1"/>
        <v>19.5</v>
      </c>
      <c r="Z17" s="96">
        <v>2.6587850365253782</v>
      </c>
      <c r="AA17" s="96"/>
      <c r="AB17" s="8"/>
      <c r="AC17" s="16">
        <v>19.5</v>
      </c>
      <c r="AD17" s="168">
        <v>2.7600183848225379</v>
      </c>
      <c r="AE17" s="168"/>
      <c r="AF17" s="16"/>
      <c r="AG17" s="7">
        <f t="shared" si="0"/>
        <v>22.5</v>
      </c>
      <c r="AH17" s="96">
        <v>2.8507260176725002</v>
      </c>
      <c r="AI17" s="96"/>
      <c r="AJ17" s="8"/>
      <c r="AK17" s="133"/>
      <c r="AL17" s="133"/>
      <c r="AM17" s="133"/>
      <c r="AN17" s="9"/>
    </row>
    <row r="18" spans="1:40" x14ac:dyDescent="0.2">
      <c r="A18" s="143" t="s">
        <v>45</v>
      </c>
      <c r="B18" s="148">
        <v>1.6614298954657368E-3</v>
      </c>
      <c r="C18" s="169">
        <v>14.017816686925652</v>
      </c>
      <c r="D18" s="151" t="s">
        <v>56</v>
      </c>
      <c r="E18" s="143" t="s">
        <v>35</v>
      </c>
      <c r="F18" s="148">
        <v>3.9758879244773159E-3</v>
      </c>
      <c r="G18" s="127">
        <v>11.095907738048634</v>
      </c>
      <c r="H18" s="152">
        <v>-45.625902936366366</v>
      </c>
      <c r="I18" s="79">
        <v>13</v>
      </c>
      <c r="J18" s="148">
        <v>1.8940533532650075E-3</v>
      </c>
      <c r="K18" s="127">
        <v>13</v>
      </c>
      <c r="L18" s="151" t="s">
        <v>56</v>
      </c>
      <c r="M18" s="79">
        <v>87</v>
      </c>
      <c r="N18" s="148">
        <v>1.6319826088005984E-3</v>
      </c>
      <c r="O18" s="127">
        <v>4.7292479082951315</v>
      </c>
      <c r="P18" s="151" t="s">
        <v>56</v>
      </c>
      <c r="Q18" s="79">
        <v>0.98000000000000043</v>
      </c>
      <c r="R18" s="148">
        <v>1.4336274107509231E-3</v>
      </c>
      <c r="S18" s="149">
        <v>8.6</v>
      </c>
      <c r="T18" s="151" t="s">
        <v>56</v>
      </c>
      <c r="U18" s="7"/>
      <c r="V18" s="16"/>
      <c r="W18" s="168"/>
      <c r="X18" s="9" t="s">
        <v>9</v>
      </c>
      <c r="Y18" s="94">
        <f t="shared" si="1"/>
        <v>22.5</v>
      </c>
      <c r="Z18" s="96">
        <v>2.3065495419320552</v>
      </c>
      <c r="AA18" s="96"/>
      <c r="AB18" s="8"/>
      <c r="AC18" s="16">
        <v>22.5</v>
      </c>
      <c r="AD18" s="168">
        <v>1.7181933630319546</v>
      </c>
      <c r="AE18" s="168"/>
      <c r="AF18" s="48"/>
      <c r="AG18" s="7">
        <f t="shared" si="0"/>
        <v>25.5</v>
      </c>
      <c r="AH18" s="96">
        <v>3.8752862806770385</v>
      </c>
      <c r="AI18" s="96"/>
      <c r="AJ18" s="8"/>
      <c r="AK18" s="16"/>
      <c r="AL18" s="16"/>
      <c r="AM18" s="16"/>
      <c r="AN18" s="8"/>
    </row>
    <row r="19" spans="1:40" x14ac:dyDescent="0.2">
      <c r="A19" s="143" t="s">
        <v>46</v>
      </c>
      <c r="B19" s="148">
        <v>1.7124033736971682E-3</v>
      </c>
      <c r="C19" s="169">
        <v>8.5520590780355423</v>
      </c>
      <c r="D19" s="151" t="s">
        <v>56</v>
      </c>
      <c r="E19" s="143" t="s">
        <v>36</v>
      </c>
      <c r="F19" s="148">
        <v>4.097690145320616E-3</v>
      </c>
      <c r="G19" s="127">
        <v>14.284023149215226</v>
      </c>
      <c r="H19" s="152">
        <v>-49.538392131586932</v>
      </c>
      <c r="I19" s="79">
        <v>15</v>
      </c>
      <c r="J19" s="148">
        <v>1.6819076604149678E-3</v>
      </c>
      <c r="K19" s="127">
        <v>12.749999999999998</v>
      </c>
      <c r="L19" s="151" t="s">
        <v>56</v>
      </c>
      <c r="M19" s="79">
        <v>37</v>
      </c>
      <c r="N19" s="148">
        <v>1.5298989234594125E-3</v>
      </c>
      <c r="O19" s="127">
        <v>4.6988802415731401</v>
      </c>
      <c r="P19" s="151" t="s">
        <v>56</v>
      </c>
      <c r="Q19" s="79">
        <v>0.48000000000000043</v>
      </c>
      <c r="R19" s="148">
        <v>1.6003282724661465E-3</v>
      </c>
      <c r="S19" s="149">
        <v>6.8571428571428577</v>
      </c>
      <c r="T19" s="151" t="s">
        <v>56</v>
      </c>
      <c r="U19" s="7"/>
      <c r="V19" s="16"/>
      <c r="W19" s="16"/>
      <c r="X19" s="8"/>
      <c r="Y19" s="94">
        <f t="shared" si="1"/>
        <v>25.5</v>
      </c>
      <c r="Z19" s="96">
        <v>1.6221945349312519</v>
      </c>
      <c r="AA19" s="96"/>
      <c r="AB19" s="8"/>
      <c r="AC19" s="16">
        <v>25.5</v>
      </c>
      <c r="AD19" s="168">
        <v>1.5756544800330092</v>
      </c>
      <c r="AE19" s="168"/>
      <c r="AF19" s="48"/>
      <c r="AG19" s="7">
        <f t="shared" si="0"/>
        <v>28.5</v>
      </c>
      <c r="AH19" s="96">
        <v>3.0798169356952561</v>
      </c>
      <c r="AI19" s="96"/>
      <c r="AJ19" s="8"/>
      <c r="AK19" s="16"/>
      <c r="AL19" s="16"/>
      <c r="AM19" s="16"/>
      <c r="AN19" s="8"/>
    </row>
    <row r="20" spans="1:40" x14ac:dyDescent="0.2">
      <c r="A20" s="143" t="s">
        <v>47</v>
      </c>
      <c r="B20" s="148">
        <v>1.6498573407456125E-3</v>
      </c>
      <c r="C20" s="169">
        <v>8.3037187233661029</v>
      </c>
      <c r="D20" s="151" t="s">
        <v>56</v>
      </c>
      <c r="E20" s="79"/>
      <c r="F20" s="77"/>
      <c r="G20" s="77"/>
      <c r="H20" s="84"/>
      <c r="I20" s="79">
        <v>17</v>
      </c>
      <c r="J20" s="148">
        <v>2.1571142238885426E-3</v>
      </c>
      <c r="K20" s="127">
        <v>15.249999999999998</v>
      </c>
      <c r="L20" s="151" t="s">
        <v>56</v>
      </c>
      <c r="M20" s="79"/>
      <c r="N20" s="77"/>
      <c r="O20" s="77"/>
      <c r="P20" s="134"/>
      <c r="Q20" s="86"/>
      <c r="R20" s="86"/>
      <c r="S20" s="86"/>
      <c r="T20" s="87"/>
      <c r="U20" s="7"/>
      <c r="V20" s="16"/>
      <c r="W20" s="16"/>
      <c r="X20" s="8"/>
      <c r="Y20" s="94">
        <f t="shared" si="1"/>
        <v>28.5</v>
      </c>
      <c r="Z20" s="96">
        <v>1.5889233532608633</v>
      </c>
      <c r="AA20" s="96"/>
      <c r="AB20" s="8"/>
      <c r="AC20" s="16">
        <v>28.5</v>
      </c>
      <c r="AD20" s="168">
        <v>2.1952983014859124</v>
      </c>
      <c r="AE20" s="168"/>
      <c r="AF20" s="49"/>
      <c r="AG20" s="7">
        <f t="shared" si="0"/>
        <v>31.5</v>
      </c>
      <c r="AH20" s="96">
        <v>3.06073972520799</v>
      </c>
      <c r="AI20" s="96"/>
      <c r="AJ20" s="8"/>
      <c r="AK20" s="16"/>
      <c r="AL20" s="16"/>
      <c r="AM20" s="16"/>
      <c r="AN20" s="8"/>
    </row>
    <row r="21" spans="1:40" x14ac:dyDescent="0.2">
      <c r="A21" s="143" t="s">
        <v>48</v>
      </c>
      <c r="B21" s="148">
        <v>1.7311134564769023E-3</v>
      </c>
      <c r="C21" s="169">
        <v>8.8143358885583378</v>
      </c>
      <c r="D21" s="151" t="s">
        <v>56</v>
      </c>
      <c r="E21" s="77"/>
      <c r="F21" s="77"/>
      <c r="G21" s="77"/>
      <c r="H21" s="77"/>
      <c r="I21" s="79">
        <v>19</v>
      </c>
      <c r="J21" s="148">
        <v>1.6862062378943177E-3</v>
      </c>
      <c r="K21" s="127">
        <v>12.25</v>
      </c>
      <c r="L21" s="151" t="s">
        <v>56</v>
      </c>
      <c r="M21" s="79"/>
      <c r="N21" s="77"/>
      <c r="O21" s="77"/>
      <c r="P21" s="84"/>
      <c r="Q21" s="77"/>
      <c r="R21" s="77"/>
      <c r="S21" s="77"/>
      <c r="T21" s="84"/>
      <c r="U21" s="7"/>
      <c r="V21" s="16"/>
      <c r="W21" s="16"/>
      <c r="X21" s="16"/>
      <c r="Y21" s="94">
        <f t="shared" si="1"/>
        <v>31.5</v>
      </c>
      <c r="Z21" s="96">
        <v>1.6784690741638293</v>
      </c>
      <c r="AA21" s="96"/>
      <c r="AB21" s="8"/>
      <c r="AC21" s="16">
        <v>31.5</v>
      </c>
      <c r="AD21" s="168">
        <v>0.22459332373095822</v>
      </c>
      <c r="AE21" s="168"/>
      <c r="AF21" s="16"/>
      <c r="AG21" s="7">
        <f t="shared" si="0"/>
        <v>34.5</v>
      </c>
      <c r="AH21" s="96">
        <v>4.27377037305531</v>
      </c>
      <c r="AI21" s="96"/>
      <c r="AJ21" s="8"/>
      <c r="AK21" s="16"/>
      <c r="AL21" s="16"/>
      <c r="AM21" s="16"/>
      <c r="AN21" s="8"/>
    </row>
    <row r="22" spans="1:40" x14ac:dyDescent="0.2">
      <c r="A22" s="143" t="s">
        <v>49</v>
      </c>
      <c r="B22" s="148">
        <v>1.7789440169265487E-3</v>
      </c>
      <c r="C22" s="169">
        <v>5.8012893084045434</v>
      </c>
      <c r="D22" s="151" t="s">
        <v>56</v>
      </c>
      <c r="E22" s="77"/>
      <c r="F22" s="77"/>
      <c r="G22" s="77"/>
      <c r="H22" s="77"/>
      <c r="I22" s="79">
        <v>22</v>
      </c>
      <c r="J22" s="148">
        <v>1.5497045892183478E-3</v>
      </c>
      <c r="K22" s="127">
        <v>11.25</v>
      </c>
      <c r="L22" s="151" t="s">
        <v>56</v>
      </c>
      <c r="M22" s="79"/>
      <c r="N22" s="77"/>
      <c r="O22" s="77"/>
      <c r="P22" s="84"/>
      <c r="Q22" s="77"/>
      <c r="R22" s="77"/>
      <c r="S22" s="77"/>
      <c r="T22" s="84"/>
      <c r="U22" s="7"/>
      <c r="V22" s="16"/>
      <c r="W22" s="16"/>
      <c r="X22" s="16"/>
      <c r="Y22" s="94">
        <f t="shared" si="1"/>
        <v>34.5</v>
      </c>
      <c r="Z22" s="96">
        <v>1.4262206896715022</v>
      </c>
      <c r="AA22" s="96"/>
      <c r="AB22" s="8"/>
      <c r="AC22" s="16">
        <v>34.5</v>
      </c>
      <c r="AD22" s="168">
        <v>2.6168545598252795</v>
      </c>
      <c r="AE22" s="168"/>
      <c r="AF22" s="16"/>
      <c r="AG22" s="7">
        <f t="shared" si="0"/>
        <v>37.5</v>
      </c>
      <c r="AH22" s="96">
        <v>1.5509683662316409</v>
      </c>
      <c r="AI22" s="96"/>
      <c r="AJ22" s="8"/>
      <c r="AK22" s="16"/>
      <c r="AL22" s="16"/>
      <c r="AM22" s="16"/>
      <c r="AN22" s="8"/>
    </row>
    <row r="23" spans="1:40" x14ac:dyDescent="0.2">
      <c r="A23" s="143" t="s">
        <v>36</v>
      </c>
      <c r="B23" s="148">
        <v>1.8741262501538773E-3</v>
      </c>
      <c r="C23" s="169">
        <v>14.904069843811129</v>
      </c>
      <c r="D23" s="151" t="s">
        <v>56</v>
      </c>
      <c r="E23" s="77"/>
      <c r="F23" s="77"/>
      <c r="G23" s="77"/>
      <c r="H23" s="77"/>
      <c r="I23" s="79">
        <v>26</v>
      </c>
      <c r="J23" s="148">
        <v>1.524122164253473E-3</v>
      </c>
      <c r="K23" s="127">
        <v>14.666666666666666</v>
      </c>
      <c r="L23" s="151" t="s">
        <v>56</v>
      </c>
      <c r="M23" s="79"/>
      <c r="N23" s="77"/>
      <c r="O23" s="77"/>
      <c r="P23" s="84"/>
      <c r="Q23" s="77"/>
      <c r="R23" s="77"/>
      <c r="S23" s="77"/>
      <c r="T23" s="84"/>
      <c r="U23" s="7"/>
      <c r="V23" s="16"/>
      <c r="W23" s="16"/>
      <c r="X23" s="16"/>
      <c r="Y23" s="94">
        <v>37.5</v>
      </c>
      <c r="Z23" s="96">
        <v>1.5555981050187015</v>
      </c>
      <c r="AA23" s="96"/>
      <c r="AB23" s="8"/>
      <c r="AC23" s="16">
        <v>37.5</v>
      </c>
      <c r="AD23" s="168">
        <v>1.7104815354718002</v>
      </c>
      <c r="AE23" s="168"/>
      <c r="AF23" s="16"/>
      <c r="AG23" s="7">
        <f t="shared" si="0"/>
        <v>40.5</v>
      </c>
      <c r="AH23" s="96">
        <v>1.8041154576503353</v>
      </c>
      <c r="AI23" s="96"/>
      <c r="AJ23" s="8"/>
      <c r="AK23" s="16"/>
      <c r="AL23" s="16"/>
      <c r="AM23" s="16"/>
      <c r="AN23" s="8"/>
    </row>
    <row r="24" spans="1:40" x14ac:dyDescent="0.2">
      <c r="A24" s="143" t="s">
        <v>50</v>
      </c>
      <c r="B24" s="148">
        <v>2.1964034185576525E-3</v>
      </c>
      <c r="C24" s="169">
        <v>13.942671850226466</v>
      </c>
      <c r="D24" s="151" t="s">
        <v>56</v>
      </c>
      <c r="E24" s="77"/>
      <c r="F24" s="77"/>
      <c r="G24" s="77"/>
      <c r="H24" s="77"/>
      <c r="I24" s="79">
        <v>30</v>
      </c>
      <c r="J24" s="148">
        <v>1.9051527053168414E-3</v>
      </c>
      <c r="K24" s="127">
        <v>11</v>
      </c>
      <c r="L24" s="151" t="s">
        <v>56</v>
      </c>
      <c r="M24" s="79"/>
      <c r="N24" s="77"/>
      <c r="O24" s="77"/>
      <c r="P24" s="84"/>
      <c r="Q24" s="77"/>
      <c r="R24" s="77"/>
      <c r="S24" s="77"/>
      <c r="T24" s="84"/>
      <c r="U24" s="7"/>
      <c r="V24" s="16"/>
      <c r="W24" s="16"/>
      <c r="X24" s="16"/>
      <c r="Y24" s="94">
        <v>40.5</v>
      </c>
      <c r="Z24" s="96">
        <v>1.6175943403203181</v>
      </c>
      <c r="AA24" s="96"/>
      <c r="AB24" s="8"/>
      <c r="AC24" s="16" t="s">
        <v>9</v>
      </c>
      <c r="AD24" s="16"/>
      <c r="AE24" s="16"/>
      <c r="AF24" s="16"/>
      <c r="AG24" s="7">
        <f t="shared" si="0"/>
        <v>43.5</v>
      </c>
      <c r="AH24" s="96">
        <v>1.8625176281466465</v>
      </c>
      <c r="AI24" s="96"/>
      <c r="AJ24" s="8"/>
      <c r="AK24" s="16"/>
      <c r="AL24" s="16"/>
      <c r="AM24" s="16"/>
      <c r="AN24" s="8"/>
    </row>
    <row r="25" spans="1:40" x14ac:dyDescent="0.2">
      <c r="A25" s="143" t="s">
        <v>51</v>
      </c>
      <c r="B25" s="148">
        <v>2.3955355585761175E-3</v>
      </c>
      <c r="C25" s="169">
        <v>15.205554460159757</v>
      </c>
      <c r="D25" s="151" t="s">
        <v>56</v>
      </c>
      <c r="E25" s="77"/>
      <c r="F25" s="77"/>
      <c r="G25" s="77"/>
      <c r="H25" s="77"/>
      <c r="I25" s="79"/>
      <c r="J25" s="77"/>
      <c r="K25" s="77"/>
      <c r="L25" s="84"/>
      <c r="M25" s="79"/>
      <c r="N25" s="77"/>
      <c r="O25" s="77"/>
      <c r="P25" s="84"/>
      <c r="Q25" s="77"/>
      <c r="R25" s="77"/>
      <c r="S25" s="77"/>
      <c r="T25" s="84"/>
      <c r="U25" s="7"/>
      <c r="V25" s="16"/>
      <c r="W25" s="16"/>
      <c r="X25" s="16"/>
      <c r="Y25" s="7"/>
      <c r="Z25" s="16"/>
      <c r="AA25" s="16"/>
      <c r="AB25" s="8"/>
      <c r="AC25" s="16"/>
      <c r="AD25" s="16"/>
      <c r="AE25" s="16"/>
      <c r="AF25" s="16"/>
      <c r="AG25" s="7"/>
      <c r="AH25" s="16"/>
      <c r="AI25" s="16"/>
      <c r="AJ25" s="8"/>
      <c r="AK25" s="16"/>
      <c r="AL25" s="16"/>
      <c r="AM25" s="16"/>
      <c r="AN25" s="8"/>
    </row>
    <row r="26" spans="1:40" ht="17" thickBot="1" x14ac:dyDescent="0.25">
      <c r="A26" s="171" t="s">
        <v>52</v>
      </c>
      <c r="B26" s="172">
        <v>2.6370384309601968E-3</v>
      </c>
      <c r="C26" s="173">
        <v>16.880200678555045</v>
      </c>
      <c r="D26" s="174" t="s">
        <v>56</v>
      </c>
      <c r="E26" s="175"/>
      <c r="F26" s="175"/>
      <c r="G26" s="175"/>
      <c r="H26" s="175"/>
      <c r="I26" s="177"/>
      <c r="J26" s="175"/>
      <c r="K26" s="175"/>
      <c r="L26" s="176"/>
      <c r="M26" s="177"/>
      <c r="N26" s="175"/>
      <c r="O26" s="175"/>
      <c r="P26" s="176"/>
      <c r="Q26" s="175"/>
      <c r="R26" s="175"/>
      <c r="S26" s="175"/>
      <c r="T26" s="176"/>
      <c r="U26" s="10"/>
      <c r="V26" s="18"/>
      <c r="W26" s="18"/>
      <c r="X26" s="18"/>
      <c r="Y26" s="10"/>
      <c r="Z26" s="18"/>
      <c r="AA26" s="18"/>
      <c r="AB26" s="170"/>
      <c r="AC26" s="18"/>
      <c r="AD26" s="18"/>
      <c r="AE26" s="18"/>
      <c r="AF26" s="18"/>
      <c r="AG26" s="10"/>
      <c r="AH26" s="18"/>
      <c r="AI26" s="18"/>
      <c r="AJ26" s="170"/>
      <c r="AK26" s="18"/>
      <c r="AL26" s="18"/>
      <c r="AM26" s="18"/>
      <c r="AN26" s="170"/>
    </row>
    <row r="28" spans="1:40" x14ac:dyDescent="0.2">
      <c r="B28" t="s">
        <v>79</v>
      </c>
    </row>
    <row r="31" spans="1:40" x14ac:dyDescent="0.2">
      <c r="A31" s="300" t="s">
        <v>83</v>
      </c>
    </row>
  </sheetData>
  <mergeCells count="4">
    <mergeCell ref="U2:AJ2"/>
    <mergeCell ref="AK2:AN3"/>
    <mergeCell ref="A2:T3"/>
    <mergeCell ref="AK11:AN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1FA04-4BF5-AF43-B072-C497C88435FE}">
  <dimension ref="A1:BL25"/>
  <sheetViews>
    <sheetView workbookViewId="0">
      <selection activeCell="AF28" sqref="AF28"/>
    </sheetView>
  </sheetViews>
  <sheetFormatPr baseColWidth="10" defaultColWidth="10.83203125" defaultRowHeight="16" x14ac:dyDescent="0.2"/>
  <cols>
    <col min="1" max="1" width="5.5" customWidth="1"/>
    <col min="2" max="3" width="6.83203125" customWidth="1"/>
    <col min="4" max="6" width="5.5" customWidth="1"/>
    <col min="7" max="8" width="6.83203125" customWidth="1"/>
    <col min="9" max="9" width="5.5" customWidth="1"/>
    <col min="10" max="10" width="6.33203125" customWidth="1"/>
    <col min="11" max="11" width="5.5" customWidth="1"/>
    <col min="12" max="13" width="6.6640625" customWidth="1"/>
    <col min="14" max="14" width="5.5" style="64" customWidth="1"/>
    <col min="15" max="16" width="5.5" customWidth="1"/>
    <col min="17" max="18" width="6.5" customWidth="1"/>
    <col min="19" max="21" width="5.5" customWidth="1"/>
    <col min="22" max="23" width="6.33203125" customWidth="1"/>
    <col min="24" max="26" width="5.5" customWidth="1"/>
    <col min="27" max="28" width="6.6640625" customWidth="1"/>
    <col min="29" max="29" width="5.5" customWidth="1"/>
    <col min="30" max="30" width="5.5" style="43" customWidth="1"/>
    <col min="31" max="31" width="5.5" customWidth="1"/>
    <col min="32" max="33" width="7" customWidth="1"/>
    <col min="34" max="34" width="5.5" customWidth="1"/>
    <col min="35" max="35" width="6.1640625" customWidth="1"/>
    <col min="36" max="36" width="5.5" customWidth="1"/>
    <col min="37" max="38" width="7" customWidth="1"/>
    <col min="39" max="41" width="5.5" customWidth="1"/>
    <col min="42" max="43" width="6.5" customWidth="1"/>
    <col min="44" max="46" width="5.5" customWidth="1"/>
    <col min="47" max="48" width="6.83203125" customWidth="1"/>
    <col min="49" max="50" width="5.5" customWidth="1"/>
  </cols>
  <sheetData>
    <row r="1" spans="1:50" ht="17" thickBot="1" x14ac:dyDescent="0.25">
      <c r="A1" s="158" t="s">
        <v>80</v>
      </c>
      <c r="B1" s="156"/>
      <c r="C1" s="156"/>
      <c r="D1" s="156"/>
      <c r="E1" s="156"/>
      <c r="F1" s="156"/>
      <c r="G1" s="156"/>
      <c r="H1" s="156"/>
      <c r="I1" s="156"/>
      <c r="J1" s="156"/>
      <c r="K1" s="156"/>
      <c r="L1" s="156"/>
      <c r="M1" s="156"/>
      <c r="N1" s="156"/>
      <c r="O1" s="156"/>
      <c r="P1" s="156"/>
      <c r="Q1" s="156"/>
      <c r="R1" s="156"/>
      <c r="S1" s="156"/>
      <c r="T1" s="156"/>
      <c r="U1" s="262"/>
      <c r="V1" s="262"/>
      <c r="W1" s="262"/>
      <c r="X1" s="262"/>
      <c r="Y1" s="263"/>
      <c r="Z1" s="154" t="s">
        <v>73</v>
      </c>
      <c r="AA1" s="155"/>
      <c r="AB1" s="155"/>
      <c r="AC1" s="155"/>
      <c r="AD1" s="155"/>
      <c r="AE1" s="155"/>
      <c r="AF1" s="155"/>
      <c r="AG1" s="155"/>
      <c r="AH1" s="155"/>
      <c r="AI1" s="155"/>
      <c r="AJ1" s="155"/>
      <c r="AK1" s="155"/>
      <c r="AL1" s="155"/>
      <c r="AM1" s="155"/>
      <c r="AN1" s="155"/>
      <c r="AO1" s="155"/>
      <c r="AP1" s="155"/>
      <c r="AQ1" s="155"/>
      <c r="AR1" s="155"/>
      <c r="AS1" s="155"/>
      <c r="AT1" s="264"/>
      <c r="AU1" s="264"/>
      <c r="AV1" s="264"/>
      <c r="AW1" s="264"/>
      <c r="AX1" s="265"/>
    </row>
    <row r="2" spans="1:50" x14ac:dyDescent="0.2">
      <c r="A2" s="309" t="s">
        <v>12</v>
      </c>
      <c r="B2" s="310"/>
      <c r="C2" s="310"/>
      <c r="D2" s="310"/>
      <c r="E2" s="310"/>
      <c r="F2" s="310"/>
      <c r="G2" s="310"/>
      <c r="H2" s="310"/>
      <c r="I2" s="310"/>
      <c r="J2" s="310"/>
      <c r="K2" s="310"/>
      <c r="L2" s="310"/>
      <c r="M2" s="310"/>
      <c r="N2" s="310"/>
      <c r="O2" s="310"/>
      <c r="P2" s="310"/>
      <c r="Q2" s="310"/>
      <c r="R2" s="310"/>
      <c r="S2" s="310"/>
      <c r="T2" s="310"/>
      <c r="U2" s="310"/>
      <c r="V2" s="310"/>
      <c r="W2" s="310"/>
      <c r="X2" s="310"/>
      <c r="Y2" s="311"/>
      <c r="Z2" s="301" t="s">
        <v>10</v>
      </c>
      <c r="AA2" s="302"/>
      <c r="AB2" s="302"/>
      <c r="AC2" s="302"/>
      <c r="AD2" s="332"/>
      <c r="AE2" s="332"/>
      <c r="AF2" s="332"/>
      <c r="AG2" s="332"/>
      <c r="AH2" s="332"/>
      <c r="AI2" s="332"/>
      <c r="AJ2" s="332"/>
      <c r="AK2" s="332"/>
      <c r="AL2" s="332"/>
      <c r="AM2" s="332"/>
      <c r="AN2" s="332"/>
      <c r="AO2" s="332"/>
      <c r="AP2" s="332"/>
      <c r="AQ2" s="332"/>
      <c r="AR2" s="332"/>
      <c r="AS2" s="333"/>
      <c r="AT2" s="301" t="s">
        <v>11</v>
      </c>
      <c r="AU2" s="302"/>
      <c r="AV2" s="302"/>
      <c r="AW2" s="302"/>
      <c r="AX2" s="305"/>
    </row>
    <row r="3" spans="1:50" ht="17" thickBot="1" x14ac:dyDescent="0.25">
      <c r="A3" s="312"/>
      <c r="B3" s="313"/>
      <c r="C3" s="313"/>
      <c r="D3" s="313"/>
      <c r="E3" s="313"/>
      <c r="F3" s="313"/>
      <c r="G3" s="313"/>
      <c r="H3" s="313"/>
      <c r="I3" s="313"/>
      <c r="J3" s="313"/>
      <c r="K3" s="313"/>
      <c r="L3" s="313"/>
      <c r="M3" s="313"/>
      <c r="N3" s="313"/>
      <c r="O3" s="313"/>
      <c r="P3" s="313"/>
      <c r="Q3" s="313"/>
      <c r="R3" s="313"/>
      <c r="S3" s="313"/>
      <c r="T3" s="313"/>
      <c r="U3" s="313"/>
      <c r="V3" s="313"/>
      <c r="W3" s="313"/>
      <c r="X3" s="313"/>
      <c r="Y3" s="314"/>
      <c r="Z3" s="108"/>
      <c r="AA3" s="63"/>
      <c r="AB3" s="63"/>
      <c r="AC3" s="63"/>
      <c r="AD3" s="63"/>
      <c r="AE3" s="63"/>
      <c r="AF3" s="63"/>
      <c r="AG3" s="63"/>
      <c r="AH3" s="63"/>
      <c r="AI3" s="63"/>
      <c r="AJ3" s="63"/>
      <c r="AK3" s="63"/>
      <c r="AL3" s="63"/>
      <c r="AM3" s="63"/>
      <c r="AN3" s="63"/>
      <c r="AO3" s="63"/>
      <c r="AP3" s="63"/>
      <c r="AQ3" s="63"/>
      <c r="AR3" s="63"/>
      <c r="AS3" s="63"/>
      <c r="AT3" s="306"/>
      <c r="AU3" s="307"/>
      <c r="AV3" s="307"/>
      <c r="AW3" s="307"/>
      <c r="AX3" s="308"/>
    </row>
    <row r="4" spans="1:50" x14ac:dyDescent="0.2">
      <c r="A4" s="29"/>
      <c r="B4" s="44"/>
      <c r="C4" s="44"/>
      <c r="D4" s="44"/>
      <c r="E4" s="41"/>
      <c r="F4" s="29"/>
      <c r="G4" s="44"/>
      <c r="H4" s="44"/>
      <c r="I4" s="44"/>
      <c r="J4" s="30"/>
      <c r="K4" s="29"/>
      <c r="L4" s="44"/>
      <c r="M4" s="44"/>
      <c r="N4" s="44"/>
      <c r="O4" s="30"/>
      <c r="P4" s="29"/>
      <c r="Q4" s="44"/>
      <c r="R4" s="44"/>
      <c r="S4" s="44"/>
      <c r="T4" s="30"/>
      <c r="U4" s="29"/>
      <c r="V4" s="44"/>
      <c r="W4" s="44"/>
      <c r="X4" s="44"/>
      <c r="Y4" s="30"/>
      <c r="Z4" s="93"/>
      <c r="AA4" s="180"/>
      <c r="AB4" s="180"/>
      <c r="AC4" s="180"/>
      <c r="AD4" s="247"/>
      <c r="AE4" s="93"/>
      <c r="AF4" s="180"/>
      <c r="AG4" s="180"/>
      <c r="AH4" s="180"/>
      <c r="AI4" s="247"/>
      <c r="AJ4" s="180"/>
      <c r="AK4" s="180"/>
      <c r="AL4" s="180"/>
      <c r="AM4" s="180"/>
      <c r="AN4" s="180"/>
      <c r="AO4" s="93"/>
      <c r="AP4" s="180"/>
      <c r="AQ4" s="180"/>
      <c r="AR4" s="180"/>
      <c r="AS4" s="247"/>
      <c r="AT4" s="180"/>
      <c r="AU4" s="180"/>
      <c r="AV4" s="180"/>
      <c r="AW4" s="180"/>
      <c r="AX4" s="247"/>
    </row>
    <row r="5" spans="1:50" ht="19" x14ac:dyDescent="0.25">
      <c r="A5" s="24" t="s">
        <v>67</v>
      </c>
      <c r="B5" s="40"/>
      <c r="C5" s="40"/>
      <c r="D5" s="40"/>
      <c r="E5" s="42"/>
      <c r="F5" s="24" t="s">
        <v>68</v>
      </c>
      <c r="G5" s="40"/>
      <c r="H5" s="40"/>
      <c r="I5" s="40"/>
      <c r="J5" s="25"/>
      <c r="K5" s="24" t="s">
        <v>69</v>
      </c>
      <c r="L5" s="40"/>
      <c r="M5" s="40"/>
      <c r="N5" s="40"/>
      <c r="O5" s="25"/>
      <c r="P5" s="24" t="s">
        <v>70</v>
      </c>
      <c r="Q5" s="40"/>
      <c r="R5" s="40"/>
      <c r="S5" s="40"/>
      <c r="T5" s="25"/>
      <c r="U5" s="24" t="s">
        <v>71</v>
      </c>
      <c r="V5" s="40"/>
      <c r="W5" s="40"/>
      <c r="X5" s="40"/>
      <c r="Y5" s="25"/>
      <c r="Z5" s="19" t="s">
        <v>66</v>
      </c>
      <c r="AA5" s="37"/>
      <c r="AB5" s="37"/>
      <c r="AC5" s="37"/>
      <c r="AD5" s="20"/>
      <c r="AE5" s="19" t="s">
        <v>6</v>
      </c>
      <c r="AF5" s="37"/>
      <c r="AG5" s="37"/>
      <c r="AH5" s="37"/>
      <c r="AI5" s="20"/>
      <c r="AJ5" s="37" t="s">
        <v>8</v>
      </c>
      <c r="AK5" s="37"/>
      <c r="AL5" s="37"/>
      <c r="AM5" s="37"/>
      <c r="AN5" s="37"/>
      <c r="AO5" s="19" t="s">
        <v>0</v>
      </c>
      <c r="AP5" s="37"/>
      <c r="AQ5" s="37"/>
      <c r="AR5" s="37"/>
      <c r="AS5" s="20"/>
      <c r="AT5" s="37" t="s">
        <v>3</v>
      </c>
      <c r="AU5" s="37"/>
      <c r="AV5" s="37"/>
      <c r="AW5" s="37"/>
      <c r="AX5" s="20"/>
    </row>
    <row r="6" spans="1:50" s="64" customFormat="1" x14ac:dyDescent="0.2">
      <c r="A6" s="29"/>
      <c r="B6" s="44"/>
      <c r="C6" s="44"/>
      <c r="D6" s="44"/>
      <c r="E6" s="41"/>
      <c r="F6" s="29"/>
      <c r="G6" s="44"/>
      <c r="H6" s="44"/>
      <c r="I6" s="44"/>
      <c r="J6" s="30"/>
      <c r="K6" s="29"/>
      <c r="L6" s="44"/>
      <c r="M6" s="44"/>
      <c r="N6" s="44"/>
      <c r="O6" s="30"/>
      <c r="P6" s="29"/>
      <c r="Q6" s="44"/>
      <c r="R6" s="44"/>
      <c r="S6" s="44"/>
      <c r="T6" s="30"/>
      <c r="U6" s="29"/>
      <c r="V6" s="44"/>
      <c r="W6" s="44"/>
      <c r="X6" s="44"/>
      <c r="Y6" s="30"/>
      <c r="Z6" s="93" t="s">
        <v>4</v>
      </c>
      <c r="AA6" s="180"/>
      <c r="AB6" s="180"/>
      <c r="AC6" s="180"/>
      <c r="AD6" s="180"/>
      <c r="AE6" s="253" t="s">
        <v>5</v>
      </c>
      <c r="AF6" s="249"/>
      <c r="AG6" s="249"/>
      <c r="AH6" s="249"/>
      <c r="AI6" s="247"/>
      <c r="AJ6" s="254" t="s">
        <v>7</v>
      </c>
      <c r="AK6" s="251"/>
      <c r="AL6" s="251"/>
      <c r="AM6" s="251"/>
      <c r="AN6" s="180"/>
      <c r="AO6" s="93" t="s">
        <v>60</v>
      </c>
      <c r="AP6" s="180"/>
      <c r="AQ6" s="180"/>
      <c r="AR6" s="180"/>
      <c r="AS6" s="247"/>
      <c r="AT6" s="180"/>
      <c r="AU6" s="180"/>
      <c r="AV6" s="180"/>
      <c r="AW6" s="180"/>
      <c r="AX6" s="247"/>
    </row>
    <row r="7" spans="1:50" x14ac:dyDescent="0.2">
      <c r="A7" s="29"/>
      <c r="B7" s="44"/>
      <c r="C7" s="44"/>
      <c r="D7" s="44"/>
      <c r="E7" s="41"/>
      <c r="F7" s="29"/>
      <c r="G7" s="44"/>
      <c r="H7" s="44"/>
      <c r="I7" s="44"/>
      <c r="J7" s="30"/>
      <c r="K7" s="29"/>
      <c r="L7" s="44"/>
      <c r="M7" s="44"/>
      <c r="N7" s="44"/>
      <c r="O7" s="30"/>
      <c r="P7" s="29"/>
      <c r="Q7" s="44"/>
      <c r="R7" s="44"/>
      <c r="S7" s="44"/>
      <c r="T7" s="30"/>
      <c r="U7" s="29"/>
      <c r="V7" s="44"/>
      <c r="W7" s="44"/>
      <c r="X7" s="44"/>
      <c r="Y7" s="30"/>
      <c r="Z7" s="93"/>
      <c r="AA7" s="180"/>
      <c r="AB7" s="180"/>
      <c r="AC7" s="180"/>
      <c r="AD7" s="247"/>
      <c r="AE7" s="93"/>
      <c r="AF7" s="180"/>
      <c r="AG7" s="180"/>
      <c r="AH7" s="180"/>
      <c r="AI7" s="247"/>
      <c r="AJ7" s="180"/>
      <c r="AK7" s="180"/>
      <c r="AL7" s="180"/>
      <c r="AM7" s="180"/>
      <c r="AN7" s="180"/>
      <c r="AO7" s="93"/>
      <c r="AP7" s="180"/>
      <c r="AQ7" s="180"/>
      <c r="AR7" s="180"/>
      <c r="AS7" s="247"/>
      <c r="AT7" s="180"/>
      <c r="AU7" s="180"/>
      <c r="AV7" s="180"/>
      <c r="AW7" s="180"/>
      <c r="AX7" s="247"/>
    </row>
    <row r="8" spans="1:50" ht="17" thickBot="1" x14ac:dyDescent="0.25">
      <c r="A8" s="29"/>
      <c r="B8" s="44"/>
      <c r="C8" s="44"/>
      <c r="D8" s="44"/>
      <c r="E8" s="41"/>
      <c r="F8" s="29"/>
      <c r="G8" s="44"/>
      <c r="H8" s="44"/>
      <c r="I8" s="44"/>
      <c r="J8" s="30"/>
      <c r="K8" s="29"/>
      <c r="L8" s="44"/>
      <c r="M8" s="44"/>
      <c r="N8" s="44"/>
      <c r="O8" s="30"/>
      <c r="P8" s="29"/>
      <c r="Q8" s="44"/>
      <c r="R8" s="44"/>
      <c r="S8" s="44"/>
      <c r="T8" s="30"/>
      <c r="U8" s="29"/>
      <c r="V8" s="44"/>
      <c r="W8" s="44"/>
      <c r="X8" s="44"/>
      <c r="Y8" s="30"/>
      <c r="Z8" s="93"/>
      <c r="AA8" s="180"/>
      <c r="AB8" s="180"/>
      <c r="AC8" s="180"/>
      <c r="AD8" s="247"/>
      <c r="AE8" s="93"/>
      <c r="AF8" s="180"/>
      <c r="AG8" s="180"/>
      <c r="AH8" s="180"/>
      <c r="AI8" s="247"/>
      <c r="AJ8" s="180"/>
      <c r="AK8" s="180"/>
      <c r="AL8" s="180"/>
      <c r="AM8" s="180"/>
      <c r="AN8" s="180"/>
      <c r="AO8" s="93"/>
      <c r="AP8" s="180"/>
      <c r="AQ8" s="180"/>
      <c r="AR8" s="180"/>
      <c r="AS8" s="247"/>
      <c r="AT8" s="180"/>
      <c r="AU8" s="180"/>
      <c r="AV8" s="180"/>
      <c r="AW8" s="180"/>
      <c r="AX8" s="247"/>
    </row>
    <row r="9" spans="1:50" s="64" customFormat="1" ht="35" customHeight="1" thickBot="1" x14ac:dyDescent="0.25">
      <c r="A9" s="289" t="s">
        <v>1</v>
      </c>
      <c r="B9" s="290" t="s">
        <v>15</v>
      </c>
      <c r="C9" s="290" t="s">
        <v>25</v>
      </c>
      <c r="D9" s="290" t="s">
        <v>26</v>
      </c>
      <c r="E9" s="291" t="s">
        <v>77</v>
      </c>
      <c r="F9" s="289" t="s">
        <v>1</v>
      </c>
      <c r="G9" s="290" t="s">
        <v>15</v>
      </c>
      <c r="H9" s="290" t="s">
        <v>25</v>
      </c>
      <c r="I9" s="290" t="s">
        <v>26</v>
      </c>
      <c r="J9" s="291" t="s">
        <v>77</v>
      </c>
      <c r="K9" s="289" t="s">
        <v>1</v>
      </c>
      <c r="L9" s="290" t="s">
        <v>15</v>
      </c>
      <c r="M9" s="290" t="s">
        <v>25</v>
      </c>
      <c r="N9" s="290" t="s">
        <v>26</v>
      </c>
      <c r="O9" s="291" t="s">
        <v>77</v>
      </c>
      <c r="P9" s="289" t="s">
        <v>1</v>
      </c>
      <c r="Q9" s="290" t="s">
        <v>15</v>
      </c>
      <c r="R9" s="290" t="s">
        <v>25</v>
      </c>
      <c r="S9" s="290" t="s">
        <v>26</v>
      </c>
      <c r="T9" s="291" t="s">
        <v>77</v>
      </c>
      <c r="U9" s="289" t="s">
        <v>1</v>
      </c>
      <c r="V9" s="290" t="s">
        <v>15</v>
      </c>
      <c r="W9" s="290" t="s">
        <v>25</v>
      </c>
      <c r="X9" s="290" t="s">
        <v>26</v>
      </c>
      <c r="Y9" s="291" t="s">
        <v>77</v>
      </c>
      <c r="Z9" s="292" t="s">
        <v>1</v>
      </c>
      <c r="AA9" s="293" t="s">
        <v>15</v>
      </c>
      <c r="AB9" s="293" t="s">
        <v>25</v>
      </c>
      <c r="AC9" s="293" t="s">
        <v>26</v>
      </c>
      <c r="AD9" s="294" t="s">
        <v>77</v>
      </c>
      <c r="AE9" s="292" t="s">
        <v>1</v>
      </c>
      <c r="AF9" s="293" t="s">
        <v>15</v>
      </c>
      <c r="AG9" s="293" t="s">
        <v>25</v>
      </c>
      <c r="AH9" s="293" t="s">
        <v>26</v>
      </c>
      <c r="AI9" s="294" t="s">
        <v>77</v>
      </c>
      <c r="AJ9" s="292" t="s">
        <v>1</v>
      </c>
      <c r="AK9" s="293" t="s">
        <v>15</v>
      </c>
      <c r="AL9" s="293" t="s">
        <v>25</v>
      </c>
      <c r="AM9" s="293" t="s">
        <v>26</v>
      </c>
      <c r="AN9" s="294" t="s">
        <v>77</v>
      </c>
      <c r="AO9" s="292" t="s">
        <v>1</v>
      </c>
      <c r="AP9" s="293" t="s">
        <v>15</v>
      </c>
      <c r="AQ9" s="293" t="s">
        <v>25</v>
      </c>
      <c r="AR9" s="293" t="s">
        <v>26</v>
      </c>
      <c r="AS9" s="294" t="s">
        <v>77</v>
      </c>
      <c r="AT9" s="292" t="s">
        <v>1</v>
      </c>
      <c r="AU9" s="293" t="s">
        <v>15</v>
      </c>
      <c r="AV9" s="293" t="s">
        <v>25</v>
      </c>
      <c r="AW9" s="293" t="s">
        <v>26</v>
      </c>
      <c r="AX9" s="294" t="s">
        <v>77</v>
      </c>
    </row>
    <row r="10" spans="1:50" x14ac:dyDescent="0.2">
      <c r="A10" s="215">
        <v>0.5</v>
      </c>
      <c r="B10" s="266">
        <v>4.40031561018648</v>
      </c>
      <c r="C10" s="216">
        <v>0.5322313574825176</v>
      </c>
      <c r="D10" s="267">
        <v>8.267674477130031</v>
      </c>
      <c r="E10" s="268">
        <v>-21.3</v>
      </c>
      <c r="F10" s="44">
        <v>26</v>
      </c>
      <c r="G10" s="269">
        <v>4.0143908350000004</v>
      </c>
      <c r="H10" s="270">
        <v>0.45639881958494466</v>
      </c>
      <c r="I10" s="271">
        <f>G10/H10</f>
        <v>8.7957958319233658</v>
      </c>
      <c r="J10" s="272">
        <v>-20.926736129999998</v>
      </c>
      <c r="K10" s="44">
        <v>0.5</v>
      </c>
      <c r="L10" s="269">
        <v>4.5251095759351143</v>
      </c>
      <c r="M10" s="269">
        <v>0.54731056854961835</v>
      </c>
      <c r="N10" s="44">
        <v>8.2679009614718861</v>
      </c>
      <c r="O10" s="217">
        <v>-22.190804700000001</v>
      </c>
      <c r="P10" s="215">
        <v>87</v>
      </c>
      <c r="Q10" s="266">
        <v>2.2745619330000002</v>
      </c>
      <c r="R10" s="270">
        <v>0.27413481470104584</v>
      </c>
      <c r="S10" s="271">
        <v>8.2972384781671238</v>
      </c>
      <c r="T10" s="268">
        <v>-20.766038349999999</v>
      </c>
      <c r="U10" s="44">
        <v>98</v>
      </c>
      <c r="V10" s="269">
        <v>2.4359457369999999</v>
      </c>
      <c r="W10" s="270">
        <v>0.2510143707277927</v>
      </c>
      <c r="X10" s="271">
        <v>9.704407478696309</v>
      </c>
      <c r="Y10" s="218">
        <v>-20.674281000000001</v>
      </c>
      <c r="Z10" s="105">
        <v>1.5</v>
      </c>
      <c r="AA10" s="273">
        <v>3.434400166337737</v>
      </c>
      <c r="AB10" s="274">
        <v>0.61398081019380413</v>
      </c>
      <c r="AC10" s="66">
        <f>AA10/AB10</f>
        <v>5.5936604358264272</v>
      </c>
      <c r="AD10" s="265">
        <v>-20.213872489687031</v>
      </c>
      <c r="AE10" s="105">
        <v>1.5</v>
      </c>
      <c r="AF10" s="275">
        <v>5.3412735396633364</v>
      </c>
      <c r="AG10" s="275">
        <v>0.69087115907965568</v>
      </c>
      <c r="AH10" s="264">
        <f>AF10/AG10</f>
        <v>7.7312151035204835</v>
      </c>
      <c r="AI10" s="295">
        <v>-23.194388254657369</v>
      </c>
      <c r="AJ10" s="180">
        <v>1.5</v>
      </c>
      <c r="AK10" s="67">
        <v>16.159981393388279</v>
      </c>
      <c r="AL10" s="181">
        <v>0.9055238628650093</v>
      </c>
      <c r="AM10" s="67">
        <f>AK10/AL10</f>
        <v>17.846002801361099</v>
      </c>
      <c r="AN10" s="112">
        <v>-20.506719363683523</v>
      </c>
      <c r="AO10" s="111">
        <v>1.5</v>
      </c>
      <c r="AP10" s="181">
        <v>5.7227954107946015</v>
      </c>
      <c r="AQ10" s="181">
        <v>0.67734010145076251</v>
      </c>
      <c r="AR10" s="67">
        <f>AP10/AQ10</f>
        <v>8.4489245484465165</v>
      </c>
      <c r="AS10" s="247">
        <v>-23.323051782249003</v>
      </c>
      <c r="AT10" s="180">
        <v>0.5</v>
      </c>
      <c r="AU10" s="276">
        <v>6.3860334745274807</v>
      </c>
      <c r="AV10" s="276">
        <v>0.77515666675316597</v>
      </c>
      <c r="AW10" s="277">
        <f>AU10/AV10</f>
        <v>8.2383777995177745</v>
      </c>
      <c r="AX10" s="107">
        <v>-21.015320192013075</v>
      </c>
    </row>
    <row r="11" spans="1:50" x14ac:dyDescent="0.2">
      <c r="A11" s="29">
        <v>2.5</v>
      </c>
      <c r="B11" s="269">
        <v>4.4101702264805827</v>
      </c>
      <c r="C11" s="44">
        <v>0.53609892436893203</v>
      </c>
      <c r="D11" s="278">
        <v>8.2264112573477135</v>
      </c>
      <c r="E11" s="30">
        <v>-21.2</v>
      </c>
      <c r="F11" s="44">
        <v>76</v>
      </c>
      <c r="G11" s="269">
        <v>2.645079891</v>
      </c>
      <c r="H11" s="279">
        <v>0.28848794565485336</v>
      </c>
      <c r="I11" s="280">
        <f t="shared" ref="I11:I15" si="0">G11/H11</f>
        <v>9.168770934244062</v>
      </c>
      <c r="J11" s="281">
        <v>-21.196948339999999</v>
      </c>
      <c r="K11" s="44">
        <v>2.5</v>
      </c>
      <c r="L11" s="269">
        <v>3.1920138916608396</v>
      </c>
      <c r="M11" s="269">
        <v>0.38876275395104898</v>
      </c>
      <c r="N11" s="44">
        <v>8.2106988368097671</v>
      </c>
      <c r="O11" s="217">
        <v>-21.792037299999997</v>
      </c>
      <c r="P11" s="29">
        <v>187</v>
      </c>
      <c r="Q11" s="269">
        <v>2.0983202009999999</v>
      </c>
      <c r="R11" s="279">
        <v>0.18591453814539829</v>
      </c>
      <c r="S11" s="280">
        <v>11.286477226357464</v>
      </c>
      <c r="T11" s="30">
        <v>-20.622131110000002</v>
      </c>
      <c r="U11" s="44">
        <v>198</v>
      </c>
      <c r="V11" s="269">
        <v>2.5873245730000001</v>
      </c>
      <c r="W11" s="279">
        <v>0.24149751507455175</v>
      </c>
      <c r="X11" s="280">
        <v>10.713669547129065</v>
      </c>
      <c r="Y11" s="218">
        <v>-20.679017779999999</v>
      </c>
      <c r="Z11" s="93">
        <v>5.5</v>
      </c>
      <c r="AA11" s="282">
        <v>2.3263045504155819</v>
      </c>
      <c r="AB11" s="283">
        <v>0.5321683735966769</v>
      </c>
      <c r="AC11" s="67">
        <f t="shared" ref="AC11:AC13" si="1">AA11/AB11</f>
        <v>4.3713694120775699</v>
      </c>
      <c r="AD11" s="247">
        <v>-19.379588469233997</v>
      </c>
      <c r="AE11" s="93">
        <v>5.5</v>
      </c>
      <c r="AF11" s="181">
        <v>4.1326998357872329</v>
      </c>
      <c r="AG11" s="181">
        <v>0.49945583145331385</v>
      </c>
      <c r="AH11" s="180">
        <f t="shared" ref="AH11:AH17" si="2">AF11/AG11</f>
        <v>8.2744050134762173</v>
      </c>
      <c r="AI11" s="296">
        <v>-21.202085438555699</v>
      </c>
      <c r="AJ11" s="180">
        <v>5.5</v>
      </c>
      <c r="AK11" s="67">
        <v>10.860774528022551</v>
      </c>
      <c r="AL11" s="181">
        <v>0.57032987689504988</v>
      </c>
      <c r="AM11" s="67">
        <f t="shared" ref="AM11:AM16" si="3">AK11/AL11</f>
        <v>19.042969635660718</v>
      </c>
      <c r="AN11" s="113">
        <v>-20.9069120371514</v>
      </c>
      <c r="AO11" s="93">
        <v>5.5</v>
      </c>
      <c r="AP11" s="181">
        <v>4.9687909439097542</v>
      </c>
      <c r="AQ11" s="181">
        <v>0.56319863034170781</v>
      </c>
      <c r="AR11" s="67">
        <f t="shared" ref="AR11:AR18" si="4">AP11/AQ11</f>
        <v>8.8224485576164398</v>
      </c>
      <c r="AS11" s="247">
        <v>-21.304871821060161</v>
      </c>
      <c r="AT11" s="180">
        <v>1.5</v>
      </c>
      <c r="AU11" s="284">
        <v>5.0014259670807037</v>
      </c>
      <c r="AV11" s="284">
        <v>0.57299795827136313</v>
      </c>
      <c r="AW11" s="277">
        <f t="shared" ref="AW11:AW18" si="5">AU11/AV11</f>
        <v>8.7285231908489713</v>
      </c>
      <c r="AX11" s="107">
        <v>-21.004085384536818</v>
      </c>
    </row>
    <row r="12" spans="1:50" x14ac:dyDescent="0.2">
      <c r="A12" s="29">
        <v>5</v>
      </c>
      <c r="B12" s="269">
        <v>4.2438598471534643</v>
      </c>
      <c r="C12" s="44">
        <v>0.51599751608910904</v>
      </c>
      <c r="D12" s="44">
        <v>8.2245741788039552</v>
      </c>
      <c r="E12" s="30">
        <v>-21</v>
      </c>
      <c r="F12" s="44">
        <v>176</v>
      </c>
      <c r="G12" s="269">
        <v>2.9318185049999999</v>
      </c>
      <c r="H12" s="279">
        <v>0.32900457921628024</v>
      </c>
      <c r="I12" s="280">
        <f t="shared" si="0"/>
        <v>8.9111784157651126</v>
      </c>
      <c r="J12" s="30">
        <v>-21.235192390000002</v>
      </c>
      <c r="K12" s="44">
        <v>5</v>
      </c>
      <c r="L12" s="269">
        <v>3.2795643978267974</v>
      </c>
      <c r="M12" s="269">
        <v>0.40598534245098045</v>
      </c>
      <c r="N12" s="44">
        <v>8.0780364582319351</v>
      </c>
      <c r="O12" s="217">
        <v>-21.478286300000001</v>
      </c>
      <c r="P12" s="29">
        <v>287</v>
      </c>
      <c r="Q12" s="269">
        <v>2.877219577</v>
      </c>
      <c r="R12" s="279">
        <v>0.24098866720419368</v>
      </c>
      <c r="S12" s="280">
        <v>11.939231874240683</v>
      </c>
      <c r="T12" s="30">
        <v>-21.221004279999999</v>
      </c>
      <c r="U12" s="44">
        <v>298</v>
      </c>
      <c r="V12" s="269">
        <v>1.179291555</v>
      </c>
      <c r="W12" s="279">
        <v>9.2772776170282331E-2</v>
      </c>
      <c r="X12" s="280">
        <v>12.711612222352354</v>
      </c>
      <c r="Y12" s="218">
        <v>-20.830324579999999</v>
      </c>
      <c r="Z12" s="93">
        <v>15.5</v>
      </c>
      <c r="AA12" s="282">
        <v>2.6311975633119808</v>
      </c>
      <c r="AB12" s="283">
        <v>0.49571143801196454</v>
      </c>
      <c r="AC12" s="67">
        <f t="shared" si="1"/>
        <v>5.3079218302170261</v>
      </c>
      <c r="AD12" s="247">
        <v>-18.659241656991824</v>
      </c>
      <c r="AE12" s="93">
        <v>10.5</v>
      </c>
      <c r="AF12" s="181">
        <v>3.4342194396807009</v>
      </c>
      <c r="AG12" s="181">
        <v>0.40155357350377058</v>
      </c>
      <c r="AH12" s="180">
        <f t="shared" si="2"/>
        <v>8.5523319085801983</v>
      </c>
      <c r="AI12" s="296">
        <v>-20.836743982249491</v>
      </c>
      <c r="AJ12" s="180">
        <v>10.5</v>
      </c>
      <c r="AK12" s="67">
        <v>4.5265782388801705</v>
      </c>
      <c r="AL12" s="181">
        <v>0.25753844583740543</v>
      </c>
      <c r="AM12" s="67">
        <f t="shared" si="3"/>
        <v>17.576320398151292</v>
      </c>
      <c r="AN12" s="113">
        <v>-21.364544129634659</v>
      </c>
      <c r="AO12" s="93">
        <v>10.5</v>
      </c>
      <c r="AP12" s="181">
        <v>4.5279018901900052</v>
      </c>
      <c r="AQ12" s="181">
        <v>0.45339144444174018</v>
      </c>
      <c r="AR12" s="67">
        <f t="shared" si="4"/>
        <v>9.9867387126486253</v>
      </c>
      <c r="AS12" s="247">
        <v>-20.966806250638342</v>
      </c>
      <c r="AT12" s="180">
        <v>2.5</v>
      </c>
      <c r="AU12" s="187">
        <v>4.9513748397821065</v>
      </c>
      <c r="AV12" s="187">
        <v>0.52896006474129531</v>
      </c>
      <c r="AW12" s="277">
        <f t="shared" si="5"/>
        <v>9.3605834727877486</v>
      </c>
      <c r="AX12" s="107">
        <v>-20.953018077826577</v>
      </c>
    </row>
    <row r="13" spans="1:50" x14ac:dyDescent="0.2">
      <c r="A13" s="29">
        <v>9</v>
      </c>
      <c r="B13" s="269">
        <v>3.9555524050904975</v>
      </c>
      <c r="C13" s="44">
        <v>0.48121326095022632</v>
      </c>
      <c r="D13" s="44">
        <v>8.219957191702651</v>
      </c>
      <c r="E13" s="30">
        <v>-21</v>
      </c>
      <c r="F13" s="44">
        <v>276</v>
      </c>
      <c r="G13" s="269">
        <v>3.2731693329999998</v>
      </c>
      <c r="H13" s="279">
        <v>0.36462816469855158</v>
      </c>
      <c r="I13" s="280">
        <f t="shared" si="0"/>
        <v>8.9767320516944196</v>
      </c>
      <c r="J13" s="30">
        <v>-20.533181559999999</v>
      </c>
      <c r="K13" s="44">
        <v>9</v>
      </c>
      <c r="L13" s="269">
        <v>2.6079274372683705</v>
      </c>
      <c r="M13" s="269">
        <v>0.28921008000000004</v>
      </c>
      <c r="N13" s="44">
        <v>9.0174154278037957</v>
      </c>
      <c r="O13" s="217">
        <v>-20.948958000000001</v>
      </c>
      <c r="P13" s="29">
        <v>387</v>
      </c>
      <c r="Q13" s="269">
        <v>3.2860904529999999</v>
      </c>
      <c r="R13" s="279">
        <v>0.20693758080560817</v>
      </c>
      <c r="S13" s="280">
        <v>15.879621480930618</v>
      </c>
      <c r="T13" s="30">
        <v>-21.355732660000001</v>
      </c>
      <c r="U13" s="44">
        <v>398</v>
      </c>
      <c r="V13" s="269">
        <v>1.7531191850000001</v>
      </c>
      <c r="W13" s="279">
        <v>0.13268093195705971</v>
      </c>
      <c r="X13" s="280">
        <v>13.213045458310608</v>
      </c>
      <c r="Y13" s="218">
        <v>-21.386318580000001</v>
      </c>
      <c r="Z13" s="93">
        <v>30.5</v>
      </c>
      <c r="AA13" s="282">
        <v>1.6391077261676748</v>
      </c>
      <c r="AB13" s="283">
        <v>0.30254452435474904</v>
      </c>
      <c r="AC13" s="67">
        <f t="shared" si="1"/>
        <v>5.4177405116270965</v>
      </c>
      <c r="AD13" s="247">
        <v>-18.863575327915424</v>
      </c>
      <c r="AE13" s="93">
        <v>15.5</v>
      </c>
      <c r="AF13" s="181">
        <v>2.7492253520600891</v>
      </c>
      <c r="AG13" s="181">
        <v>0.32206418343360238</v>
      </c>
      <c r="AH13" s="180">
        <f t="shared" si="2"/>
        <v>8.5362654199853818</v>
      </c>
      <c r="AI13" s="296">
        <v>-20.949294643992772</v>
      </c>
      <c r="AJ13" s="180">
        <v>15.5</v>
      </c>
      <c r="AK13" s="67">
        <v>0.74565115548310201</v>
      </c>
      <c r="AL13" s="181">
        <v>2.8095575994222664E-2</v>
      </c>
      <c r="AM13" s="67">
        <f t="shared" si="3"/>
        <v>26.539806681181101</v>
      </c>
      <c r="AN13" s="113">
        <v>-20.918211594990488</v>
      </c>
      <c r="AO13" s="93">
        <v>15.5</v>
      </c>
      <c r="AP13" s="181">
        <v>2.5915820455633756</v>
      </c>
      <c r="AQ13" s="181">
        <v>0.25258418780919234</v>
      </c>
      <c r="AR13" s="67">
        <f t="shared" si="4"/>
        <v>10.260270320330241</v>
      </c>
      <c r="AS13" s="247">
        <v>-21.228781534061895</v>
      </c>
      <c r="AT13" s="180">
        <v>3.5</v>
      </c>
      <c r="AU13" s="188">
        <v>3.430391317940531</v>
      </c>
      <c r="AV13" s="188">
        <v>0.34396651298740405</v>
      </c>
      <c r="AW13" s="277">
        <f t="shared" si="5"/>
        <v>9.973038619797709</v>
      </c>
      <c r="AX13" s="107">
        <v>-21.129710959044019</v>
      </c>
    </row>
    <row r="14" spans="1:50" x14ac:dyDescent="0.2">
      <c r="A14" s="29">
        <v>11</v>
      </c>
      <c r="B14" s="269">
        <v>2.9540195403654823</v>
      </c>
      <c r="C14" s="44">
        <v>0.36393385717766502</v>
      </c>
      <c r="D14" s="44">
        <v>8.1169132305362588</v>
      </c>
      <c r="E14" s="30">
        <v>-21.1</v>
      </c>
      <c r="F14" s="44">
        <v>376</v>
      </c>
      <c r="G14" s="269">
        <v>3.6275110869999998</v>
      </c>
      <c r="H14" s="279">
        <v>0.3668457398689941</v>
      </c>
      <c r="I14" s="280">
        <f t="shared" si="0"/>
        <v>9.8883827526399415</v>
      </c>
      <c r="J14" s="30">
        <v>-21.632928979999999</v>
      </c>
      <c r="K14" s="44">
        <v>13</v>
      </c>
      <c r="L14" s="269">
        <v>2.6226516715629984</v>
      </c>
      <c r="M14" s="269">
        <v>0.29944708430622013</v>
      </c>
      <c r="N14" s="44">
        <v>8.7583142699129652</v>
      </c>
      <c r="O14" s="217">
        <v>-21.607835099999999</v>
      </c>
      <c r="P14" s="29">
        <v>487</v>
      </c>
      <c r="Q14" s="269">
        <v>0.47867400599999999</v>
      </c>
      <c r="R14" s="217">
        <v>0</v>
      </c>
      <c r="S14" s="44" t="s">
        <v>56</v>
      </c>
      <c r="T14" s="30">
        <v>-22.782380759999999</v>
      </c>
      <c r="U14" s="44">
        <v>498</v>
      </c>
      <c r="V14" s="269">
        <v>2.6035261109999999</v>
      </c>
      <c r="W14" s="279">
        <v>0.193918296735658</v>
      </c>
      <c r="X14" s="280">
        <v>13.425892009101917</v>
      </c>
      <c r="Y14" s="218">
        <v>-21.309652440000001</v>
      </c>
      <c r="Z14" s="93" t="s">
        <v>9</v>
      </c>
      <c r="AA14" s="282" t="s">
        <v>9</v>
      </c>
      <c r="AB14" s="282"/>
      <c r="AC14" s="282"/>
      <c r="AD14" s="247"/>
      <c r="AE14" s="93">
        <v>20.5</v>
      </c>
      <c r="AF14" s="181">
        <v>2.5807458426083132</v>
      </c>
      <c r="AG14" s="181">
        <v>0.27876969759747994</v>
      </c>
      <c r="AH14" s="180">
        <f t="shared" si="2"/>
        <v>9.2576268685224665</v>
      </c>
      <c r="AI14" s="296">
        <v>-21.367768445647865</v>
      </c>
      <c r="AJ14" s="180">
        <v>20.5</v>
      </c>
      <c r="AK14" s="67">
        <v>3.5736570999270936</v>
      </c>
      <c r="AL14" s="181">
        <v>0.20259848781191403</v>
      </c>
      <c r="AM14" s="67">
        <f t="shared" si="3"/>
        <v>17.639110432279054</v>
      </c>
      <c r="AN14" s="113">
        <v>-20.902203888051773</v>
      </c>
      <c r="AO14" s="93">
        <v>20.5</v>
      </c>
      <c r="AP14" s="181">
        <v>1.4606061141462026</v>
      </c>
      <c r="AQ14" s="181">
        <v>0.10914592135403153</v>
      </c>
      <c r="AR14" s="67">
        <f t="shared" si="4"/>
        <v>13.382141045916894</v>
      </c>
      <c r="AS14" s="247">
        <v>-21.491267490552548</v>
      </c>
      <c r="AT14" s="180">
        <v>4.5</v>
      </c>
      <c r="AU14" s="188">
        <v>3.0822448632840693</v>
      </c>
      <c r="AV14" s="188">
        <v>0.26821306006328599</v>
      </c>
      <c r="AW14" s="277">
        <f t="shared" si="5"/>
        <v>11.491777702982848</v>
      </c>
      <c r="AX14" s="107">
        <v>-21.330405474415279</v>
      </c>
    </row>
    <row r="15" spans="1:50" x14ac:dyDescent="0.2">
      <c r="A15" s="29">
        <v>15</v>
      </c>
      <c r="B15" s="269">
        <v>2.4213942053770947</v>
      </c>
      <c r="C15" s="44">
        <v>0.29578626008379894</v>
      </c>
      <c r="D15" s="44">
        <v>8.1862971075502013</v>
      </c>
      <c r="E15" s="30">
        <v>-20.7</v>
      </c>
      <c r="F15" s="44">
        <v>476</v>
      </c>
      <c r="G15" s="269">
        <v>2.84738749</v>
      </c>
      <c r="H15" s="279">
        <v>0.28160003701630459</v>
      </c>
      <c r="I15" s="280">
        <f t="shared" si="0"/>
        <v>10.111459927951419</v>
      </c>
      <c r="J15" s="30">
        <v>-20.620049380000001</v>
      </c>
      <c r="K15" s="44">
        <v>17</v>
      </c>
      <c r="L15" s="269">
        <v>2.7875468408744037</v>
      </c>
      <c r="M15" s="269">
        <v>0.31328950616852147</v>
      </c>
      <c r="N15" s="44">
        <v>8.897670640059534</v>
      </c>
      <c r="O15" s="217">
        <v>-22.067328500000002</v>
      </c>
      <c r="P15" s="29"/>
      <c r="Q15" s="44"/>
      <c r="R15" s="44"/>
      <c r="S15" s="44"/>
      <c r="T15" s="285"/>
      <c r="U15" s="44"/>
      <c r="V15" s="44"/>
      <c r="W15" s="44"/>
      <c r="X15" s="44"/>
      <c r="Y15" s="285"/>
      <c r="Z15" s="93" t="s">
        <v>9</v>
      </c>
      <c r="AA15" s="282" t="s">
        <v>9</v>
      </c>
      <c r="AB15" s="282"/>
      <c r="AC15" s="282"/>
      <c r="AD15" s="247"/>
      <c r="AE15" s="93">
        <v>25.5</v>
      </c>
      <c r="AF15" s="181">
        <v>2.4097528341061776</v>
      </c>
      <c r="AG15" s="181">
        <v>0.24792631686987343</v>
      </c>
      <c r="AH15" s="180">
        <f t="shared" si="2"/>
        <v>9.7196330931296817</v>
      </c>
      <c r="AI15" s="296">
        <v>-21.344896053829554</v>
      </c>
      <c r="AJ15" s="180">
        <v>25.5</v>
      </c>
      <c r="AK15" s="67">
        <v>3.2633097398822715</v>
      </c>
      <c r="AL15" s="181">
        <v>0.19832458011076332</v>
      </c>
      <c r="AM15" s="67">
        <f t="shared" si="3"/>
        <v>16.454388750298772</v>
      </c>
      <c r="AN15" s="113">
        <v>-19.706334016747771</v>
      </c>
      <c r="AO15" s="93">
        <v>25.5</v>
      </c>
      <c r="AP15" s="181">
        <v>1.6283053438532358</v>
      </c>
      <c r="AQ15" s="181">
        <v>0.11178514868601053</v>
      </c>
      <c r="AR15" s="67">
        <f t="shared" si="4"/>
        <v>14.566383486476605</v>
      </c>
      <c r="AS15" s="247">
        <v>-21.433050760902873</v>
      </c>
      <c r="AT15" s="180">
        <v>5.5</v>
      </c>
      <c r="AU15" s="188">
        <v>3.030013328711175</v>
      </c>
      <c r="AV15" s="188">
        <v>0.22477877236211652</v>
      </c>
      <c r="AW15" s="277">
        <f t="shared" si="5"/>
        <v>13.479979879193627</v>
      </c>
      <c r="AX15" s="107">
        <v>-21.451945664385661</v>
      </c>
    </row>
    <row r="16" spans="1:50" x14ac:dyDescent="0.2">
      <c r="A16" s="29">
        <v>22</v>
      </c>
      <c r="B16" s="269">
        <v>4.6321732636946908</v>
      </c>
      <c r="C16" s="44">
        <v>0.55556755261061963</v>
      </c>
      <c r="D16" s="44">
        <v>8.3377318238404037</v>
      </c>
      <c r="E16" s="30">
        <v>-20.6</v>
      </c>
      <c r="F16" s="44"/>
      <c r="G16" s="44"/>
      <c r="H16" s="44"/>
      <c r="I16" s="44"/>
      <c r="J16" s="30"/>
      <c r="K16" s="44">
        <v>22</v>
      </c>
      <c r="L16" s="269">
        <v>2.7679016597491635</v>
      </c>
      <c r="M16" s="269">
        <v>0.32424678612040136</v>
      </c>
      <c r="N16" s="44">
        <v>8.5364043013871811</v>
      </c>
      <c r="O16" s="217">
        <v>-21.852763299999999</v>
      </c>
      <c r="P16" s="29"/>
      <c r="Q16" s="44"/>
      <c r="R16" s="44"/>
      <c r="S16" s="44"/>
      <c r="T16" s="285"/>
      <c r="U16" s="44"/>
      <c r="V16" s="44"/>
      <c r="W16" s="44"/>
      <c r="X16" s="44"/>
      <c r="Y16" s="30"/>
      <c r="Z16" s="93" t="s">
        <v>9</v>
      </c>
      <c r="AA16" s="67" t="s">
        <v>9</v>
      </c>
      <c r="AB16" s="67"/>
      <c r="AC16" s="67"/>
      <c r="AD16" s="247"/>
      <c r="AE16" s="93">
        <v>30.5</v>
      </c>
      <c r="AF16" s="181">
        <v>2.2877926241487825</v>
      </c>
      <c r="AG16" s="181">
        <v>0.22275492072633515</v>
      </c>
      <c r="AH16" s="180">
        <f t="shared" si="2"/>
        <v>10.270447075597682</v>
      </c>
      <c r="AI16" s="107">
        <v>-21.855553803923613</v>
      </c>
      <c r="AJ16" s="180">
        <v>30.5</v>
      </c>
      <c r="AK16" s="67">
        <v>3.1626029447363706</v>
      </c>
      <c r="AL16" s="181">
        <v>0.21411473661943067</v>
      </c>
      <c r="AM16" s="67">
        <f t="shared" si="3"/>
        <v>14.770599140766324</v>
      </c>
      <c r="AN16" s="113">
        <v>-19.497292196724551</v>
      </c>
      <c r="AO16" s="93">
        <v>30.5</v>
      </c>
      <c r="AP16" s="181">
        <v>0.79038664766392719</v>
      </c>
      <c r="AQ16" s="181">
        <v>8.7210326728710708E-2</v>
      </c>
      <c r="AR16" s="67">
        <f t="shared" si="4"/>
        <v>9.0629937681878019</v>
      </c>
      <c r="AS16" s="247">
        <v>-21.771116331324688</v>
      </c>
      <c r="AT16" s="180">
        <v>7.5</v>
      </c>
      <c r="AU16" s="188">
        <v>2.1400160282552121</v>
      </c>
      <c r="AV16" s="188">
        <v>0.13670405383855186</v>
      </c>
      <c r="AW16" s="277">
        <f t="shared" si="5"/>
        <v>15.654371382304296</v>
      </c>
      <c r="AX16" s="107">
        <v>-21.691451332856708</v>
      </c>
    </row>
    <row r="17" spans="1:64" x14ac:dyDescent="0.2">
      <c r="A17" s="29">
        <v>26</v>
      </c>
      <c r="B17" s="269">
        <v>3.5430510531870225</v>
      </c>
      <c r="C17" s="44">
        <v>0.41087862217557253</v>
      </c>
      <c r="D17" s="44">
        <v>8.623108777056407</v>
      </c>
      <c r="E17" s="30">
        <v>-20.8</v>
      </c>
      <c r="F17" s="44"/>
      <c r="G17" s="44"/>
      <c r="H17" s="44"/>
      <c r="I17" s="44"/>
      <c r="J17" s="30"/>
      <c r="K17" s="44">
        <v>26</v>
      </c>
      <c r="L17" s="269">
        <v>2.8398966850503355</v>
      </c>
      <c r="M17" s="269">
        <v>0.33622719291946312</v>
      </c>
      <c r="N17" s="44">
        <v>8.44636229565935</v>
      </c>
      <c r="O17" s="217">
        <v>-21.355822200000002</v>
      </c>
      <c r="P17" s="29"/>
      <c r="Q17" s="44"/>
      <c r="R17" s="44"/>
      <c r="S17" s="44"/>
      <c r="T17" s="285"/>
      <c r="U17" s="44"/>
      <c r="V17" s="44"/>
      <c r="W17" s="44"/>
      <c r="X17" s="44"/>
      <c r="Y17" s="30"/>
      <c r="Z17" s="93" t="s">
        <v>9</v>
      </c>
      <c r="AA17" s="67" t="s">
        <v>9</v>
      </c>
      <c r="AB17" s="67"/>
      <c r="AC17" s="67"/>
      <c r="AD17" s="247"/>
      <c r="AE17" s="93">
        <v>35.5</v>
      </c>
      <c r="AF17" s="181">
        <v>2.2034603356564797</v>
      </c>
      <c r="AG17" s="181">
        <v>0.21518159655658409</v>
      </c>
      <c r="AH17" s="180">
        <f t="shared" si="2"/>
        <v>10.24000365699052</v>
      </c>
      <c r="AI17" s="107">
        <v>-21.65025979358429</v>
      </c>
      <c r="AJ17" s="180" t="s">
        <v>9</v>
      </c>
      <c r="AK17" s="180"/>
      <c r="AL17" s="180"/>
      <c r="AM17" s="181" t="s">
        <v>9</v>
      </c>
      <c r="AN17" s="180"/>
      <c r="AO17" s="93">
        <v>40.5</v>
      </c>
      <c r="AP17" s="181">
        <v>1.1245063340949659</v>
      </c>
      <c r="AQ17" s="181">
        <v>9.4595291475218932E-2</v>
      </c>
      <c r="AR17" s="67">
        <f t="shared" si="4"/>
        <v>11.887550813134839</v>
      </c>
      <c r="AS17" s="247">
        <v>-21.67613114084363</v>
      </c>
      <c r="AT17" s="180">
        <v>8.5</v>
      </c>
      <c r="AU17" s="188">
        <v>3.1415749993518078</v>
      </c>
      <c r="AV17" s="188">
        <v>0.20693188226186779</v>
      </c>
      <c r="AW17" s="277">
        <f t="shared" si="5"/>
        <v>15.181686673956859</v>
      </c>
      <c r="AX17" s="107">
        <v>-21.553058931671945</v>
      </c>
    </row>
    <row r="18" spans="1:64" x14ac:dyDescent="0.2">
      <c r="A18" s="29">
        <v>30</v>
      </c>
      <c r="B18" s="269">
        <v>2.945381404078498</v>
      </c>
      <c r="C18" s="44">
        <v>0.3252422427645052</v>
      </c>
      <c r="D18" s="44">
        <v>9.0559620393809972</v>
      </c>
      <c r="E18" s="30">
        <v>-20.8</v>
      </c>
      <c r="F18" s="44"/>
      <c r="G18" s="44"/>
      <c r="H18" s="44"/>
      <c r="I18" s="44"/>
      <c r="J18" s="30"/>
      <c r="K18" s="44">
        <v>30</v>
      </c>
      <c r="L18" s="269">
        <v>3.4013155476366839</v>
      </c>
      <c r="M18" s="269">
        <v>0.39812250010582018</v>
      </c>
      <c r="N18" s="44">
        <v>8.5433894008317068</v>
      </c>
      <c r="O18" s="217">
        <v>-21.081543100000001</v>
      </c>
      <c r="P18" s="29"/>
      <c r="Q18" s="44"/>
      <c r="R18" s="44"/>
      <c r="S18" s="44"/>
      <c r="T18" s="30"/>
      <c r="U18" s="44"/>
      <c r="V18" s="44"/>
      <c r="W18" s="44"/>
      <c r="X18" s="44"/>
      <c r="Y18" s="30"/>
      <c r="Z18" s="93" t="s">
        <v>9</v>
      </c>
      <c r="AA18" s="67" t="s">
        <v>9</v>
      </c>
      <c r="AB18" s="67"/>
      <c r="AC18" s="67"/>
      <c r="AD18" s="247"/>
      <c r="AE18" s="93"/>
      <c r="AF18" s="180"/>
      <c r="AG18" s="180"/>
      <c r="AH18" s="180"/>
      <c r="AI18" s="247"/>
      <c r="AJ18" s="180"/>
      <c r="AK18" s="180"/>
      <c r="AL18" s="180"/>
      <c r="AM18" s="180"/>
      <c r="AN18" s="181"/>
      <c r="AO18" s="93">
        <v>45.5</v>
      </c>
      <c r="AP18" s="181">
        <v>0.75758776124103788</v>
      </c>
      <c r="AQ18" s="181">
        <v>7.6712725401838128E-2</v>
      </c>
      <c r="AR18" s="67">
        <f t="shared" si="4"/>
        <v>9.8756465406831335</v>
      </c>
      <c r="AS18" s="247">
        <v>-21.704218159534268</v>
      </c>
      <c r="AT18" s="180">
        <v>9.5</v>
      </c>
      <c r="AU18" s="181">
        <v>1.7676724835620097</v>
      </c>
      <c r="AV18" s="181">
        <v>0.11664790746483794</v>
      </c>
      <c r="AW18" s="277">
        <f t="shared" si="5"/>
        <v>15.153915076400772</v>
      </c>
      <c r="AX18" s="247">
        <v>-21.686855275252782</v>
      </c>
    </row>
    <row r="19" spans="1:64" x14ac:dyDescent="0.2">
      <c r="A19" s="29">
        <v>34</v>
      </c>
      <c r="B19" s="269">
        <v>2.6298009470510952</v>
      </c>
      <c r="C19" s="44">
        <v>0.2782724642627738</v>
      </c>
      <c r="D19" s="44">
        <v>9.4504533677746991</v>
      </c>
      <c r="E19" s="30">
        <v>-20.8</v>
      </c>
      <c r="F19" s="44"/>
      <c r="G19" s="44"/>
      <c r="H19" s="44"/>
      <c r="I19" s="44"/>
      <c r="J19" s="30"/>
      <c r="K19" s="29"/>
      <c r="L19" s="44"/>
      <c r="M19" s="44"/>
      <c r="N19" s="44"/>
      <c r="O19" s="30"/>
      <c r="P19" s="29"/>
      <c r="Q19" s="44"/>
      <c r="R19" s="44"/>
      <c r="S19" s="44"/>
      <c r="T19" s="30"/>
      <c r="U19" s="44"/>
      <c r="V19" s="44"/>
      <c r="W19" s="44"/>
      <c r="X19" s="44"/>
      <c r="Y19" s="30"/>
      <c r="Z19" s="93"/>
      <c r="AA19" s="180"/>
      <c r="AB19" s="180"/>
      <c r="AC19" s="180"/>
      <c r="AD19" s="247"/>
      <c r="AE19" s="93"/>
      <c r="AF19" s="180"/>
      <c r="AG19" s="180"/>
      <c r="AH19" s="180"/>
      <c r="AI19" s="247"/>
      <c r="AJ19" s="180"/>
      <c r="AK19" s="180"/>
      <c r="AL19" s="180"/>
      <c r="AM19" s="180"/>
      <c r="AN19" s="181"/>
      <c r="AO19" s="93"/>
      <c r="AP19" s="180"/>
      <c r="AQ19" s="180"/>
      <c r="AR19" s="180"/>
      <c r="AS19" s="247"/>
      <c r="AT19" s="180"/>
      <c r="AU19" s="180"/>
      <c r="AV19" s="180"/>
      <c r="AW19" s="180"/>
      <c r="AX19" s="247"/>
    </row>
    <row r="20" spans="1:64" ht="17" thickBot="1" x14ac:dyDescent="0.25">
      <c r="A20" s="258">
        <v>38</v>
      </c>
      <c r="B20" s="286">
        <v>2.5698529315270267</v>
      </c>
      <c r="C20" s="185">
        <v>0.26929815916216221</v>
      </c>
      <c r="D20" s="185">
        <v>9.5427794215984534</v>
      </c>
      <c r="E20" s="186">
        <v>-20.7</v>
      </c>
      <c r="F20" s="185"/>
      <c r="G20" s="185"/>
      <c r="H20" s="185"/>
      <c r="I20" s="185"/>
      <c r="J20" s="186"/>
      <c r="K20" s="258"/>
      <c r="L20" s="185"/>
      <c r="M20" s="185"/>
      <c r="N20" s="185"/>
      <c r="O20" s="186"/>
      <c r="P20" s="258"/>
      <c r="Q20" s="185"/>
      <c r="R20" s="185"/>
      <c r="S20" s="185"/>
      <c r="T20" s="186"/>
      <c r="U20" s="185"/>
      <c r="V20" s="185"/>
      <c r="W20" s="185"/>
      <c r="X20" s="185"/>
      <c r="Y20" s="186"/>
      <c r="Z20" s="108"/>
      <c r="AA20" s="63"/>
      <c r="AB20" s="63"/>
      <c r="AC20" s="63"/>
      <c r="AD20" s="287"/>
      <c r="AE20" s="108"/>
      <c r="AF20" s="63"/>
      <c r="AG20" s="63"/>
      <c r="AH20" s="63"/>
      <c r="AI20" s="287"/>
      <c r="AJ20" s="63"/>
      <c r="AK20" s="63"/>
      <c r="AL20" s="63"/>
      <c r="AM20" s="63"/>
      <c r="AN20" s="288"/>
      <c r="AO20" s="108"/>
      <c r="AP20" s="63"/>
      <c r="AQ20" s="63"/>
      <c r="AR20" s="63"/>
      <c r="AS20" s="287"/>
      <c r="AT20" s="63"/>
      <c r="AU20" s="63"/>
      <c r="AV20" s="63"/>
      <c r="AW20" s="63"/>
      <c r="AX20" s="287"/>
    </row>
    <row r="21" spans="1:64" x14ac:dyDescent="0.2">
      <c r="BL21" s="64"/>
    </row>
    <row r="22" spans="1:64" x14ac:dyDescent="0.2">
      <c r="B22" t="s">
        <v>72</v>
      </c>
    </row>
    <row r="23" spans="1:64" x14ac:dyDescent="0.2">
      <c r="B23" t="s">
        <v>79</v>
      </c>
      <c r="AF23" s="34"/>
      <c r="AH23" s="34"/>
      <c r="AP23" s="34"/>
      <c r="AR23" s="34"/>
      <c r="AU23" s="34"/>
      <c r="AW23" s="34"/>
    </row>
    <row r="25" spans="1:64" x14ac:dyDescent="0.2">
      <c r="AN25" s="43"/>
    </row>
  </sheetData>
  <mergeCells count="3">
    <mergeCell ref="Z2:AS2"/>
    <mergeCell ref="AT2:AX3"/>
    <mergeCell ref="A2:Y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EE3A6-590A-5A4A-AF22-0212883F4640}">
  <dimension ref="A1:AN26"/>
  <sheetViews>
    <sheetView workbookViewId="0">
      <selection activeCell="P32" sqref="P32"/>
    </sheetView>
  </sheetViews>
  <sheetFormatPr baseColWidth="10" defaultColWidth="10.83203125" defaultRowHeight="16" x14ac:dyDescent="0.2"/>
  <cols>
    <col min="1" max="1" width="5.6640625" customWidth="1"/>
    <col min="2" max="3" width="7.6640625" customWidth="1"/>
    <col min="4" max="4" width="4.5" customWidth="1"/>
    <col min="5" max="5" width="5.33203125" customWidth="1"/>
    <col min="6" max="7" width="7.6640625" customWidth="1"/>
    <col min="8" max="8" width="4.33203125" customWidth="1"/>
    <col min="9" max="9" width="5.5" customWidth="1"/>
    <col min="10" max="11" width="7.6640625" customWidth="1"/>
    <col min="12" max="12" width="4.6640625" customWidth="1"/>
    <col min="13" max="13" width="5.5" customWidth="1"/>
    <col min="14" max="15" width="7.6640625" customWidth="1"/>
    <col min="16" max="16" width="4.33203125" customWidth="1"/>
    <col min="17" max="17" width="5.33203125" customWidth="1"/>
    <col min="18" max="19" width="8.1640625" customWidth="1"/>
    <col min="20" max="20" width="4.5" customWidth="1"/>
    <col min="21" max="21" width="5.33203125" customWidth="1"/>
    <col min="22" max="23" width="7.83203125" customWidth="1"/>
    <col min="24" max="24" width="4.83203125" customWidth="1"/>
    <col min="25" max="25" width="5.5" customWidth="1"/>
    <col min="26" max="27" width="7.6640625" style="130" customWidth="1"/>
    <col min="28" max="28" width="4.6640625" customWidth="1"/>
    <col min="29" max="29" width="5.33203125" customWidth="1"/>
    <col min="30" max="31" width="7.6640625" customWidth="1"/>
    <col min="32" max="32" width="4.6640625" customWidth="1"/>
    <col min="33" max="33" width="5.33203125" customWidth="1"/>
    <col min="34" max="35" width="7.83203125" customWidth="1"/>
    <col min="36" max="36" width="4.5" customWidth="1"/>
    <col min="37" max="37" width="5.33203125" customWidth="1"/>
    <col min="38" max="39" width="8" customWidth="1"/>
    <col min="40" max="40" width="6.5" customWidth="1"/>
  </cols>
  <sheetData>
    <row r="1" spans="1:40" s="153" customFormat="1" ht="17" thickBot="1" x14ac:dyDescent="0.25">
      <c r="A1" s="158" t="s">
        <v>80</v>
      </c>
      <c r="B1" s="156"/>
      <c r="C1" s="156"/>
      <c r="D1" s="156"/>
      <c r="E1" s="156"/>
      <c r="F1" s="156"/>
      <c r="G1" s="156"/>
      <c r="H1" s="156"/>
      <c r="I1" s="156"/>
      <c r="J1" s="156"/>
      <c r="K1" s="156"/>
      <c r="L1" s="156"/>
      <c r="M1" s="156"/>
      <c r="N1" s="156"/>
      <c r="O1" s="156"/>
      <c r="P1" s="156"/>
      <c r="Q1" s="156"/>
      <c r="R1" s="156"/>
      <c r="S1" s="156"/>
      <c r="T1" s="157"/>
      <c r="U1" s="154" t="s">
        <v>73</v>
      </c>
      <c r="V1" s="155"/>
      <c r="W1" s="155"/>
      <c r="X1" s="155"/>
      <c r="Y1" s="155"/>
      <c r="Z1" s="155"/>
      <c r="AA1" s="155"/>
      <c r="AB1" s="155"/>
      <c r="AC1" s="155"/>
      <c r="AD1" s="155"/>
      <c r="AE1" s="155"/>
      <c r="AF1" s="155"/>
      <c r="AG1" s="155"/>
      <c r="AH1" s="155"/>
      <c r="AI1" s="155"/>
      <c r="AJ1" s="155"/>
      <c r="AK1" s="155"/>
      <c r="AL1" s="155"/>
      <c r="AM1" s="155"/>
      <c r="AN1" s="256"/>
    </row>
    <row r="2" spans="1:40" x14ac:dyDescent="0.2">
      <c r="A2" s="321" t="s">
        <v>12</v>
      </c>
      <c r="B2" s="334"/>
      <c r="C2" s="334"/>
      <c r="D2" s="334"/>
      <c r="E2" s="334"/>
      <c r="F2" s="334"/>
      <c r="G2" s="334"/>
      <c r="H2" s="334"/>
      <c r="I2" s="334"/>
      <c r="J2" s="334"/>
      <c r="K2" s="334"/>
      <c r="L2" s="334"/>
      <c r="M2" s="334"/>
      <c r="N2" s="334"/>
      <c r="O2" s="334"/>
      <c r="P2" s="334"/>
      <c r="Q2" s="334"/>
      <c r="R2" s="334"/>
      <c r="S2" s="334"/>
      <c r="T2" s="335"/>
      <c r="U2" s="301" t="s">
        <v>10</v>
      </c>
      <c r="V2" s="302"/>
      <c r="W2" s="302"/>
      <c r="X2" s="303"/>
      <c r="Y2" s="303"/>
      <c r="Z2" s="303"/>
      <c r="AA2" s="303"/>
      <c r="AB2" s="303"/>
      <c r="AC2" s="303"/>
      <c r="AD2" s="303"/>
      <c r="AE2" s="303"/>
      <c r="AF2" s="303"/>
      <c r="AG2" s="303"/>
      <c r="AH2" s="303"/>
      <c r="AI2" s="303"/>
      <c r="AJ2" s="304"/>
      <c r="AK2" s="301" t="s">
        <v>11</v>
      </c>
      <c r="AL2" s="302"/>
      <c r="AM2" s="302"/>
      <c r="AN2" s="305"/>
    </row>
    <row r="3" spans="1:40" ht="17" thickBot="1" x14ac:dyDescent="0.25">
      <c r="A3" s="336"/>
      <c r="B3" s="337"/>
      <c r="C3" s="337"/>
      <c r="D3" s="337"/>
      <c r="E3" s="337"/>
      <c r="F3" s="337"/>
      <c r="G3" s="337"/>
      <c r="H3" s="337"/>
      <c r="I3" s="337"/>
      <c r="J3" s="337"/>
      <c r="K3" s="337"/>
      <c r="L3" s="337"/>
      <c r="M3" s="337"/>
      <c r="N3" s="337"/>
      <c r="O3" s="337"/>
      <c r="P3" s="337"/>
      <c r="Q3" s="337"/>
      <c r="R3" s="337"/>
      <c r="S3" s="337"/>
      <c r="T3" s="338"/>
      <c r="U3" s="10"/>
      <c r="V3" s="18"/>
      <c r="W3" s="18"/>
      <c r="X3" s="18"/>
      <c r="Y3" s="18"/>
      <c r="Z3" s="18"/>
      <c r="AA3" s="18"/>
      <c r="AB3" s="18"/>
      <c r="AC3" s="18"/>
      <c r="AD3" s="18"/>
      <c r="AE3" s="18"/>
      <c r="AF3" s="18"/>
      <c r="AG3" s="18"/>
      <c r="AH3" s="18"/>
      <c r="AI3" s="18"/>
      <c r="AJ3" s="18"/>
      <c r="AK3" s="306"/>
      <c r="AL3" s="307"/>
      <c r="AM3" s="307"/>
      <c r="AN3" s="308"/>
    </row>
    <row r="4" spans="1:40" x14ac:dyDescent="0.2">
      <c r="A4" s="79"/>
      <c r="B4" s="77"/>
      <c r="C4" s="77"/>
      <c r="D4" s="84"/>
      <c r="E4" s="79"/>
      <c r="F4" s="78"/>
      <c r="G4" s="78"/>
      <c r="H4" s="84"/>
      <c r="I4" s="79"/>
      <c r="J4" s="77"/>
      <c r="K4" s="77"/>
      <c r="L4" s="84"/>
      <c r="M4" s="79"/>
      <c r="N4" s="77"/>
      <c r="O4" s="77"/>
      <c r="P4" s="84"/>
      <c r="Q4" s="79"/>
      <c r="R4" s="77"/>
      <c r="S4" s="77"/>
      <c r="T4" s="84"/>
      <c r="U4" s="7"/>
      <c r="V4" s="16"/>
      <c r="W4" s="16"/>
      <c r="X4" s="8"/>
      <c r="Y4" s="7"/>
      <c r="Z4" s="16"/>
      <c r="AA4" s="16"/>
      <c r="AB4" s="8"/>
      <c r="AC4" s="16"/>
      <c r="AD4" s="16"/>
      <c r="AE4" s="16"/>
      <c r="AF4" s="16"/>
      <c r="AG4" s="7"/>
      <c r="AH4" s="16"/>
      <c r="AI4" s="16"/>
      <c r="AJ4" s="8"/>
      <c r="AK4" s="16"/>
      <c r="AL4" s="16"/>
      <c r="AM4" s="16"/>
      <c r="AN4" s="8"/>
    </row>
    <row r="5" spans="1:40" ht="19" x14ac:dyDescent="0.25">
      <c r="A5" s="135" t="s">
        <v>67</v>
      </c>
      <c r="B5" s="136"/>
      <c r="C5" s="136"/>
      <c r="D5" s="137"/>
      <c r="E5" s="135" t="s">
        <v>68</v>
      </c>
      <c r="F5" s="163"/>
      <c r="G5" s="163"/>
      <c r="H5" s="137"/>
      <c r="I5" s="135" t="s">
        <v>69</v>
      </c>
      <c r="J5" s="136"/>
      <c r="K5" s="136"/>
      <c r="L5" s="137"/>
      <c r="M5" s="135" t="s">
        <v>70</v>
      </c>
      <c r="N5" s="136"/>
      <c r="O5" s="136"/>
      <c r="P5" s="137"/>
      <c r="Q5" s="135" t="s">
        <v>71</v>
      </c>
      <c r="R5" s="136"/>
      <c r="S5" s="136"/>
      <c r="T5" s="137"/>
      <c r="U5" s="19" t="s">
        <v>66</v>
      </c>
      <c r="V5" s="37"/>
      <c r="W5" s="37"/>
      <c r="X5" s="20"/>
      <c r="Y5" s="19" t="s">
        <v>6</v>
      </c>
      <c r="Z5" s="37"/>
      <c r="AA5" s="37"/>
      <c r="AB5" s="20"/>
      <c r="AC5" s="37" t="s">
        <v>8</v>
      </c>
      <c r="AD5" s="37"/>
      <c r="AE5" s="37"/>
      <c r="AF5" s="37"/>
      <c r="AG5" s="19" t="s">
        <v>0</v>
      </c>
      <c r="AH5" s="37"/>
      <c r="AI5" s="37"/>
      <c r="AJ5" s="20"/>
      <c r="AK5" s="37" t="s">
        <v>3</v>
      </c>
      <c r="AL5" s="37"/>
      <c r="AM5" s="37"/>
      <c r="AN5" s="20"/>
    </row>
    <row r="6" spans="1:40" s="64" customFormat="1" x14ac:dyDescent="0.2">
      <c r="A6" s="85"/>
      <c r="B6" s="86"/>
      <c r="C6" s="86"/>
      <c r="D6" s="87"/>
      <c r="E6" s="85"/>
      <c r="F6" s="252"/>
      <c r="G6" s="252"/>
      <c r="H6" s="87"/>
      <c r="I6" s="85"/>
      <c r="J6" s="86"/>
      <c r="K6" s="86"/>
      <c r="L6" s="87"/>
      <c r="M6" s="85"/>
      <c r="N6" s="86"/>
      <c r="O6" s="86"/>
      <c r="P6" s="87"/>
      <c r="Q6" s="85"/>
      <c r="R6" s="86"/>
      <c r="S6" s="86"/>
      <c r="T6" s="87"/>
      <c r="U6" s="93" t="s">
        <v>4</v>
      </c>
      <c r="V6" s="180"/>
      <c r="W6" s="180"/>
      <c r="X6" s="247"/>
      <c r="Y6" s="248" t="s">
        <v>5</v>
      </c>
      <c r="Z6" s="249"/>
      <c r="AA6" s="249"/>
      <c r="AB6" s="247"/>
      <c r="AC6" s="250" t="s">
        <v>7</v>
      </c>
      <c r="AD6" s="251"/>
      <c r="AE6" s="251"/>
      <c r="AF6" s="180"/>
      <c r="AG6" s="93" t="s">
        <v>60</v>
      </c>
      <c r="AH6" s="180"/>
      <c r="AI6" s="180"/>
      <c r="AJ6" s="247"/>
      <c r="AK6" s="180"/>
      <c r="AL6" s="180"/>
      <c r="AM6" s="180"/>
      <c r="AN6" s="247"/>
    </row>
    <row r="7" spans="1:40" ht="17" thickBot="1" x14ac:dyDescent="0.25">
      <c r="A7" s="79"/>
      <c r="B7" s="77"/>
      <c r="C7" s="77"/>
      <c r="D7" s="84"/>
      <c r="E7" s="79"/>
      <c r="F7" s="78"/>
      <c r="G7" s="78"/>
      <c r="H7" s="84"/>
      <c r="I7" s="79"/>
      <c r="J7" s="77"/>
      <c r="K7" s="77"/>
      <c r="L7" s="84"/>
      <c r="M7" s="79"/>
      <c r="N7" s="77"/>
      <c r="O7" s="77"/>
      <c r="P7" s="84"/>
      <c r="Q7" s="79"/>
      <c r="R7" s="77"/>
      <c r="S7" s="77"/>
      <c r="T7" s="84"/>
      <c r="U7" s="7"/>
      <c r="V7" s="16"/>
      <c r="W7" s="16"/>
      <c r="X7" s="8"/>
      <c r="Y7" s="7"/>
      <c r="Z7" s="16"/>
      <c r="AA7" s="16"/>
      <c r="AB7" s="8"/>
      <c r="AC7" s="16"/>
      <c r="AD7" s="16"/>
      <c r="AE7" s="16"/>
      <c r="AF7" s="16"/>
      <c r="AG7" s="7"/>
      <c r="AH7" s="16"/>
      <c r="AI7" s="16"/>
      <c r="AJ7" s="8"/>
      <c r="AK7" s="16"/>
      <c r="AL7" s="16"/>
      <c r="AM7" s="16"/>
      <c r="AN7" s="8"/>
    </row>
    <row r="8" spans="1:40" s="123" customFormat="1" ht="48" customHeight="1" thickBot="1" x14ac:dyDescent="0.2">
      <c r="A8" s="164" t="s">
        <v>1</v>
      </c>
      <c r="B8" s="165" t="s">
        <v>54</v>
      </c>
      <c r="C8" s="165" t="s">
        <v>55</v>
      </c>
      <c r="D8" s="166" t="s">
        <v>53</v>
      </c>
      <c r="E8" s="164" t="s">
        <v>1</v>
      </c>
      <c r="F8" s="167" t="s">
        <v>54</v>
      </c>
      <c r="G8" s="167" t="s">
        <v>55</v>
      </c>
      <c r="H8" s="166" t="s">
        <v>53</v>
      </c>
      <c r="I8" s="164" t="s">
        <v>1</v>
      </c>
      <c r="J8" s="165" t="s">
        <v>54</v>
      </c>
      <c r="K8" s="165" t="s">
        <v>55</v>
      </c>
      <c r="L8" s="166" t="s">
        <v>53</v>
      </c>
      <c r="M8" s="164" t="s">
        <v>1</v>
      </c>
      <c r="N8" s="165" t="s">
        <v>54</v>
      </c>
      <c r="O8" s="165" t="s">
        <v>55</v>
      </c>
      <c r="P8" s="166" t="s">
        <v>53</v>
      </c>
      <c r="Q8" s="164" t="s">
        <v>1</v>
      </c>
      <c r="R8" s="165" t="s">
        <v>54</v>
      </c>
      <c r="S8" s="165" t="s">
        <v>55</v>
      </c>
      <c r="T8" s="166" t="s">
        <v>53</v>
      </c>
      <c r="U8" s="120" t="s">
        <v>1</v>
      </c>
      <c r="V8" s="122" t="s">
        <v>64</v>
      </c>
      <c r="W8" s="122" t="s">
        <v>65</v>
      </c>
      <c r="X8" s="121" t="s">
        <v>53</v>
      </c>
      <c r="Y8" s="120" t="s">
        <v>1</v>
      </c>
      <c r="Z8" s="122" t="s">
        <v>54</v>
      </c>
      <c r="AA8" s="122" t="s">
        <v>55</v>
      </c>
      <c r="AB8" s="121" t="s">
        <v>53</v>
      </c>
      <c r="AC8" s="122" t="s">
        <v>1</v>
      </c>
      <c r="AD8" s="122" t="s">
        <v>54</v>
      </c>
      <c r="AE8" s="122" t="s">
        <v>55</v>
      </c>
      <c r="AF8" s="121" t="s">
        <v>53</v>
      </c>
      <c r="AG8" s="120" t="s">
        <v>1</v>
      </c>
      <c r="AH8" s="122" t="s">
        <v>54</v>
      </c>
      <c r="AI8" s="122" t="s">
        <v>55</v>
      </c>
      <c r="AJ8" s="121" t="s">
        <v>53</v>
      </c>
      <c r="AK8" s="122" t="s">
        <v>1</v>
      </c>
      <c r="AL8" s="122" t="s">
        <v>54</v>
      </c>
      <c r="AM8" s="122" t="s">
        <v>55</v>
      </c>
      <c r="AN8" s="121" t="s">
        <v>53</v>
      </c>
    </row>
    <row r="9" spans="1:40" x14ac:dyDescent="0.2">
      <c r="A9" s="88">
        <v>0.5</v>
      </c>
      <c r="B9" s="89">
        <v>616392114.86454558</v>
      </c>
      <c r="C9" s="89">
        <v>36491084.462515622</v>
      </c>
      <c r="D9" s="90">
        <f t="shared" ref="D9:D21" si="0">B9/C9</f>
        <v>16.891581161357809</v>
      </c>
      <c r="E9" s="189">
        <v>476</v>
      </c>
      <c r="F9" s="128">
        <v>191693666.61850709</v>
      </c>
      <c r="G9" s="128">
        <v>27474442.611602839</v>
      </c>
      <c r="H9" s="75">
        <f t="shared" ref="H9:H18" si="1">F9/G9</f>
        <v>6.9771630794632458</v>
      </c>
      <c r="I9" s="77">
        <v>0.5</v>
      </c>
      <c r="J9" s="78">
        <v>1138964315.0279689</v>
      </c>
      <c r="K9" s="78">
        <v>23869557.776922967</v>
      </c>
      <c r="L9" s="75">
        <f t="shared" ref="L9:L23" si="2">J9/K9</f>
        <v>47.716188363117347</v>
      </c>
      <c r="M9" s="189">
        <v>37</v>
      </c>
      <c r="N9" s="78">
        <v>401319383.68663645</v>
      </c>
      <c r="O9" s="78">
        <v>143137595.48793775</v>
      </c>
      <c r="P9" s="75">
        <f t="shared" ref="P9:P17" si="3">N9/O9</f>
        <v>2.8037314887021121</v>
      </c>
      <c r="Q9" s="79">
        <v>48</v>
      </c>
      <c r="R9" s="78">
        <v>133276964.35784626</v>
      </c>
      <c r="S9" s="78">
        <v>69375904.907299355</v>
      </c>
      <c r="T9" s="75">
        <f>R9/S9</f>
        <v>1.9210843380844116</v>
      </c>
      <c r="U9" s="7">
        <v>0</v>
      </c>
      <c r="V9" s="16">
        <v>351617187.30000001</v>
      </c>
      <c r="W9" s="16">
        <v>35784046.230250865</v>
      </c>
      <c r="X9" s="35">
        <f>V9/W9</f>
        <v>9.8260880012711453</v>
      </c>
      <c r="Y9" s="16">
        <v>0</v>
      </c>
      <c r="Z9" s="17">
        <v>347890694.19999999</v>
      </c>
      <c r="AA9" s="17">
        <v>118300843.24600831</v>
      </c>
      <c r="AB9" s="35">
        <f>Z9/AA9</f>
        <v>2.9407287780405444</v>
      </c>
      <c r="AC9" s="16">
        <v>1.5</v>
      </c>
      <c r="AD9" s="71">
        <v>1380859822</v>
      </c>
      <c r="AE9" s="16">
        <v>1565719142.9693432</v>
      </c>
      <c r="AF9" s="5">
        <f>AD9/AE9</f>
        <v>0.8819332817131158</v>
      </c>
      <c r="AG9" s="7">
        <v>1.5</v>
      </c>
      <c r="AH9" s="71">
        <v>298667205.19999999</v>
      </c>
      <c r="AI9" s="71">
        <v>38100700.957907379</v>
      </c>
      <c r="AJ9" s="5">
        <f>AH9/AI9</f>
        <v>7.8388900385312965</v>
      </c>
      <c r="AK9" s="159">
        <v>0.5</v>
      </c>
      <c r="AL9" s="160">
        <v>161126690.69999999</v>
      </c>
      <c r="AM9" s="160">
        <v>19343747.234072648</v>
      </c>
      <c r="AN9" s="5">
        <f>AL9/AM9</f>
        <v>8.329652406550613</v>
      </c>
    </row>
    <row r="10" spans="1:40" x14ac:dyDescent="0.2">
      <c r="A10" s="85">
        <v>1.5</v>
      </c>
      <c r="B10" s="91">
        <v>526157763.39140093</v>
      </c>
      <c r="C10" s="91">
        <v>23166560.124847773</v>
      </c>
      <c r="D10" s="92">
        <f t="shared" si="0"/>
        <v>22.711950352398652</v>
      </c>
      <c r="E10" s="77">
        <v>376</v>
      </c>
      <c r="F10" s="129">
        <v>202645879.32182479</v>
      </c>
      <c r="G10" s="129">
        <v>27793759.512218989</v>
      </c>
      <c r="H10" s="81">
        <f t="shared" si="1"/>
        <v>7.2910568011763734</v>
      </c>
      <c r="I10" s="77">
        <v>1.5</v>
      </c>
      <c r="J10" s="78">
        <v>965542882.06498742</v>
      </c>
      <c r="K10" s="78">
        <v>33024169.246617611</v>
      </c>
      <c r="L10" s="81">
        <f t="shared" si="2"/>
        <v>29.237461655871325</v>
      </c>
      <c r="M10" s="77">
        <v>87</v>
      </c>
      <c r="N10" s="78">
        <v>182416761.70307916</v>
      </c>
      <c r="O10" s="78">
        <v>54092724.410799265</v>
      </c>
      <c r="P10" s="81">
        <f t="shared" si="3"/>
        <v>3.3722975444487102</v>
      </c>
      <c r="Q10" s="79">
        <v>98</v>
      </c>
      <c r="R10" s="78">
        <v>33551915.93759989</v>
      </c>
      <c r="S10" s="78">
        <v>43606354.533535749</v>
      </c>
      <c r="T10" s="81">
        <f t="shared" ref="T10:T18" si="4">R10/S10</f>
        <v>0.76942721528800517</v>
      </c>
      <c r="U10" s="7">
        <v>5.5</v>
      </c>
      <c r="V10" s="16">
        <v>316898168.60000002</v>
      </c>
      <c r="W10" s="16">
        <v>84800355.609568432</v>
      </c>
      <c r="X10" s="35">
        <f t="shared" ref="X10:X17" si="5">V10/W10</f>
        <v>3.7369910340829144</v>
      </c>
      <c r="Y10" s="16">
        <v>5.5</v>
      </c>
      <c r="Z10" s="17">
        <v>318817623.69999999</v>
      </c>
      <c r="AA10" s="17">
        <v>186148134.02301538</v>
      </c>
      <c r="AB10" s="35">
        <f t="shared" ref="AB10:AB16" si="6">Z10/AA10</f>
        <v>1.7127092107223667</v>
      </c>
      <c r="AC10" s="16">
        <v>5.5</v>
      </c>
      <c r="AD10" s="71">
        <v>251925095.69999999</v>
      </c>
      <c r="AE10" s="16">
        <v>1125736839.6221485</v>
      </c>
      <c r="AF10" s="5">
        <f t="shared" ref="AF10:AF15" si="7">AD10/AE10</f>
        <v>0.22378684505390992</v>
      </c>
      <c r="AG10" s="7">
        <v>5.5</v>
      </c>
      <c r="AH10" s="71">
        <v>66238976.82</v>
      </c>
      <c r="AI10" s="71">
        <v>27462626.101944491</v>
      </c>
      <c r="AJ10" s="5">
        <f t="shared" ref="AJ10:AJ18" si="8">AH10/AI10</f>
        <v>2.4119680533869245</v>
      </c>
      <c r="AK10" s="131">
        <v>1.5</v>
      </c>
      <c r="AL10" s="160">
        <v>75898404.319999993</v>
      </c>
      <c r="AM10" s="160">
        <v>54028091.119817734</v>
      </c>
      <c r="AN10" s="5">
        <f t="shared" ref="AN10:AN18" si="9">AL10/AM10</f>
        <v>1.4047952231308822</v>
      </c>
    </row>
    <row r="11" spans="1:40" x14ac:dyDescent="0.2">
      <c r="A11" s="85">
        <v>2.5</v>
      </c>
      <c r="B11" s="86">
        <v>1732584347.7903006</v>
      </c>
      <c r="C11" s="86">
        <v>109287576.60099013</v>
      </c>
      <c r="D11" s="92">
        <f t="shared" si="0"/>
        <v>15.853442831072929</v>
      </c>
      <c r="E11" s="77">
        <v>276</v>
      </c>
      <c r="F11" s="78">
        <v>229450176.97577631</v>
      </c>
      <c r="G11" s="78">
        <v>51980989.016849115</v>
      </c>
      <c r="H11" s="81">
        <f t="shared" si="1"/>
        <v>4.4141171862159521</v>
      </c>
      <c r="I11" s="77">
        <v>2.5</v>
      </c>
      <c r="J11" s="78">
        <v>55316134.709249273</v>
      </c>
      <c r="K11" s="78">
        <v>1397228.1136257406</v>
      </c>
      <c r="L11" s="81">
        <f t="shared" si="2"/>
        <v>39.589909600162947</v>
      </c>
      <c r="M11" s="77">
        <v>137</v>
      </c>
      <c r="N11" s="78">
        <v>124758775.52789246</v>
      </c>
      <c r="O11" s="78">
        <v>41050962.582081944</v>
      </c>
      <c r="P11" s="81">
        <f t="shared" si="3"/>
        <v>3.0391193696965235</v>
      </c>
      <c r="Q11" s="79">
        <v>148</v>
      </c>
      <c r="R11" s="78">
        <v>18304694.890564952</v>
      </c>
      <c r="S11" s="78">
        <v>34720770.615515612</v>
      </c>
      <c r="T11" s="81">
        <f t="shared" si="4"/>
        <v>0.52719725300063369</v>
      </c>
      <c r="U11" s="7">
        <v>10.5</v>
      </c>
      <c r="V11" s="16">
        <v>241039994.59999999</v>
      </c>
      <c r="W11" s="16">
        <v>73882697.857411116</v>
      </c>
      <c r="X11" s="35">
        <f t="shared" si="5"/>
        <v>3.2624687726643629</v>
      </c>
      <c r="Y11" s="16">
        <v>10.5</v>
      </c>
      <c r="Z11" s="17">
        <v>82799140.890000001</v>
      </c>
      <c r="AA11" s="17">
        <v>75683349.214922711</v>
      </c>
      <c r="AB11" s="35">
        <f t="shared" si="6"/>
        <v>1.0940205705599806</v>
      </c>
      <c r="AC11" s="16">
        <v>10.5</v>
      </c>
      <c r="AD11" s="71">
        <v>109020466.90000001</v>
      </c>
      <c r="AE11" s="16">
        <v>701135155.06562829</v>
      </c>
      <c r="AF11" s="5">
        <f t="shared" si="7"/>
        <v>0.15549137154561216</v>
      </c>
      <c r="AG11" s="7">
        <v>10.5</v>
      </c>
      <c r="AH11" s="71">
        <v>16506591.800000001</v>
      </c>
      <c r="AI11" s="71">
        <v>24977726.706432033</v>
      </c>
      <c r="AJ11" s="5">
        <f t="shared" si="8"/>
        <v>0.66085244642177043</v>
      </c>
      <c r="AK11" s="132">
        <v>2.5</v>
      </c>
      <c r="AL11" s="161">
        <v>10519865.859999999</v>
      </c>
      <c r="AM11" s="161">
        <v>20149455.164268456</v>
      </c>
      <c r="AN11" s="5">
        <f t="shared" si="9"/>
        <v>0.52209182701153856</v>
      </c>
    </row>
    <row r="12" spans="1:40" x14ac:dyDescent="0.2">
      <c r="A12" s="85">
        <v>3.5</v>
      </c>
      <c r="B12" s="86">
        <v>1374879135.4633436</v>
      </c>
      <c r="C12" s="86">
        <v>120090296.13160792</v>
      </c>
      <c r="D12" s="92">
        <f t="shared" si="0"/>
        <v>11.448711342643394</v>
      </c>
      <c r="E12" s="77">
        <v>176</v>
      </c>
      <c r="F12" s="78">
        <v>241098499.2436676</v>
      </c>
      <c r="G12" s="78">
        <v>110908864.9625496</v>
      </c>
      <c r="H12" s="81">
        <f t="shared" si="1"/>
        <v>2.1738433562103348</v>
      </c>
      <c r="I12" s="77">
        <v>3.5</v>
      </c>
      <c r="J12" s="78">
        <v>22868624.998240288</v>
      </c>
      <c r="K12" s="78">
        <v>1896314.1264930265</v>
      </c>
      <c r="L12" s="81">
        <f t="shared" si="2"/>
        <v>12.059513072621929</v>
      </c>
      <c r="M12" s="77">
        <v>187</v>
      </c>
      <c r="N12" s="78">
        <v>30824656.730762288</v>
      </c>
      <c r="O12" s="78">
        <v>45515188.951595336</v>
      </c>
      <c r="P12" s="81">
        <f t="shared" si="3"/>
        <v>0.67723890509482032</v>
      </c>
      <c r="Q12" s="79">
        <v>198</v>
      </c>
      <c r="R12" s="78">
        <v>46866170.728319436</v>
      </c>
      <c r="S12" s="78">
        <v>110995954.92687288</v>
      </c>
      <c r="T12" s="81">
        <f t="shared" si="4"/>
        <v>0.42223314137164847</v>
      </c>
      <c r="U12" s="7">
        <v>15.5</v>
      </c>
      <c r="V12" s="16">
        <v>142167820.19999999</v>
      </c>
      <c r="W12" s="16">
        <v>39798818.67707324</v>
      </c>
      <c r="X12" s="35">
        <f t="shared" si="5"/>
        <v>3.5721618109709894</v>
      </c>
      <c r="Y12" s="16">
        <v>15.5</v>
      </c>
      <c r="Z12" s="17">
        <v>32613509.27</v>
      </c>
      <c r="AA12" s="17">
        <v>27843036.387434203</v>
      </c>
      <c r="AB12" s="35">
        <f t="shared" si="6"/>
        <v>1.1713345059132543</v>
      </c>
      <c r="AC12" s="16">
        <v>15.5</v>
      </c>
      <c r="AD12" s="71">
        <v>13533093.529999999</v>
      </c>
      <c r="AE12" s="16">
        <v>105231118.23214996</v>
      </c>
      <c r="AF12" s="5">
        <f t="shared" si="7"/>
        <v>0.12860353246598305</v>
      </c>
      <c r="AG12" s="7">
        <v>15.5</v>
      </c>
      <c r="AH12" s="71">
        <v>31453702.305785749</v>
      </c>
      <c r="AI12" s="71">
        <v>170905135.93053216</v>
      </c>
      <c r="AJ12" s="5">
        <f t="shared" si="8"/>
        <v>0.18404187875647424</v>
      </c>
      <c r="AK12" s="133">
        <v>3.5</v>
      </c>
      <c r="AL12" s="162">
        <v>1010079.321</v>
      </c>
      <c r="AM12" s="162">
        <v>11635706.807485398</v>
      </c>
      <c r="AN12" s="5">
        <f t="shared" si="9"/>
        <v>8.6808591666318297E-2</v>
      </c>
    </row>
    <row r="13" spans="1:40" x14ac:dyDescent="0.2">
      <c r="A13" s="85">
        <v>5</v>
      </c>
      <c r="B13" s="86">
        <v>1385686483.3370471</v>
      </c>
      <c r="C13" s="86">
        <v>60100028.292149231</v>
      </c>
      <c r="D13" s="92">
        <f t="shared" si="0"/>
        <v>23.056336622691028</v>
      </c>
      <c r="E13" s="77">
        <v>76</v>
      </c>
      <c r="F13" s="78">
        <v>143088528.41730732</v>
      </c>
      <c r="G13" s="78">
        <v>66518181.150129005</v>
      </c>
      <c r="H13" s="81">
        <f t="shared" si="1"/>
        <v>2.1511190766681061</v>
      </c>
      <c r="I13" s="77">
        <v>5</v>
      </c>
      <c r="J13" s="78">
        <v>34409954.025166743</v>
      </c>
      <c r="K13" s="78">
        <v>2042209.7998875771</v>
      </c>
      <c r="L13" s="81">
        <f t="shared" si="2"/>
        <v>16.849372687889854</v>
      </c>
      <c r="M13" s="77">
        <v>237</v>
      </c>
      <c r="N13" s="78">
        <v>39279055.833437622</v>
      </c>
      <c r="O13" s="78">
        <v>100894790.50609672</v>
      </c>
      <c r="P13" s="81">
        <f t="shared" si="3"/>
        <v>0.38930707558250122</v>
      </c>
      <c r="Q13" s="79">
        <v>248</v>
      </c>
      <c r="R13" s="78">
        <v>9178484.25413098</v>
      </c>
      <c r="S13" s="78">
        <v>26735838.691313125</v>
      </c>
      <c r="T13" s="81">
        <f t="shared" si="4"/>
        <v>0.34330264930545107</v>
      </c>
      <c r="U13" s="7">
        <v>20.5</v>
      </c>
      <c r="V13" s="16">
        <v>229631519</v>
      </c>
      <c r="W13" s="16">
        <v>74565714.395730436</v>
      </c>
      <c r="X13" s="35">
        <f t="shared" si="5"/>
        <v>3.0795858506942499</v>
      </c>
      <c r="Y13" s="16">
        <v>20.5</v>
      </c>
      <c r="Z13" s="17">
        <v>13527178.66</v>
      </c>
      <c r="AA13" s="17">
        <v>18900777.902956851</v>
      </c>
      <c r="AB13" s="35">
        <f t="shared" si="6"/>
        <v>0.71569428144456415</v>
      </c>
      <c r="AC13" s="16">
        <v>20.5</v>
      </c>
      <c r="AD13" s="71">
        <v>5332149.4482474364</v>
      </c>
      <c r="AE13" s="16">
        <v>99350131.720862836</v>
      </c>
      <c r="AF13" s="5">
        <f t="shared" si="7"/>
        <v>5.3670280611492358E-2</v>
      </c>
      <c r="AG13" s="7">
        <v>20.5</v>
      </c>
      <c r="AH13" s="71">
        <v>2503436.7017988116</v>
      </c>
      <c r="AI13" s="71">
        <v>54128663.843694061</v>
      </c>
      <c r="AJ13" s="5">
        <f t="shared" si="8"/>
        <v>4.6249741339042118E-2</v>
      </c>
      <c r="AK13" s="133">
        <v>4.5</v>
      </c>
      <c r="AL13" s="162">
        <v>961692.12103654724</v>
      </c>
      <c r="AM13" s="162">
        <v>2363743.9003152521</v>
      </c>
      <c r="AN13" s="5">
        <f t="shared" si="9"/>
        <v>0.40685123329489564</v>
      </c>
    </row>
    <row r="14" spans="1:40" x14ac:dyDescent="0.2">
      <c r="A14" s="85">
        <v>7</v>
      </c>
      <c r="B14" s="86">
        <v>931523745.8739748</v>
      </c>
      <c r="C14" s="86">
        <v>81724432.98413372</v>
      </c>
      <c r="D14" s="92">
        <f t="shared" si="0"/>
        <v>11.398350675064631</v>
      </c>
      <c r="E14" s="77">
        <v>426</v>
      </c>
      <c r="F14" s="78">
        <v>183119527.44046491</v>
      </c>
      <c r="G14" s="78">
        <v>38036845.601836443</v>
      </c>
      <c r="H14" s="81">
        <f t="shared" si="1"/>
        <v>4.8142669178546127</v>
      </c>
      <c r="I14" s="77">
        <v>7</v>
      </c>
      <c r="J14" s="78">
        <v>162831416.04000551</v>
      </c>
      <c r="K14" s="78">
        <v>12272202.074321436</v>
      </c>
      <c r="L14" s="81">
        <f t="shared" si="2"/>
        <v>13.268312814105036</v>
      </c>
      <c r="M14" s="77">
        <v>287</v>
      </c>
      <c r="N14" s="78">
        <v>15098532.872527314</v>
      </c>
      <c r="O14" s="78">
        <v>48196214.995629393</v>
      </c>
      <c r="P14" s="81">
        <f t="shared" si="3"/>
        <v>0.31327217031247173</v>
      </c>
      <c r="Q14" s="79">
        <v>298</v>
      </c>
      <c r="R14" s="78">
        <v>431380.71147979493</v>
      </c>
      <c r="S14" s="78">
        <v>825048.43213123363</v>
      </c>
      <c r="T14" s="81">
        <f t="shared" si="4"/>
        <v>0.52285501636003207</v>
      </c>
      <c r="U14" s="7">
        <v>25.5</v>
      </c>
      <c r="V14" s="16">
        <v>173356512.5</v>
      </c>
      <c r="W14" s="16">
        <v>63737958.389722824</v>
      </c>
      <c r="X14" s="35">
        <f t="shared" si="5"/>
        <v>2.7198315866978287</v>
      </c>
      <c r="Y14" s="16">
        <v>25.5</v>
      </c>
      <c r="Z14" s="17">
        <v>917656.50769999996</v>
      </c>
      <c r="AA14" s="17">
        <v>1402123.9587261225</v>
      </c>
      <c r="AB14" s="35">
        <f t="shared" si="6"/>
        <v>0.65447601974772773</v>
      </c>
      <c r="AC14" s="16">
        <v>25.5</v>
      </c>
      <c r="AD14" s="71">
        <v>395287.43011548195</v>
      </c>
      <c r="AE14" s="16">
        <v>8576288.1581253093</v>
      </c>
      <c r="AF14" s="5">
        <f t="shared" si="7"/>
        <v>4.6090735622144469E-2</v>
      </c>
      <c r="AG14" s="7">
        <v>25.5</v>
      </c>
      <c r="AH14" s="73">
        <v>12226.000217751614</v>
      </c>
      <c r="AI14" s="71">
        <v>808448.63508234639</v>
      </c>
      <c r="AJ14" s="5">
        <f t="shared" si="8"/>
        <v>1.5122791587750416E-2</v>
      </c>
      <c r="AK14" s="133">
        <v>5.5</v>
      </c>
      <c r="AL14" s="162">
        <v>237216.2731674354</v>
      </c>
      <c r="AM14" s="162">
        <v>85806.619419732422</v>
      </c>
      <c r="AN14" s="5">
        <f t="shared" si="9"/>
        <v>2.7645451454865757</v>
      </c>
    </row>
    <row r="15" spans="1:40" x14ac:dyDescent="0.2">
      <c r="A15" s="85">
        <v>9</v>
      </c>
      <c r="B15" s="86">
        <v>2391512743.8147092</v>
      </c>
      <c r="C15" s="86">
        <v>110123194.29540777</v>
      </c>
      <c r="D15" s="92">
        <f t="shared" si="0"/>
        <v>21.716703362231087</v>
      </c>
      <c r="E15" s="79">
        <v>326</v>
      </c>
      <c r="F15" s="78">
        <v>200472948.47288018</v>
      </c>
      <c r="G15" s="78">
        <v>54894570.036311775</v>
      </c>
      <c r="H15" s="81">
        <f t="shared" si="1"/>
        <v>3.6519631785123905</v>
      </c>
      <c r="I15" s="77">
        <v>9</v>
      </c>
      <c r="J15" s="78">
        <v>93347009.800556391</v>
      </c>
      <c r="K15" s="78">
        <v>7533679.3978173062</v>
      </c>
      <c r="L15" s="81">
        <f t="shared" si="2"/>
        <v>12.390626793542786</v>
      </c>
      <c r="M15" s="77">
        <v>337</v>
      </c>
      <c r="N15" s="78">
        <v>755377.23742142436</v>
      </c>
      <c r="O15" s="78">
        <v>2015481.4194291665</v>
      </c>
      <c r="P15" s="81">
        <f t="shared" si="3"/>
        <v>0.37478749748800244</v>
      </c>
      <c r="Q15" s="79">
        <v>348</v>
      </c>
      <c r="R15" s="78">
        <v>728782.042052506</v>
      </c>
      <c r="S15" s="78">
        <v>4728674.5367544219</v>
      </c>
      <c r="T15" s="81">
        <f t="shared" si="4"/>
        <v>0.15411972982871297</v>
      </c>
      <c r="U15" s="7">
        <v>30.5</v>
      </c>
      <c r="V15" s="16">
        <v>85471091.849999994</v>
      </c>
      <c r="W15" s="16">
        <v>35535763.169969507</v>
      </c>
      <c r="X15" s="35">
        <f t="shared" si="5"/>
        <v>2.4052133463741039</v>
      </c>
      <c r="Y15" s="16">
        <v>30.5</v>
      </c>
      <c r="Z15" s="16">
        <v>676765.11849999998</v>
      </c>
      <c r="AA15" s="16">
        <v>1068580.7354052868</v>
      </c>
      <c r="AB15" s="35">
        <f t="shared" si="6"/>
        <v>0.63333082478163838</v>
      </c>
      <c r="AC15" s="16">
        <v>30.5</v>
      </c>
      <c r="AD15" s="71">
        <v>282228.54454629763</v>
      </c>
      <c r="AE15" s="16">
        <v>2553642.762886927</v>
      </c>
      <c r="AF15" s="5">
        <f t="shared" si="7"/>
        <v>0.11051997900725727</v>
      </c>
      <c r="AG15" s="7">
        <v>30.5</v>
      </c>
      <c r="AH15" s="73">
        <v>5207.3908619131507</v>
      </c>
      <c r="AI15" s="71">
        <v>11201.908379184661</v>
      </c>
      <c r="AJ15" s="5">
        <f t="shared" si="8"/>
        <v>0.46486640362007448</v>
      </c>
      <c r="AK15" s="133">
        <v>6.5</v>
      </c>
      <c r="AL15" s="162">
        <v>74701.446796094446</v>
      </c>
      <c r="AM15" s="162">
        <v>23129.102301141029</v>
      </c>
      <c r="AN15" s="5">
        <f t="shared" si="9"/>
        <v>3.2297598853375815</v>
      </c>
    </row>
    <row r="16" spans="1:40" x14ac:dyDescent="0.2">
      <c r="A16" s="85">
        <v>11</v>
      </c>
      <c r="B16" s="86">
        <v>2076706134.1297066</v>
      </c>
      <c r="C16" s="86">
        <v>159404505.50021565</v>
      </c>
      <c r="D16" s="92">
        <f t="shared" si="0"/>
        <v>13.027901109902425</v>
      </c>
      <c r="E16" s="79">
        <v>226</v>
      </c>
      <c r="F16" s="78">
        <v>258430649.57976782</v>
      </c>
      <c r="G16" s="78">
        <v>53532793.952222571</v>
      </c>
      <c r="H16" s="81">
        <f t="shared" si="1"/>
        <v>4.8275203011151318</v>
      </c>
      <c r="I16" s="77">
        <v>11</v>
      </c>
      <c r="J16" s="78">
        <v>217679727.91927278</v>
      </c>
      <c r="K16" s="78">
        <v>44283048.703769282</v>
      </c>
      <c r="L16" s="81">
        <f t="shared" si="2"/>
        <v>4.9156445703510094</v>
      </c>
      <c r="M16" s="77">
        <v>387</v>
      </c>
      <c r="N16" s="82">
        <v>268308.47804397845</v>
      </c>
      <c r="O16" s="78">
        <v>6719.6234156348946</v>
      </c>
      <c r="P16" s="118">
        <f t="shared" si="3"/>
        <v>39.929094451884204</v>
      </c>
      <c r="Q16" s="79">
        <v>398</v>
      </c>
      <c r="R16" s="82">
        <v>609275.78948820941</v>
      </c>
      <c r="S16" s="78">
        <v>5069955.307397224</v>
      </c>
      <c r="T16" s="83">
        <f t="shared" si="4"/>
        <v>0.12017379888916514</v>
      </c>
      <c r="U16" s="7">
        <v>35.5</v>
      </c>
      <c r="V16" s="16">
        <v>146226391.19999999</v>
      </c>
      <c r="W16" s="16">
        <v>57928689.800745517</v>
      </c>
      <c r="X16" s="35">
        <f t="shared" si="5"/>
        <v>2.524248204179445</v>
      </c>
      <c r="Y16" s="16">
        <v>35.5</v>
      </c>
      <c r="Z16" s="16">
        <v>1382349.72</v>
      </c>
      <c r="AA16" s="16">
        <v>3030084.5653179991</v>
      </c>
      <c r="AB16" s="35">
        <f t="shared" si="6"/>
        <v>0.45620829722781225</v>
      </c>
      <c r="AC16" s="16" t="s">
        <v>9</v>
      </c>
      <c r="AD16" s="16"/>
      <c r="AE16" s="16"/>
      <c r="AF16" s="48" t="s">
        <v>9</v>
      </c>
      <c r="AG16" s="7">
        <v>35.5</v>
      </c>
      <c r="AH16" s="73">
        <v>3792.6624751177492</v>
      </c>
      <c r="AI16" s="71">
        <v>1950.5920497974853</v>
      </c>
      <c r="AJ16" s="5">
        <f t="shared" si="8"/>
        <v>1.9443647765874528</v>
      </c>
      <c r="AK16" s="133">
        <v>7.5</v>
      </c>
      <c r="AL16" s="162">
        <v>43301.998361608523</v>
      </c>
      <c r="AM16" s="162">
        <v>11546.505756324023</v>
      </c>
      <c r="AN16" s="5">
        <f t="shared" si="9"/>
        <v>3.7502253301083761</v>
      </c>
    </row>
    <row r="17" spans="1:40" x14ac:dyDescent="0.2">
      <c r="A17" s="85">
        <v>13</v>
      </c>
      <c r="B17" s="86">
        <v>1731708902.8564811</v>
      </c>
      <c r="C17" s="86">
        <v>133590157.64627272</v>
      </c>
      <c r="D17" s="92">
        <f t="shared" si="0"/>
        <v>12.962847962510786</v>
      </c>
      <c r="E17" s="79">
        <v>126</v>
      </c>
      <c r="F17" s="78">
        <v>300292184.1742239</v>
      </c>
      <c r="G17" s="78">
        <v>75687603.054955155</v>
      </c>
      <c r="H17" s="81">
        <f t="shared" si="1"/>
        <v>3.9675213912665215</v>
      </c>
      <c r="I17" s="77">
        <v>13</v>
      </c>
      <c r="J17" s="78">
        <v>38091721.935318321</v>
      </c>
      <c r="K17" s="78">
        <v>10745802.622945048</v>
      </c>
      <c r="L17" s="81">
        <f t="shared" si="2"/>
        <v>3.5448000742152765</v>
      </c>
      <c r="M17" s="79">
        <v>437</v>
      </c>
      <c r="N17" s="82">
        <v>332904.18145942001</v>
      </c>
      <c r="O17" s="78">
        <v>20659.427692109603</v>
      </c>
      <c r="P17" s="118">
        <f t="shared" si="3"/>
        <v>16.113911112192387</v>
      </c>
      <c r="Q17" s="79">
        <v>448</v>
      </c>
      <c r="R17" s="82">
        <v>403542.75981978513</v>
      </c>
      <c r="S17" s="78">
        <v>717600.90704524564</v>
      </c>
      <c r="T17" s="83">
        <f t="shared" si="4"/>
        <v>0.56234984635316421</v>
      </c>
      <c r="U17" s="7">
        <v>40.5</v>
      </c>
      <c r="V17" s="16">
        <v>123080713.09999999</v>
      </c>
      <c r="W17" s="16">
        <v>56092911.222304404</v>
      </c>
      <c r="X17" s="45">
        <f t="shared" si="5"/>
        <v>2.1942293672762525</v>
      </c>
      <c r="Y17" s="7"/>
      <c r="Z17" s="16"/>
      <c r="AA17" s="16"/>
      <c r="AB17" s="8"/>
      <c r="AC17" s="16"/>
      <c r="AD17" s="16"/>
      <c r="AE17" s="16"/>
      <c r="AF17" s="48"/>
      <c r="AG17" s="7">
        <v>40.5</v>
      </c>
      <c r="AH17" s="73">
        <v>20367.500781872375</v>
      </c>
      <c r="AI17" s="71">
        <v>2070.1408482022371</v>
      </c>
      <c r="AJ17" s="5">
        <f t="shared" si="8"/>
        <v>9.8387029073698198</v>
      </c>
      <c r="AK17" s="16">
        <v>8.5</v>
      </c>
      <c r="AL17" s="73">
        <v>6479.4586428878711</v>
      </c>
      <c r="AM17" s="190" t="s">
        <v>23</v>
      </c>
      <c r="AN17" s="5" t="s">
        <v>23</v>
      </c>
    </row>
    <row r="18" spans="1:40" x14ac:dyDescent="0.2">
      <c r="A18" s="85">
        <v>15</v>
      </c>
      <c r="B18" s="86">
        <v>972442915.24582601</v>
      </c>
      <c r="C18" s="86">
        <v>118966953.008618</v>
      </c>
      <c r="D18" s="92">
        <f t="shared" si="0"/>
        <v>8.1740591874735333</v>
      </c>
      <c r="E18" s="79">
        <v>26</v>
      </c>
      <c r="F18" s="78">
        <v>337570263.33097947</v>
      </c>
      <c r="G18" s="78">
        <v>107774360.50433174</v>
      </c>
      <c r="H18" s="81">
        <f t="shared" si="1"/>
        <v>3.1321945382121901</v>
      </c>
      <c r="I18" s="77">
        <v>15</v>
      </c>
      <c r="J18" s="78">
        <v>32472899.653670862</v>
      </c>
      <c r="K18" s="78">
        <v>8552865.7380956244</v>
      </c>
      <c r="L18" s="81">
        <f t="shared" si="2"/>
        <v>3.7967273950100915</v>
      </c>
      <c r="M18" s="79">
        <v>487</v>
      </c>
      <c r="N18" s="82" t="s">
        <v>23</v>
      </c>
      <c r="O18" s="78">
        <v>1000</v>
      </c>
      <c r="P18" s="119" t="s">
        <v>56</v>
      </c>
      <c r="Q18" s="79">
        <v>498</v>
      </c>
      <c r="R18" s="82">
        <v>243703.18295547372</v>
      </c>
      <c r="S18" s="78">
        <v>24271.905404102828</v>
      </c>
      <c r="T18" s="83">
        <f t="shared" si="4"/>
        <v>10.040546009802719</v>
      </c>
      <c r="U18" s="7"/>
      <c r="V18" s="16"/>
      <c r="W18" s="16"/>
      <c r="X18" s="16"/>
      <c r="Y18" s="7"/>
      <c r="Z18" s="16"/>
      <c r="AA18" s="16"/>
      <c r="AB18" s="8"/>
      <c r="AC18" s="16"/>
      <c r="AD18" s="16"/>
      <c r="AE18" s="16"/>
      <c r="AF18" s="49"/>
      <c r="AG18" s="7">
        <v>45.5</v>
      </c>
      <c r="AH18" s="73">
        <v>26390.856151787262</v>
      </c>
      <c r="AI18" s="73">
        <v>514.19942447962069</v>
      </c>
      <c r="AJ18" s="124">
        <f t="shared" si="8"/>
        <v>51.324165091190636</v>
      </c>
      <c r="AK18" s="16">
        <v>9.5</v>
      </c>
      <c r="AL18" s="73">
        <v>16765.760227126484</v>
      </c>
      <c r="AM18" s="190">
        <v>3022.2060154420888</v>
      </c>
      <c r="AN18" s="5">
        <f t="shared" si="9"/>
        <v>5.5475239416046183</v>
      </c>
    </row>
    <row r="19" spans="1:40" x14ac:dyDescent="0.2">
      <c r="A19" s="85">
        <v>30</v>
      </c>
      <c r="B19" s="86">
        <v>697931600.74303627</v>
      </c>
      <c r="C19" s="86">
        <v>215609790.20228678</v>
      </c>
      <c r="D19" s="92">
        <f t="shared" si="0"/>
        <v>3.2370125683450248</v>
      </c>
      <c r="E19" s="79"/>
      <c r="F19" s="78"/>
      <c r="G19" s="78"/>
      <c r="H19" s="84"/>
      <c r="I19" s="77">
        <v>17</v>
      </c>
      <c r="J19" s="78">
        <v>19097666.428086504</v>
      </c>
      <c r="K19" s="78">
        <v>6539904.1803498371</v>
      </c>
      <c r="L19" s="81">
        <f t="shared" si="2"/>
        <v>2.9201752657888207</v>
      </c>
      <c r="M19" s="79"/>
      <c r="N19" s="77"/>
      <c r="O19" s="77"/>
      <c r="P19" s="84"/>
      <c r="Q19" s="86"/>
      <c r="R19" s="86"/>
      <c r="S19" s="86"/>
      <c r="T19" s="87"/>
      <c r="U19" s="7"/>
      <c r="V19" s="16"/>
      <c r="W19" s="16"/>
      <c r="X19" s="16"/>
      <c r="Y19" s="7"/>
      <c r="Z19" s="16"/>
      <c r="AA19" s="16"/>
      <c r="AB19" s="8"/>
      <c r="AC19" s="16"/>
      <c r="AD19" s="16"/>
      <c r="AE19" s="16"/>
      <c r="AF19" s="48"/>
      <c r="AG19" s="7"/>
      <c r="AH19" s="16"/>
      <c r="AI19" s="16"/>
      <c r="AJ19" s="8"/>
      <c r="AK19" s="16">
        <v>10.5</v>
      </c>
      <c r="AL19" s="191" t="s">
        <v>23</v>
      </c>
      <c r="AM19" s="16" t="s">
        <v>23</v>
      </c>
      <c r="AN19" s="5" t="s">
        <v>23</v>
      </c>
    </row>
    <row r="20" spans="1:40" x14ac:dyDescent="0.2">
      <c r="A20" s="85">
        <v>34</v>
      </c>
      <c r="B20" s="86">
        <v>633141825.80484343</v>
      </c>
      <c r="C20" s="86">
        <v>205790517.12339938</v>
      </c>
      <c r="D20" s="92">
        <f t="shared" si="0"/>
        <v>3.0766326585650634</v>
      </c>
      <c r="E20" s="77"/>
      <c r="F20" s="78"/>
      <c r="G20" s="78"/>
      <c r="H20" s="77"/>
      <c r="I20" s="79">
        <v>19</v>
      </c>
      <c r="J20" s="78">
        <v>24106605.346697927</v>
      </c>
      <c r="K20" s="78">
        <v>7330763.6711561568</v>
      </c>
      <c r="L20" s="81">
        <f t="shared" si="2"/>
        <v>3.2884166545360753</v>
      </c>
      <c r="M20" s="79"/>
      <c r="N20" s="77"/>
      <c r="O20" s="77"/>
      <c r="P20" s="84"/>
      <c r="Q20" s="77"/>
      <c r="R20" s="77"/>
      <c r="S20" s="77"/>
      <c r="T20" s="84"/>
      <c r="U20" s="7"/>
      <c r="V20" s="16"/>
      <c r="W20" s="16"/>
      <c r="X20" s="16"/>
      <c r="Y20" s="7"/>
      <c r="Z20" s="16"/>
      <c r="AA20" s="16"/>
      <c r="AB20" s="8"/>
      <c r="AC20" s="16"/>
      <c r="AD20" s="16"/>
      <c r="AE20" s="16"/>
      <c r="AF20" s="16"/>
      <c r="AG20" s="7"/>
      <c r="AH20" s="16"/>
      <c r="AI20" s="16"/>
      <c r="AJ20" s="8"/>
      <c r="AK20" s="16">
        <v>11.5</v>
      </c>
      <c r="AL20" s="73">
        <v>11671.193172134603</v>
      </c>
      <c r="AM20" s="16" t="s">
        <v>23</v>
      </c>
      <c r="AN20" s="5" t="s">
        <v>23</v>
      </c>
    </row>
    <row r="21" spans="1:40" x14ac:dyDescent="0.2">
      <c r="A21" s="85">
        <v>38</v>
      </c>
      <c r="B21" s="86">
        <v>434104111.34872973</v>
      </c>
      <c r="C21" s="86">
        <v>157983882.04050419</v>
      </c>
      <c r="D21" s="92">
        <f t="shared" si="0"/>
        <v>2.7477746827200598</v>
      </c>
      <c r="E21" s="77"/>
      <c r="F21" s="78"/>
      <c r="G21" s="78"/>
      <c r="H21" s="77"/>
      <c r="I21" s="79">
        <v>22</v>
      </c>
      <c r="J21" s="78">
        <v>29806780.007801183</v>
      </c>
      <c r="K21" s="78">
        <v>8006779.6958094882</v>
      </c>
      <c r="L21" s="81">
        <f t="shared" si="2"/>
        <v>3.7226926604963504</v>
      </c>
      <c r="M21" s="196" t="s">
        <v>9</v>
      </c>
      <c r="N21" s="77"/>
      <c r="O21" s="77"/>
      <c r="P21" s="84"/>
      <c r="Q21" s="192" t="s">
        <v>9</v>
      </c>
      <c r="R21" s="77"/>
      <c r="S21" s="77"/>
      <c r="T21" s="84"/>
      <c r="U21" s="7"/>
      <c r="V21" s="16"/>
      <c r="W21" s="16"/>
      <c r="X21" s="16"/>
      <c r="Y21" s="7"/>
      <c r="Z21" s="16"/>
      <c r="AA21" s="16"/>
      <c r="AB21" s="8"/>
      <c r="AC21" s="16"/>
      <c r="AD21" s="16"/>
      <c r="AE21" s="16"/>
      <c r="AF21" s="16"/>
      <c r="AG21" s="7"/>
      <c r="AH21" s="16"/>
      <c r="AI21" s="16"/>
      <c r="AJ21" s="8"/>
      <c r="AK21" s="16"/>
      <c r="AL21" s="16"/>
      <c r="AM21" s="16"/>
      <c r="AN21" s="8"/>
    </row>
    <row r="22" spans="1:40" x14ac:dyDescent="0.2">
      <c r="A22" s="79"/>
      <c r="B22" s="77"/>
      <c r="C22" s="77"/>
      <c r="D22" s="84"/>
      <c r="E22" s="77"/>
      <c r="F22" s="78"/>
      <c r="G22" s="78"/>
      <c r="H22" s="77"/>
      <c r="I22" s="79">
        <v>26</v>
      </c>
      <c r="J22" s="78">
        <v>22198123.887818389</v>
      </c>
      <c r="K22" s="78">
        <v>6043421.681792492</v>
      </c>
      <c r="L22" s="81">
        <f t="shared" si="2"/>
        <v>3.6731052467671552</v>
      </c>
      <c r="M22" s="79"/>
      <c r="N22" s="77"/>
      <c r="O22" s="77"/>
      <c r="P22" s="84"/>
      <c r="Q22" s="77"/>
      <c r="R22" s="77"/>
      <c r="S22" s="77"/>
      <c r="T22" s="84"/>
      <c r="U22" s="7"/>
      <c r="V22" s="16"/>
      <c r="W22" s="16"/>
      <c r="X22" s="16"/>
      <c r="Y22" s="7"/>
      <c r="Z22" s="16"/>
      <c r="AA22" s="16"/>
      <c r="AB22" s="8"/>
      <c r="AC22" s="16"/>
      <c r="AD22" s="16"/>
      <c r="AE22" s="16"/>
      <c r="AF22" s="16"/>
      <c r="AG22" s="7"/>
      <c r="AH22" s="16"/>
      <c r="AI22" s="16"/>
      <c r="AJ22" s="8"/>
      <c r="AK22" s="193" t="s">
        <v>9</v>
      </c>
      <c r="AL22" s="16"/>
      <c r="AM22" s="16"/>
      <c r="AN22" s="8"/>
    </row>
    <row r="23" spans="1:40" ht="17" thickBot="1" x14ac:dyDescent="0.25">
      <c r="A23" s="177"/>
      <c r="B23" s="175"/>
      <c r="C23" s="175"/>
      <c r="D23" s="176"/>
      <c r="E23" s="175"/>
      <c r="F23" s="194"/>
      <c r="G23" s="194"/>
      <c r="H23" s="175"/>
      <c r="I23" s="177">
        <v>30</v>
      </c>
      <c r="J23" s="194">
        <v>37968129.894118175</v>
      </c>
      <c r="K23" s="194">
        <v>11280234.881032998</v>
      </c>
      <c r="L23" s="195">
        <f t="shared" si="2"/>
        <v>3.3658988748504863</v>
      </c>
      <c r="M23" s="177"/>
      <c r="N23" s="175"/>
      <c r="O23" s="175"/>
      <c r="P23" s="176"/>
      <c r="Q23" s="175"/>
      <c r="R23" s="175"/>
      <c r="S23" s="175"/>
      <c r="T23" s="176"/>
      <c r="U23" s="10"/>
      <c r="V23" s="18"/>
      <c r="W23" s="18"/>
      <c r="X23" s="18"/>
      <c r="Y23" s="10"/>
      <c r="Z23" s="18"/>
      <c r="AA23" s="18"/>
      <c r="AB23" s="170"/>
      <c r="AC23" s="18"/>
      <c r="AD23" s="18"/>
      <c r="AE23" s="18"/>
      <c r="AF23" s="18"/>
      <c r="AG23" s="10"/>
      <c r="AH23" s="18"/>
      <c r="AI23" s="18"/>
      <c r="AJ23" s="170"/>
      <c r="AK23" s="18"/>
      <c r="AL23" s="18"/>
      <c r="AM23" s="18"/>
      <c r="AN23" s="170"/>
    </row>
    <row r="25" spans="1:40" x14ac:dyDescent="0.2">
      <c r="E25" s="72" t="s">
        <v>78</v>
      </c>
    </row>
    <row r="26" spans="1:40" x14ac:dyDescent="0.2">
      <c r="E26" t="s">
        <v>72</v>
      </c>
    </row>
  </sheetData>
  <mergeCells count="3">
    <mergeCell ref="U2:AJ2"/>
    <mergeCell ref="AK2:AN3"/>
    <mergeCell ref="A2:T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Temperature</vt:lpstr>
      <vt:lpstr>DIC</vt:lpstr>
      <vt:lpstr>Sulfate</vt:lpstr>
      <vt:lpstr>Sulfide</vt:lpstr>
      <vt:lpstr>VFAs</vt:lpstr>
      <vt:lpstr>Methane</vt:lpstr>
      <vt:lpstr>TOC, TN</vt:lpstr>
      <vt:lpstr>qPCR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Lever</dc:creator>
  <cp:lastModifiedBy>Mark Lever</cp:lastModifiedBy>
  <dcterms:created xsi:type="dcterms:W3CDTF">2019-02-21T08:35:01Z</dcterms:created>
  <dcterms:modified xsi:type="dcterms:W3CDTF">2021-07-05T09:26:17Z</dcterms:modified>
</cp:coreProperties>
</file>