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roau-my.sharepoint.com/personal/bau058_csiro_au/Documents/Project/BAUMG/Atlantis Deep/Paper_2/"/>
    </mc:Choice>
  </mc:AlternateContent>
  <xr:revisionPtr revIDLastSave="0" documentId="8_{07D9ADAF-7C5F-40BF-80B2-30FAB2A8D314}" xr6:coauthVersionLast="47" xr6:coauthVersionMax="47" xr10:uidLastSave="{00000000-0000-0000-0000-000000000000}"/>
  <bookViews>
    <workbookView xWindow="-120" yWindow="-120" windowWidth="29040" windowHeight="15840" xr2:uid="{A6889360-5805-4724-B2E6-120B90228082}"/>
  </bookViews>
  <sheets>
    <sheet name="Table A.1" sheetId="8" r:id="rId1"/>
    <sheet name="WRchem_CuZniso_raw" sheetId="1" state="hidden" r:id="rId2"/>
    <sheet name="WR chem_CuZn iso_corr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2" l="1"/>
  <c r="AC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" i="2"/>
  <c r="Y6" i="2"/>
  <c r="Z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" i="2"/>
  <c r="AD6" i="2"/>
  <c r="AG6" i="2"/>
  <c r="AA6" i="2"/>
  <c r="AG7" i="2"/>
  <c r="AG8" i="2"/>
  <c r="AG10" i="2"/>
  <c r="AG11" i="2"/>
  <c r="AG12" i="2"/>
  <c r="AG13" i="2"/>
  <c r="AG14" i="2"/>
  <c r="AG15" i="2"/>
  <c r="AG18" i="2"/>
  <c r="AG19" i="2"/>
  <c r="AG22" i="2"/>
  <c r="AG23" i="2"/>
  <c r="AG25" i="2"/>
  <c r="AG29" i="2"/>
  <c r="AG30" i="2"/>
  <c r="AG31" i="2"/>
  <c r="AG32" i="2"/>
  <c r="AG33" i="2"/>
  <c r="AG34" i="2"/>
  <c r="AG35" i="2"/>
  <c r="AG36" i="2"/>
  <c r="AG38" i="2"/>
  <c r="AG39" i="2"/>
  <c r="AG40" i="2"/>
  <c r="AG41" i="2"/>
  <c r="AG42" i="2"/>
  <c r="AG43" i="2"/>
  <c r="AG44" i="2"/>
  <c r="AG45" i="2"/>
  <c r="AG46" i="2"/>
  <c r="AG47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E7" i="2"/>
  <c r="AM7" i="2" s="1"/>
  <c r="AE8" i="2"/>
  <c r="AM8" i="2" s="1"/>
  <c r="AE9" i="2"/>
  <c r="AM9" i="2" s="1"/>
  <c r="AE10" i="2"/>
  <c r="AM10" i="2" s="1"/>
  <c r="AE11" i="2"/>
  <c r="AM11" i="2" s="1"/>
  <c r="AE12" i="2"/>
  <c r="AM12" i="2" s="1"/>
  <c r="AE13" i="2"/>
  <c r="BX75" i="2" s="1"/>
  <c r="AE14" i="2"/>
  <c r="AM14" i="2" s="1"/>
  <c r="AE15" i="2"/>
  <c r="AM15" i="2" s="1"/>
  <c r="AE16" i="2"/>
  <c r="AM16" i="2" s="1"/>
  <c r="AE17" i="2"/>
  <c r="AM17" i="2" s="1"/>
  <c r="AE18" i="2"/>
  <c r="AM18" i="2" s="1"/>
  <c r="AE19" i="2"/>
  <c r="AM19" i="2" s="1"/>
  <c r="AE20" i="2"/>
  <c r="AM20" i="2" s="1"/>
  <c r="AE21" i="2"/>
  <c r="BX83" i="2" s="1"/>
  <c r="AE22" i="2"/>
  <c r="AM22" i="2" s="1"/>
  <c r="AE23" i="2"/>
  <c r="AM23" i="2" s="1"/>
  <c r="AE24" i="2"/>
  <c r="AM24" i="2" s="1"/>
  <c r="AE25" i="2"/>
  <c r="AM25" i="2" s="1"/>
  <c r="AE26" i="2"/>
  <c r="AM26" i="2" s="1"/>
  <c r="AE27" i="2"/>
  <c r="AM27" i="2" s="1"/>
  <c r="AE28" i="2"/>
  <c r="AM28" i="2" s="1"/>
  <c r="AE29" i="2"/>
  <c r="BX91" i="2" s="1"/>
  <c r="AE30" i="2"/>
  <c r="AM30" i="2" s="1"/>
  <c r="AE31" i="2"/>
  <c r="AM31" i="2" s="1"/>
  <c r="AE32" i="2"/>
  <c r="AM32" i="2" s="1"/>
  <c r="AE33" i="2"/>
  <c r="AM33" i="2" s="1"/>
  <c r="AE34" i="2"/>
  <c r="AM34" i="2" s="1"/>
  <c r="AE35" i="2"/>
  <c r="AM35" i="2" s="1"/>
  <c r="AE36" i="2"/>
  <c r="AM36" i="2" s="1"/>
  <c r="AE37" i="2"/>
  <c r="BX99" i="2" s="1"/>
  <c r="AE38" i="2"/>
  <c r="AM38" i="2" s="1"/>
  <c r="AE39" i="2"/>
  <c r="AM39" i="2" s="1"/>
  <c r="AE40" i="2"/>
  <c r="AM40" i="2" s="1"/>
  <c r="AE41" i="2"/>
  <c r="AM41" i="2" s="1"/>
  <c r="AE42" i="2"/>
  <c r="AM42" i="2" s="1"/>
  <c r="AE43" i="2"/>
  <c r="AM43" i="2" s="1"/>
  <c r="AE44" i="2"/>
  <c r="AM44" i="2" s="1"/>
  <c r="AE45" i="2"/>
  <c r="BX107" i="2" s="1"/>
  <c r="AE46" i="2"/>
  <c r="AM46" i="2" s="1"/>
  <c r="AE47" i="2"/>
  <c r="AM47" i="2" s="1"/>
  <c r="AE48" i="2"/>
  <c r="AM48" i="2" s="1"/>
  <c r="AE49" i="2"/>
  <c r="AM49" i="2" s="1"/>
  <c r="AE50" i="2"/>
  <c r="AM50" i="2" s="1"/>
  <c r="AE51" i="2"/>
  <c r="AM51" i="2" s="1"/>
  <c r="AE52" i="2"/>
  <c r="AM52" i="2" s="1"/>
  <c r="AE53" i="2"/>
  <c r="BX115" i="2" s="1"/>
  <c r="AE54" i="2"/>
  <c r="AM54" i="2" s="1"/>
  <c r="AE55" i="2"/>
  <c r="AM55" i="2" s="1"/>
  <c r="AE56" i="2"/>
  <c r="AM56" i="2" s="1"/>
  <c r="AE57" i="2"/>
  <c r="AM57" i="2" s="1"/>
  <c r="AE58" i="2"/>
  <c r="AM58" i="2" s="1"/>
  <c r="AE59" i="2"/>
  <c r="AM59" i="2" s="1"/>
  <c r="AE60" i="2"/>
  <c r="AM60" i="2" s="1"/>
  <c r="AE61" i="2"/>
  <c r="BX123" i="2" s="1"/>
  <c r="AE62" i="2"/>
  <c r="AM62" i="2" s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N37" i="2" l="1"/>
  <c r="N6" i="2"/>
  <c r="N61" i="2"/>
  <c r="N21" i="2"/>
  <c r="N60" i="2"/>
  <c r="O60" i="2" s="1"/>
  <c r="N52" i="2"/>
  <c r="O52" i="2" s="1"/>
  <c r="N44" i="2"/>
  <c r="O44" i="2" s="1"/>
  <c r="N36" i="2"/>
  <c r="O36" i="2" s="1"/>
  <c r="N28" i="2"/>
  <c r="O28" i="2" s="1"/>
  <c r="N20" i="2"/>
  <c r="O20" i="2" s="1"/>
  <c r="N45" i="2"/>
  <c r="N59" i="2"/>
  <c r="O59" i="2" s="1"/>
  <c r="N51" i="2"/>
  <c r="O51" i="2" s="1"/>
  <c r="N43" i="2"/>
  <c r="O43" i="2" s="1"/>
  <c r="N27" i="2"/>
  <c r="O27" i="2" s="1"/>
  <c r="N11" i="2"/>
  <c r="O11" i="2" s="1"/>
  <c r="N13" i="2"/>
  <c r="N58" i="2"/>
  <c r="O58" i="2" s="1"/>
  <c r="N50" i="2"/>
  <c r="O50" i="2" s="1"/>
  <c r="N42" i="2"/>
  <c r="O42" i="2" s="1"/>
  <c r="N34" i="2"/>
  <c r="O34" i="2" s="1"/>
  <c r="N26" i="2"/>
  <c r="O26" i="2" s="1"/>
  <c r="N18" i="2"/>
  <c r="O18" i="2" s="1"/>
  <c r="N10" i="2"/>
  <c r="O10" i="2" s="1"/>
  <c r="N29" i="2"/>
  <c r="N33" i="2"/>
  <c r="O33" i="2" s="1"/>
  <c r="N17" i="2"/>
  <c r="O17" i="2" s="1"/>
  <c r="N9" i="2"/>
  <c r="O9" i="2" s="1"/>
  <c r="N56" i="2"/>
  <c r="O56" i="2" s="1"/>
  <c r="N48" i="2"/>
  <c r="O48" i="2" s="1"/>
  <c r="N8" i="2"/>
  <c r="O8" i="2" s="1"/>
  <c r="N53" i="2"/>
  <c r="N47" i="2"/>
  <c r="O47" i="2" s="1"/>
  <c r="N39" i="2"/>
  <c r="O39" i="2" s="1"/>
  <c r="N31" i="2"/>
  <c r="O31" i="2" s="1"/>
  <c r="N23" i="2"/>
  <c r="O23" i="2" s="1"/>
  <c r="N15" i="2"/>
  <c r="O15" i="2" s="1"/>
  <c r="N7" i="2"/>
  <c r="O7" i="2" s="1"/>
  <c r="N54" i="2"/>
  <c r="O54" i="2" s="1"/>
  <c r="BX121" i="2"/>
  <c r="BX113" i="2"/>
  <c r="BX105" i="2"/>
  <c r="BX97" i="2"/>
  <c r="BX89" i="2"/>
  <c r="BX81" i="2"/>
  <c r="BX73" i="2"/>
  <c r="N12" i="2"/>
  <c r="O12" i="2" s="1"/>
  <c r="AM6" i="2"/>
  <c r="BX120" i="2"/>
  <c r="BX112" i="2"/>
  <c r="BX104" i="2"/>
  <c r="BX96" i="2"/>
  <c r="BX88" i="2"/>
  <c r="BX80" i="2"/>
  <c r="BX72" i="2"/>
  <c r="N35" i="2"/>
  <c r="O35" i="2" s="1"/>
  <c r="N19" i="2"/>
  <c r="O19" i="2" s="1"/>
  <c r="BX119" i="2"/>
  <c r="BX111" i="2"/>
  <c r="BX103" i="2"/>
  <c r="BX95" i="2"/>
  <c r="BX87" i="2"/>
  <c r="BX79" i="2"/>
  <c r="BX71" i="2"/>
  <c r="BX118" i="2"/>
  <c r="BX110" i="2"/>
  <c r="BX102" i="2"/>
  <c r="BX94" i="2"/>
  <c r="BX86" i="2"/>
  <c r="BX78" i="2"/>
  <c r="BX70" i="2"/>
  <c r="N57" i="2"/>
  <c r="O57" i="2" s="1"/>
  <c r="N49" i="2"/>
  <c r="O49" i="2" s="1"/>
  <c r="N41" i="2"/>
  <c r="O41" i="2" s="1"/>
  <c r="N25" i="2"/>
  <c r="O25" i="2" s="1"/>
  <c r="BX117" i="2"/>
  <c r="BX109" i="2"/>
  <c r="BX101" i="2"/>
  <c r="BX93" i="2"/>
  <c r="BX85" i="2"/>
  <c r="BX77" i="2"/>
  <c r="BX69" i="2"/>
  <c r="N40" i="2"/>
  <c r="O40" i="2" s="1"/>
  <c r="N32" i="2"/>
  <c r="O32" i="2" s="1"/>
  <c r="N24" i="2"/>
  <c r="O24" i="2" s="1"/>
  <c r="N16" i="2"/>
  <c r="O16" i="2" s="1"/>
  <c r="BX124" i="2"/>
  <c r="BX116" i="2"/>
  <c r="BX108" i="2"/>
  <c r="BX100" i="2"/>
  <c r="BX92" i="2"/>
  <c r="BX84" i="2"/>
  <c r="BX76" i="2"/>
  <c r="N55" i="2"/>
  <c r="O55" i="2" s="1"/>
  <c r="N62" i="2"/>
  <c r="O62" i="2" s="1"/>
  <c r="N46" i="2"/>
  <c r="O46" i="2" s="1"/>
  <c r="N38" i="2"/>
  <c r="O38" i="2" s="1"/>
  <c r="N30" i="2"/>
  <c r="O30" i="2" s="1"/>
  <c r="N22" i="2"/>
  <c r="O22" i="2" s="1"/>
  <c r="N14" i="2"/>
  <c r="O14" i="2" s="1"/>
  <c r="BX122" i="2"/>
  <c r="BX114" i="2"/>
  <c r="BX106" i="2"/>
  <c r="BX98" i="2"/>
  <c r="BX90" i="2"/>
  <c r="BX82" i="2"/>
  <c r="BX74" i="2"/>
  <c r="BY121" i="2"/>
  <c r="BY113" i="2"/>
  <c r="BY105" i="2"/>
  <c r="BY97" i="2"/>
  <c r="BY89" i="2"/>
  <c r="BY81" i="2"/>
  <c r="BY73" i="2"/>
  <c r="BY120" i="2"/>
  <c r="BY112" i="2"/>
  <c r="BY104" i="2"/>
  <c r="BY96" i="2"/>
  <c r="BY88" i="2"/>
  <c r="BY80" i="2"/>
  <c r="BY72" i="2"/>
  <c r="BY118" i="2"/>
  <c r="BY110" i="2"/>
  <c r="BY102" i="2"/>
  <c r="BY94" i="2"/>
  <c r="BY86" i="2"/>
  <c r="BY78" i="2"/>
  <c r="BY70" i="2"/>
  <c r="BY109" i="2"/>
  <c r="BY101" i="2"/>
  <c r="BY93" i="2"/>
  <c r="BY85" i="2"/>
  <c r="BY69" i="2"/>
  <c r="BY124" i="2"/>
  <c r="BY116" i="2"/>
  <c r="BY108" i="2"/>
  <c r="BY100" i="2"/>
  <c r="BY92" i="2"/>
  <c r="BY84" i="2"/>
  <c r="BY76" i="2"/>
  <c r="AM61" i="2"/>
  <c r="BY123" i="2" s="1"/>
  <c r="AM53" i="2"/>
  <c r="BY115" i="2" s="1"/>
  <c r="AM45" i="2"/>
  <c r="BY107" i="2" s="1"/>
  <c r="AM37" i="2"/>
  <c r="BY99" i="2" s="1"/>
  <c r="AM29" i="2"/>
  <c r="BY91" i="2" s="1"/>
  <c r="AM21" i="2"/>
  <c r="BY83" i="2" s="1"/>
  <c r="AM13" i="2"/>
  <c r="BY75" i="2" s="1"/>
  <c r="BY122" i="2"/>
  <c r="BY114" i="2"/>
  <c r="BY106" i="2"/>
  <c r="BY98" i="2"/>
  <c r="BY90" i="2"/>
  <c r="BY82" i="2"/>
  <c r="BY74" i="2"/>
  <c r="BY119" i="2"/>
  <c r="BY111" i="2"/>
  <c r="BY103" i="2"/>
  <c r="BY95" i="2"/>
  <c r="BY87" i="2"/>
  <c r="BY79" i="2"/>
  <c r="BY71" i="2"/>
  <c r="BY117" i="2"/>
  <c r="BY77" i="2"/>
  <c r="O6" i="2" l="1"/>
  <c r="M6" i="2" s="1"/>
  <c r="O45" i="2"/>
  <c r="M45" i="2" s="1"/>
  <c r="S107" i="2" s="1"/>
  <c r="O61" i="2"/>
  <c r="M61" i="2" s="1"/>
  <c r="S123" i="2" s="1"/>
  <c r="O13" i="2"/>
  <c r="O21" i="2"/>
  <c r="M21" i="2" s="1"/>
  <c r="S83" i="2" s="1"/>
  <c r="O29" i="2"/>
  <c r="M29" i="2" s="1"/>
  <c r="O37" i="2"/>
  <c r="M37" i="2" s="1"/>
  <c r="S99" i="2" s="1"/>
  <c r="O53" i="2"/>
  <c r="M53" i="2" s="1"/>
  <c r="S115" i="2" s="1"/>
  <c r="M17" i="2"/>
  <c r="M11" i="2"/>
  <c r="S73" i="2" s="1"/>
  <c r="M48" i="2"/>
  <c r="S110" i="2" s="1"/>
  <c r="M50" i="2"/>
  <c r="AN50" i="2" s="1"/>
  <c r="M18" i="2"/>
  <c r="AN18" i="2" s="1"/>
  <c r="M35" i="2"/>
  <c r="S97" i="2" s="1"/>
  <c r="M39" i="2"/>
  <c r="AN39" i="2" s="1"/>
  <c r="M23" i="2"/>
  <c r="S85" i="2" s="1"/>
  <c r="M31" i="2"/>
  <c r="S93" i="2" s="1"/>
  <c r="M38" i="2"/>
  <c r="S100" i="2" s="1"/>
  <c r="M56" i="2"/>
  <c r="AN56" i="2" s="1"/>
  <c r="M12" i="2"/>
  <c r="S74" i="2" s="1"/>
  <c r="M58" i="2"/>
  <c r="S120" i="2" s="1"/>
  <c r="M42" i="2"/>
  <c r="S104" i="2" s="1"/>
  <c r="M43" i="2"/>
  <c r="AN43" i="2" s="1"/>
  <c r="M14" i="2"/>
  <c r="S76" i="2" s="1"/>
  <c r="M47" i="2"/>
  <c r="S109" i="2" s="1"/>
  <c r="M8" i="2"/>
  <c r="S70" i="2" s="1"/>
  <c r="M33" i="2"/>
  <c r="AN33" i="2" s="1"/>
  <c r="M28" i="2"/>
  <c r="S90" i="2" s="1"/>
  <c r="M22" i="2"/>
  <c r="AX84" i="2" s="1"/>
  <c r="M59" i="2"/>
  <c r="S121" i="2" s="1"/>
  <c r="M13" i="2"/>
  <c r="S75" i="2" s="1"/>
  <c r="M55" i="2"/>
  <c r="S117" i="2" s="1"/>
  <c r="M16" i="2"/>
  <c r="M57" i="2"/>
  <c r="S119" i="2" s="1"/>
  <c r="M36" i="2"/>
  <c r="S98" i="2" s="1"/>
  <c r="M30" i="2"/>
  <c r="AF92" i="2" s="1"/>
  <c r="M62" i="2"/>
  <c r="S124" i="2" s="1"/>
  <c r="M20" i="2"/>
  <c r="S82" i="2" s="1"/>
  <c r="M34" i="2"/>
  <c r="S96" i="2" s="1"/>
  <c r="M25" i="2"/>
  <c r="AB87" i="2" s="1"/>
  <c r="M24" i="2"/>
  <c r="S86" i="2" s="1"/>
  <c r="M9" i="2"/>
  <c r="AN9" i="2" s="1"/>
  <c r="M44" i="2"/>
  <c r="S106" i="2" s="1"/>
  <c r="M54" i="2"/>
  <c r="S116" i="2" s="1"/>
  <c r="M51" i="2"/>
  <c r="AN51" i="2" s="1"/>
  <c r="M7" i="2"/>
  <c r="M49" i="2"/>
  <c r="Q111" i="2" s="1"/>
  <c r="M32" i="2"/>
  <c r="S94" i="2" s="1"/>
  <c r="M41" i="2"/>
  <c r="AN41" i="2" s="1"/>
  <c r="M52" i="2"/>
  <c r="S114" i="2" s="1"/>
  <c r="M19" i="2"/>
  <c r="AN19" i="2" s="1"/>
  <c r="M46" i="2"/>
  <c r="AN46" i="2" s="1"/>
  <c r="M15" i="2"/>
  <c r="O77" i="2" s="1"/>
  <c r="M26" i="2"/>
  <c r="M40" i="2"/>
  <c r="AN40" i="2" s="1"/>
  <c r="M10" i="2"/>
  <c r="AN10" i="2" s="1"/>
  <c r="M60" i="2"/>
  <c r="S122" i="2" s="1"/>
  <c r="M27" i="2"/>
  <c r="S89" i="2" s="1"/>
  <c r="AL110" i="2"/>
  <c r="BO112" i="2"/>
  <c r="AA112" i="2"/>
  <c r="AJ112" i="2"/>
  <c r="T106" i="2"/>
  <c r="AL93" i="2"/>
  <c r="BS93" i="2"/>
  <c r="X80" i="2"/>
  <c r="AH100" i="2"/>
  <c r="BT109" i="2"/>
  <c r="V109" i="2"/>
  <c r="AF90" i="2"/>
  <c r="AL124" i="2"/>
  <c r="AN81" i="2"/>
  <c r="BP81" i="2"/>
  <c r="AZ118" i="2"/>
  <c r="AR118" i="2"/>
  <c r="AM118" i="2"/>
  <c r="BA117" i="2"/>
  <c r="BO78" i="2"/>
  <c r="BE119" i="2"/>
  <c r="AI119" i="2"/>
  <c r="Q116" i="2"/>
  <c r="BR87" i="2"/>
  <c r="Y71" i="2"/>
  <c r="T74" i="2"/>
  <c r="T118" i="2"/>
  <c r="O80" i="2"/>
  <c r="AR74" i="2"/>
  <c r="AJ74" i="2"/>
  <c r="V74" i="2"/>
  <c r="BW74" i="2"/>
  <c r="BR74" i="2"/>
  <c r="BS74" i="2"/>
  <c r="BU74" i="2"/>
  <c r="AF94" i="2"/>
  <c r="AH94" i="2"/>
  <c r="BO94" i="2"/>
  <c r="AD94" i="2"/>
  <c r="Q117" i="2"/>
  <c r="Q118" i="2"/>
  <c r="O119" i="2"/>
  <c r="O74" i="2"/>
  <c r="BI70" i="2" l="1"/>
  <c r="AU100" i="2"/>
  <c r="BP71" i="2"/>
  <c r="AF71" i="2"/>
  <c r="M109" i="2"/>
  <c r="Y119" i="2"/>
  <c r="AU119" i="2"/>
  <c r="AW109" i="2"/>
  <c r="AD100" i="2"/>
  <c r="BR93" i="2"/>
  <c r="AN103" i="2"/>
  <c r="V94" i="2"/>
  <c r="T124" i="2"/>
  <c r="BA71" i="2"/>
  <c r="W71" i="2"/>
  <c r="O117" i="2"/>
  <c r="AY119" i="2"/>
  <c r="AD119" i="2"/>
  <c r="U109" i="2"/>
  <c r="BC100" i="2"/>
  <c r="X71" i="2"/>
  <c r="BW119" i="2"/>
  <c r="O73" i="2"/>
  <c r="BR103" i="2"/>
  <c r="AR71" i="2"/>
  <c r="P109" i="2"/>
  <c r="AP119" i="2"/>
  <c r="X109" i="2"/>
  <c r="BO71" i="2"/>
  <c r="AL71" i="2"/>
  <c r="AG119" i="2"/>
  <c r="AI72" i="2"/>
  <c r="P93" i="2"/>
  <c r="AJ94" i="2"/>
  <c r="Q109" i="2"/>
  <c r="AQ71" i="2"/>
  <c r="AL86" i="2"/>
  <c r="BA119" i="2"/>
  <c r="AF119" i="2"/>
  <c r="BB119" i="2"/>
  <c r="Y72" i="2"/>
  <c r="AQ109" i="2"/>
  <c r="BE100" i="2"/>
  <c r="AZ93" i="2"/>
  <c r="BQ71" i="2"/>
  <c r="AE119" i="2"/>
  <c r="BT71" i="2"/>
  <c r="U119" i="2"/>
  <c r="BQ109" i="2"/>
  <c r="BC119" i="2"/>
  <c r="BO109" i="2"/>
  <c r="BO93" i="2"/>
  <c r="AA94" i="2"/>
  <c r="R93" i="2"/>
  <c r="AH71" i="2"/>
  <c r="AK86" i="2"/>
  <c r="AA119" i="2"/>
  <c r="BT119" i="2"/>
  <c r="AB119" i="2"/>
  <c r="AH109" i="2"/>
  <c r="BO100" i="2"/>
  <c r="AH93" i="2"/>
  <c r="BS94" i="2"/>
  <c r="N72" i="2"/>
  <c r="AI71" i="2"/>
  <c r="AE71" i="2"/>
  <c r="AN70" i="2"/>
  <c r="AZ119" i="2"/>
  <c r="V119" i="2"/>
  <c r="AR117" i="2"/>
  <c r="BI109" i="2"/>
  <c r="AE100" i="2"/>
  <c r="BS116" i="2"/>
  <c r="AK93" i="2"/>
  <c r="R110" i="2"/>
  <c r="AK94" i="2"/>
  <c r="AP94" i="2"/>
  <c r="BO74" i="2"/>
  <c r="P119" i="2"/>
  <c r="AS71" i="2"/>
  <c r="AA71" i="2"/>
  <c r="AP71" i="2"/>
  <c r="BD71" i="2"/>
  <c r="AD70" i="2"/>
  <c r="Q119" i="2"/>
  <c r="AQ119" i="2"/>
  <c r="BU119" i="2"/>
  <c r="BS119" i="2"/>
  <c r="AC119" i="2"/>
  <c r="AY117" i="2"/>
  <c r="BT72" i="2"/>
  <c r="Q94" i="2"/>
  <c r="BP109" i="2"/>
  <c r="AY109" i="2"/>
  <c r="AU109" i="2"/>
  <c r="AW100" i="2"/>
  <c r="AP100" i="2"/>
  <c r="M119" i="2"/>
  <c r="X93" i="2"/>
  <c r="AB93" i="2"/>
  <c r="BV73" i="2"/>
  <c r="BI94" i="2"/>
  <c r="AY71" i="2"/>
  <c r="X119" i="2"/>
  <c r="AK119" i="2"/>
  <c r="BR72" i="2"/>
  <c r="AS109" i="2"/>
  <c r="BS109" i="2"/>
  <c r="BV100" i="2"/>
  <c r="BV93" i="2"/>
  <c r="AZ110" i="2"/>
  <c r="P72" i="2"/>
  <c r="BB94" i="2"/>
  <c r="BU94" i="2"/>
  <c r="AF74" i="2"/>
  <c r="AJ71" i="2"/>
  <c r="BW71" i="2"/>
  <c r="AG71" i="2"/>
  <c r="AU71" i="2"/>
  <c r="AA70" i="2"/>
  <c r="BP119" i="2"/>
  <c r="AH119" i="2"/>
  <c r="BG119" i="2"/>
  <c r="BD119" i="2"/>
  <c r="BQ119" i="2"/>
  <c r="AG117" i="2"/>
  <c r="AW72" i="2"/>
  <c r="N109" i="2"/>
  <c r="BA109" i="2"/>
  <c r="AG109" i="2"/>
  <c r="AD109" i="2"/>
  <c r="AS100" i="2"/>
  <c r="BU100" i="2"/>
  <c r="AX80" i="2"/>
  <c r="AX93" i="2"/>
  <c r="AR93" i="2"/>
  <c r="Q71" i="2"/>
  <c r="AE117" i="2"/>
  <c r="U72" i="2"/>
  <c r="AI109" i="2"/>
  <c r="BU109" i="2"/>
  <c r="BR109" i="2"/>
  <c r="AR100" i="2"/>
  <c r="AX100" i="2"/>
  <c r="BT93" i="2"/>
  <c r="R109" i="2"/>
  <c r="O100" i="2"/>
  <c r="BA94" i="2"/>
  <c r="BE94" i="2"/>
  <c r="BT74" i="2"/>
  <c r="P71" i="2"/>
  <c r="BB71" i="2"/>
  <c r="AZ71" i="2"/>
  <c r="AX71" i="2"/>
  <c r="BR71" i="2"/>
  <c r="R119" i="2"/>
  <c r="AR119" i="2"/>
  <c r="BI119" i="2"/>
  <c r="W119" i="2"/>
  <c r="AL119" i="2"/>
  <c r="AJ119" i="2"/>
  <c r="BS117" i="2"/>
  <c r="BA72" i="2"/>
  <c r="O109" i="2"/>
  <c r="AA109" i="2"/>
  <c r="AX109" i="2"/>
  <c r="AK109" i="2"/>
  <c r="BP100" i="2"/>
  <c r="W100" i="2"/>
  <c r="AB80" i="2"/>
  <c r="BE93" i="2"/>
  <c r="T93" i="2"/>
  <c r="AF93" i="2"/>
  <c r="U93" i="2"/>
  <c r="AA93" i="2"/>
  <c r="R88" i="2"/>
  <c r="AF88" i="2"/>
  <c r="S69" i="2"/>
  <c r="Q69" i="2"/>
  <c r="S77" i="2"/>
  <c r="AF77" i="2"/>
  <c r="AY93" i="2"/>
  <c r="AM93" i="2"/>
  <c r="BQ93" i="2"/>
  <c r="T109" i="2"/>
  <c r="AG93" i="2"/>
  <c r="AE93" i="2"/>
  <c r="BB93" i="2"/>
  <c r="P78" i="2"/>
  <c r="Q78" i="2"/>
  <c r="Y93" i="2"/>
  <c r="BG93" i="2"/>
  <c r="AU93" i="2"/>
  <c r="BP93" i="2"/>
  <c r="S79" i="2"/>
  <c r="Y79" i="2"/>
  <c r="AF68" i="2"/>
  <c r="Y68" i="2"/>
  <c r="T68" i="2"/>
  <c r="AA111" i="2"/>
  <c r="Y121" i="2"/>
  <c r="AM121" i="2"/>
  <c r="AW102" i="2"/>
  <c r="BQ102" i="2"/>
  <c r="P117" i="2"/>
  <c r="AA117" i="2"/>
  <c r="M87" i="2"/>
  <c r="Y102" i="2"/>
  <c r="R117" i="2"/>
  <c r="BI69" i="2"/>
  <c r="AW76" i="2"/>
  <c r="AJ117" i="2"/>
  <c r="BW117" i="2"/>
  <c r="BG117" i="2"/>
  <c r="AL117" i="2"/>
  <c r="BU118" i="2"/>
  <c r="BG102" i="2"/>
  <c r="T112" i="2"/>
  <c r="AA69" i="2"/>
  <c r="AS117" i="2"/>
  <c r="BU117" i="2"/>
  <c r="BD117" i="2"/>
  <c r="BQ96" i="2"/>
  <c r="M117" i="2"/>
  <c r="AZ87" i="2"/>
  <c r="AB117" i="2"/>
  <c r="AZ117" i="2"/>
  <c r="AF117" i="2"/>
  <c r="U117" i="2"/>
  <c r="AB118" i="2"/>
  <c r="BD113" i="2"/>
  <c r="AN102" i="2"/>
  <c r="Q77" i="2"/>
  <c r="AS77" i="2"/>
  <c r="O118" i="2"/>
  <c r="BQ117" i="2"/>
  <c r="W117" i="2"/>
  <c r="U102" i="2"/>
  <c r="AD87" i="2"/>
  <c r="N117" i="2"/>
  <c r="BB117" i="2"/>
  <c r="Y117" i="2"/>
  <c r="BE117" i="2"/>
  <c r="AK117" i="2"/>
  <c r="X95" i="2"/>
  <c r="AN112" i="2"/>
  <c r="R118" i="2"/>
  <c r="AQ87" i="2"/>
  <c r="AH117" i="2"/>
  <c r="BR117" i="2"/>
  <c r="T117" i="2"/>
  <c r="AM114" i="2"/>
  <c r="M102" i="2"/>
  <c r="Q112" i="2"/>
  <c r="AX87" i="2"/>
  <c r="BP117" i="2"/>
  <c r="BI117" i="2"/>
  <c r="AM117" i="2"/>
  <c r="AC117" i="2"/>
  <c r="BP95" i="2"/>
  <c r="AE104" i="2"/>
  <c r="AL112" i="2"/>
  <c r="AQ69" i="2"/>
  <c r="AE96" i="2"/>
  <c r="P116" i="2"/>
  <c r="AX116" i="2"/>
  <c r="X69" i="2"/>
  <c r="BB124" i="2"/>
  <c r="AR108" i="2"/>
  <c r="AK116" i="2"/>
  <c r="BG77" i="2"/>
  <c r="AF69" i="2"/>
  <c r="AA124" i="2"/>
  <c r="AE108" i="2"/>
  <c r="BA116" i="2"/>
  <c r="AW69" i="2"/>
  <c r="BV124" i="2"/>
  <c r="AZ108" i="2"/>
  <c r="AH116" i="2"/>
  <c r="BQ69" i="2"/>
  <c r="AU69" i="2"/>
  <c r="AX124" i="2"/>
  <c r="X108" i="2"/>
  <c r="AR105" i="2"/>
  <c r="BP69" i="2"/>
  <c r="BR69" i="2"/>
  <c r="M69" i="2"/>
  <c r="AL108" i="2"/>
  <c r="AD105" i="2"/>
  <c r="N80" i="2"/>
  <c r="O69" i="2"/>
  <c r="BB69" i="2"/>
  <c r="BW69" i="2"/>
  <c r="AY69" i="2"/>
  <c r="W69" i="2"/>
  <c r="AL69" i="2"/>
  <c r="AI96" i="2"/>
  <c r="AZ74" i="2"/>
  <c r="AX74" i="2"/>
  <c r="BG74" i="2"/>
  <c r="BE74" i="2"/>
  <c r="AB74" i="2"/>
  <c r="AM106" i="2"/>
  <c r="BS76" i="2"/>
  <c r="BW80" i="2"/>
  <c r="BE80" i="2"/>
  <c r="N74" i="2"/>
  <c r="AS69" i="2"/>
  <c r="BO69" i="2"/>
  <c r="AP69" i="2"/>
  <c r="BT69" i="2"/>
  <c r="AD69" i="2"/>
  <c r="BV96" i="2"/>
  <c r="AL74" i="2"/>
  <c r="AH74" i="2"/>
  <c r="AQ74" i="2"/>
  <c r="AW74" i="2"/>
  <c r="BP74" i="2"/>
  <c r="AZ89" i="2"/>
  <c r="BS106" i="2"/>
  <c r="BO88" i="2"/>
  <c r="BO76" i="2"/>
  <c r="R69" i="2"/>
  <c r="P74" i="2"/>
  <c r="AH80" i="2"/>
  <c r="V80" i="2"/>
  <c r="N90" i="2"/>
  <c r="AJ69" i="2"/>
  <c r="AZ69" i="2"/>
  <c r="AG69" i="2"/>
  <c r="BE69" i="2"/>
  <c r="U69" i="2"/>
  <c r="AX96" i="2"/>
  <c r="X74" i="2"/>
  <c r="U74" i="2"/>
  <c r="AD74" i="2"/>
  <c r="AE74" i="2"/>
  <c r="BA74" i="2"/>
  <c r="AK89" i="2"/>
  <c r="BD76" i="2"/>
  <c r="U80" i="2"/>
  <c r="AJ80" i="2"/>
  <c r="AY114" i="2"/>
  <c r="BA69" i="2"/>
  <c r="AH69" i="2"/>
  <c r="BU69" i="2"/>
  <c r="AE69" i="2"/>
  <c r="AK69" i="2"/>
  <c r="BV74" i="2"/>
  <c r="AY74" i="2"/>
  <c r="AU74" i="2"/>
  <c r="BD74" i="2"/>
  <c r="BQ74" i="2"/>
  <c r="AI74" i="2"/>
  <c r="BP76" i="2"/>
  <c r="AK79" i="2"/>
  <c r="AG80" i="2"/>
  <c r="N69" i="2"/>
  <c r="AR69" i="2"/>
  <c r="Y69" i="2"/>
  <c r="BG69" i="2"/>
  <c r="V69" i="2"/>
  <c r="AC69" i="2"/>
  <c r="BC74" i="2"/>
  <c r="AK74" i="2"/>
  <c r="AG74" i="2"/>
  <c r="AP74" i="2"/>
  <c r="BB74" i="2"/>
  <c r="AA74" i="2"/>
  <c r="AW98" i="2"/>
  <c r="AR90" i="2"/>
  <c r="AX79" i="2"/>
  <c r="AQ80" i="2"/>
  <c r="R74" i="2"/>
  <c r="T80" i="2"/>
  <c r="AI69" i="2"/>
  <c r="BV69" i="2"/>
  <c r="AX69" i="2"/>
  <c r="BS69" i="2"/>
  <c r="AU96" i="2"/>
  <c r="Y74" i="2"/>
  <c r="W74" i="2"/>
  <c r="BI74" i="2"/>
  <c r="AC74" i="2"/>
  <c r="AS74" i="2"/>
  <c r="U98" i="2"/>
  <c r="R79" i="2"/>
  <c r="BG90" i="2"/>
  <c r="AD80" i="2"/>
  <c r="U94" i="2"/>
  <c r="AS94" i="2"/>
  <c r="BW94" i="2"/>
  <c r="AY94" i="2"/>
  <c r="BT94" i="2"/>
  <c r="BG121" i="2"/>
  <c r="AR89" i="2"/>
  <c r="R100" i="2"/>
  <c r="BW86" i="2"/>
  <c r="BO70" i="2"/>
  <c r="O72" i="2"/>
  <c r="AQ117" i="2"/>
  <c r="X117" i="2"/>
  <c r="AW117" i="2"/>
  <c r="AD117" i="2"/>
  <c r="BE72" i="2"/>
  <c r="AR72" i="2"/>
  <c r="AC113" i="2"/>
  <c r="N110" i="2"/>
  <c r="Q93" i="2"/>
  <c r="BI90" i="2"/>
  <c r="AJ109" i="2"/>
  <c r="AZ109" i="2"/>
  <c r="W109" i="2"/>
  <c r="AE109" i="2"/>
  <c r="AC109" i="2"/>
  <c r="BI102" i="2"/>
  <c r="AA100" i="2"/>
  <c r="AJ100" i="2"/>
  <c r="Y100" i="2"/>
  <c r="BG100" i="2"/>
  <c r="AL100" i="2"/>
  <c r="BE105" i="2"/>
  <c r="O93" i="2"/>
  <c r="AY80" i="2"/>
  <c r="BT80" i="2"/>
  <c r="BW93" i="2"/>
  <c r="AP93" i="2"/>
  <c r="W93" i="2"/>
  <c r="BD93" i="2"/>
  <c r="AC93" i="2"/>
  <c r="AI93" i="2"/>
  <c r="AD77" i="2"/>
  <c r="AX77" i="2"/>
  <c r="T72" i="2"/>
  <c r="U110" i="2"/>
  <c r="T94" i="2"/>
  <c r="M72" i="2"/>
  <c r="AU94" i="2"/>
  <c r="AZ94" i="2"/>
  <c r="AW94" i="2"/>
  <c r="AA86" i="2"/>
  <c r="BE70" i="2"/>
  <c r="AP70" i="2"/>
  <c r="BT78" i="2"/>
  <c r="BS72" i="2"/>
  <c r="BO72" i="2"/>
  <c r="AZ81" i="2"/>
  <c r="Q100" i="2"/>
  <c r="V100" i="2"/>
  <c r="AI100" i="2"/>
  <c r="BI100" i="2"/>
  <c r="AN100" i="2"/>
  <c r="U100" i="2"/>
  <c r="AS105" i="2"/>
  <c r="AK77" i="2"/>
  <c r="BW77" i="2"/>
  <c r="BE77" i="2"/>
  <c r="AP110" i="2"/>
  <c r="BD77" i="2"/>
  <c r="AB94" i="2"/>
  <c r="AG94" i="2"/>
  <c r="U121" i="2"/>
  <c r="BR94" i="2"/>
  <c r="BP94" i="2"/>
  <c r="AQ94" i="2"/>
  <c r="X94" i="2"/>
  <c r="AE94" i="2"/>
  <c r="AJ121" i="2"/>
  <c r="Q110" i="2"/>
  <c r="W86" i="2"/>
  <c r="AU70" i="2"/>
  <c r="M100" i="2"/>
  <c r="AI117" i="2"/>
  <c r="BV117" i="2"/>
  <c r="AX117" i="2"/>
  <c r="V117" i="2"/>
  <c r="BC117" i="2"/>
  <c r="AP72" i="2"/>
  <c r="AD72" i="2"/>
  <c r="AH72" i="2"/>
  <c r="BI81" i="2"/>
  <c r="M80" i="2"/>
  <c r="AR109" i="2"/>
  <c r="Y109" i="2"/>
  <c r="AF109" i="2"/>
  <c r="AL109" i="2"/>
  <c r="BA102" i="2"/>
  <c r="AL102" i="2"/>
  <c r="BB100" i="2"/>
  <c r="BT100" i="2"/>
  <c r="BW100" i="2"/>
  <c r="AY100" i="2"/>
  <c r="AF100" i="2"/>
  <c r="BR100" i="2"/>
  <c r="BV105" i="2"/>
  <c r="AK80" i="2"/>
  <c r="BG80" i="2"/>
  <c r="AS80" i="2"/>
  <c r="AQ93" i="2"/>
  <c r="BU93" i="2"/>
  <c r="AW93" i="2"/>
  <c r="AD93" i="2"/>
  <c r="AJ93" i="2"/>
  <c r="AJ77" i="2"/>
  <c r="BB77" i="2"/>
  <c r="V77" i="2"/>
  <c r="X110" i="2"/>
  <c r="P77" i="2"/>
  <c r="AL77" i="2"/>
  <c r="T77" i="2"/>
  <c r="AC94" i="2"/>
  <c r="Y94" i="2"/>
  <c r="AX89" i="2"/>
  <c r="BQ70" i="2"/>
  <c r="R94" i="2"/>
  <c r="AK72" i="2"/>
  <c r="AC72" i="2"/>
  <c r="AG72" i="2"/>
  <c r="BR81" i="2"/>
  <c r="P110" i="2"/>
  <c r="BA100" i="2"/>
  <c r="BQ100" i="2"/>
  <c r="AZ100" i="2"/>
  <c r="AG100" i="2"/>
  <c r="BS100" i="2"/>
  <c r="AK100" i="2"/>
  <c r="R70" i="2"/>
  <c r="BQ77" i="2"/>
  <c r="Y77" i="2"/>
  <c r="Q70" i="2"/>
  <c r="O89" i="2"/>
  <c r="U77" i="2"/>
  <c r="AR94" i="2"/>
  <c r="BG94" i="2"/>
  <c r="O110" i="2"/>
  <c r="M77" i="2"/>
  <c r="AL94" i="2"/>
  <c r="BQ94" i="2"/>
  <c r="AI94" i="2"/>
  <c r="BV94" i="2"/>
  <c r="AX94" i="2"/>
  <c r="Q121" i="2"/>
  <c r="BS89" i="2"/>
  <c r="AS70" i="2"/>
  <c r="BO117" i="2"/>
  <c r="AP117" i="2"/>
  <c r="BT117" i="2"/>
  <c r="AU117" i="2"/>
  <c r="W72" i="2"/>
  <c r="AS72" i="2"/>
  <c r="BO113" i="2"/>
  <c r="AB81" i="2"/>
  <c r="T100" i="2"/>
  <c r="AU90" i="2"/>
  <c r="BB109" i="2"/>
  <c r="BW109" i="2"/>
  <c r="AP109" i="2"/>
  <c r="BE109" i="2"/>
  <c r="BC109" i="2"/>
  <c r="BP102" i="2"/>
  <c r="R72" i="2"/>
  <c r="AB100" i="2"/>
  <c r="AM100" i="2"/>
  <c r="AQ100" i="2"/>
  <c r="X100" i="2"/>
  <c r="BD100" i="2"/>
  <c r="AC100" i="2"/>
  <c r="M74" i="2"/>
  <c r="N93" i="2"/>
  <c r="BR80" i="2"/>
  <c r="BU80" i="2"/>
  <c r="AR80" i="2"/>
  <c r="BI93" i="2"/>
  <c r="AN93" i="2"/>
  <c r="V93" i="2"/>
  <c r="BC93" i="2"/>
  <c r="BA93" i="2"/>
  <c r="BO77" i="2"/>
  <c r="AR77" i="2"/>
  <c r="BT110" i="2"/>
  <c r="M93" i="2"/>
  <c r="AN29" i="2"/>
  <c r="AF91" i="2"/>
  <c r="AL91" i="2"/>
  <c r="W91" i="2"/>
  <c r="AU91" i="2"/>
  <c r="BV91" i="2"/>
  <c r="BQ91" i="2"/>
  <c r="BB91" i="2"/>
  <c r="AY91" i="2"/>
  <c r="BG114" i="2"/>
  <c r="BW114" i="2"/>
  <c r="AG106" i="2"/>
  <c r="BU71" i="2"/>
  <c r="V71" i="2"/>
  <c r="AK71" i="2"/>
  <c r="R83" i="2"/>
  <c r="AZ98" i="2"/>
  <c r="BC118" i="2"/>
  <c r="X118" i="2"/>
  <c r="AY72" i="2"/>
  <c r="AU72" i="2"/>
  <c r="AJ72" i="2"/>
  <c r="AZ72" i="2"/>
  <c r="AP113" i="2"/>
  <c r="R80" i="2"/>
  <c r="AA90" i="2"/>
  <c r="AW95" i="2"/>
  <c r="R71" i="2"/>
  <c r="AG79" i="2"/>
  <c r="M71" i="2"/>
  <c r="AJ123" i="2"/>
  <c r="W80" i="2"/>
  <c r="BI80" i="2"/>
  <c r="AZ80" i="2"/>
  <c r="BQ80" i="2"/>
  <c r="AI80" i="2"/>
  <c r="X77" i="2"/>
  <c r="AG77" i="2"/>
  <c r="AP77" i="2"/>
  <c r="AI77" i="2"/>
  <c r="AW77" i="2"/>
  <c r="Q72" i="2"/>
  <c r="U112" i="2"/>
  <c r="BR122" i="2"/>
  <c r="P80" i="2"/>
  <c r="AX114" i="2"/>
  <c r="BO114" i="2"/>
  <c r="BQ106" i="2"/>
  <c r="W106" i="2"/>
  <c r="BS71" i="2"/>
  <c r="AC71" i="2"/>
  <c r="X98" i="2"/>
  <c r="BQ118" i="2"/>
  <c r="BU72" i="2"/>
  <c r="AX72" i="2"/>
  <c r="AL72" i="2"/>
  <c r="BP72" i="2"/>
  <c r="AQ72" i="2"/>
  <c r="W113" i="2"/>
  <c r="Y90" i="2"/>
  <c r="U95" i="2"/>
  <c r="AL79" i="2"/>
  <c r="M106" i="2"/>
  <c r="P103" i="2"/>
  <c r="AP80" i="2"/>
  <c r="BD80" i="2"/>
  <c r="AF80" i="2"/>
  <c r="AL80" i="2"/>
  <c r="BB80" i="2"/>
  <c r="AA80" i="2"/>
  <c r="AY77" i="2"/>
  <c r="BI77" i="2"/>
  <c r="BV77" i="2"/>
  <c r="AA77" i="2"/>
  <c r="AE77" i="2"/>
  <c r="BB112" i="2"/>
  <c r="R106" i="2"/>
  <c r="AE114" i="2"/>
  <c r="U114" i="2"/>
  <c r="AW106" i="2"/>
  <c r="M114" i="2"/>
  <c r="R90" i="2"/>
  <c r="BC106" i="2"/>
  <c r="AK106" i="2"/>
  <c r="BR114" i="2"/>
  <c r="BO106" i="2"/>
  <c r="BE71" i="2"/>
  <c r="AD71" i="2"/>
  <c r="AX118" i="2"/>
  <c r="BG72" i="2"/>
  <c r="AE72" i="2"/>
  <c r="BQ72" i="2"/>
  <c r="AA72" i="2"/>
  <c r="X72" i="2"/>
  <c r="P94" i="2"/>
  <c r="BC90" i="2"/>
  <c r="V90" i="2"/>
  <c r="N71" i="2"/>
  <c r="N94" i="2"/>
  <c r="AR123" i="2"/>
  <c r="BS80" i="2"/>
  <c r="BO80" i="2"/>
  <c r="BV80" i="2"/>
  <c r="AW80" i="2"/>
  <c r="BP80" i="2"/>
  <c r="BS77" i="2"/>
  <c r="AU77" i="2"/>
  <c r="AQ77" i="2"/>
  <c r="BP77" i="2"/>
  <c r="W77" i="2"/>
  <c r="N119" i="2"/>
  <c r="BE112" i="2"/>
  <c r="BI112" i="2"/>
  <c r="O71" i="2"/>
  <c r="BA106" i="2"/>
  <c r="AS114" i="2"/>
  <c r="AZ106" i="2"/>
  <c r="AW71" i="2"/>
  <c r="U71" i="2"/>
  <c r="AY83" i="2"/>
  <c r="BE118" i="2"/>
  <c r="AC118" i="2"/>
  <c r="AF72" i="2"/>
  <c r="V72" i="2"/>
  <c r="BB72" i="2"/>
  <c r="BW72" i="2"/>
  <c r="AJ113" i="2"/>
  <c r="R77" i="2"/>
  <c r="AC90" i="2"/>
  <c r="Y95" i="2"/>
  <c r="AX82" i="2"/>
  <c r="Q80" i="2"/>
  <c r="AQ123" i="2"/>
  <c r="AC80" i="2"/>
  <c r="AU80" i="2"/>
  <c r="Y80" i="2"/>
  <c r="AE80" i="2"/>
  <c r="BA80" i="2"/>
  <c r="AZ77" i="2"/>
  <c r="AH77" i="2"/>
  <c r="AC77" i="2"/>
  <c r="BA77" i="2"/>
  <c r="BT77" i="2"/>
  <c r="M94" i="2"/>
  <c r="AM112" i="2"/>
  <c r="AP112" i="2"/>
  <c r="N77" i="2"/>
  <c r="T119" i="2"/>
  <c r="AP114" i="2"/>
  <c r="AJ114" i="2"/>
  <c r="AP106" i="2"/>
  <c r="BE83" i="2"/>
  <c r="BC123" i="2"/>
  <c r="BS122" i="2"/>
  <c r="Q74" i="2"/>
  <c r="P79" i="2"/>
  <c r="T76" i="2"/>
  <c r="X76" i="2"/>
  <c r="U76" i="2"/>
  <c r="BW76" i="2"/>
  <c r="BE76" i="2"/>
  <c r="AB76" i="2"/>
  <c r="AS113" i="2"/>
  <c r="BW113" i="2"/>
  <c r="AY113" i="2"/>
  <c r="AF113" i="2"/>
  <c r="BS113" i="2"/>
  <c r="AK113" i="2"/>
  <c r="N79" i="2"/>
  <c r="M108" i="2"/>
  <c r="X82" i="2"/>
  <c r="AQ79" i="2"/>
  <c r="BO79" i="2"/>
  <c r="BB79" i="2"/>
  <c r="BU79" i="2"/>
  <c r="V79" i="2"/>
  <c r="BB108" i="2"/>
  <c r="BO108" i="2"/>
  <c r="AG108" i="2"/>
  <c r="AU108" i="2"/>
  <c r="N108" i="2"/>
  <c r="AD85" i="2"/>
  <c r="R85" i="2"/>
  <c r="AY76" i="2"/>
  <c r="AU76" i="2"/>
  <c r="AP76" i="2"/>
  <c r="AE76" i="2"/>
  <c r="BA76" i="2"/>
  <c r="AB113" i="2"/>
  <c r="AZ113" i="2"/>
  <c r="AG113" i="2"/>
  <c r="BT113" i="2"/>
  <c r="AU113" i="2"/>
  <c r="M79" i="2"/>
  <c r="Y82" i="2"/>
  <c r="BR79" i="2"/>
  <c r="AJ79" i="2"/>
  <c r="AS79" i="2"/>
  <c r="AF79" i="2"/>
  <c r="BT108" i="2"/>
  <c r="BA108" i="2"/>
  <c r="AQ108" i="2"/>
  <c r="BU108" i="2"/>
  <c r="AD108" i="2"/>
  <c r="AW85" i="2"/>
  <c r="M85" i="2"/>
  <c r="R108" i="2"/>
  <c r="AK76" i="2"/>
  <c r="AG76" i="2"/>
  <c r="AC76" i="2"/>
  <c r="V76" i="2"/>
  <c r="AR76" i="2"/>
  <c r="BP113" i="2"/>
  <c r="AQ113" i="2"/>
  <c r="X113" i="2"/>
  <c r="BE113" i="2"/>
  <c r="AL113" i="2"/>
  <c r="P82" i="2"/>
  <c r="AU82" i="2"/>
  <c r="X79" i="2"/>
  <c r="BS79" i="2"/>
  <c r="AD79" i="2"/>
  <c r="BP79" i="2"/>
  <c r="W79" i="2"/>
  <c r="BQ108" i="2"/>
  <c r="AB108" i="2"/>
  <c r="AH108" i="2"/>
  <c r="BG108" i="2"/>
  <c r="U108" i="2"/>
  <c r="AC85" i="2"/>
  <c r="AA85" i="2"/>
  <c r="O82" i="2"/>
  <c r="N76" i="2"/>
  <c r="W76" i="2"/>
  <c r="BI76" i="2"/>
  <c r="BV76" i="2"/>
  <c r="BQ76" i="2"/>
  <c r="AI76" i="2"/>
  <c r="BA113" i="2"/>
  <c r="AH113" i="2"/>
  <c r="BU113" i="2"/>
  <c r="AW113" i="2"/>
  <c r="AD113" i="2"/>
  <c r="AL82" i="2"/>
  <c r="BD79" i="2"/>
  <c r="AC79" i="2"/>
  <c r="BW79" i="2"/>
  <c r="BA79" i="2"/>
  <c r="BT79" i="2"/>
  <c r="BP108" i="2"/>
  <c r="AW108" i="2"/>
  <c r="Y108" i="2"/>
  <c r="AX108" i="2"/>
  <c r="BR108" i="2"/>
  <c r="BB85" i="2"/>
  <c r="T85" i="2"/>
  <c r="BU76" i="2"/>
  <c r="BR76" i="2"/>
  <c r="AF76" i="2"/>
  <c r="BC76" i="2"/>
  <c r="BB76" i="2"/>
  <c r="AA76" i="2"/>
  <c r="AR113" i="2"/>
  <c r="Y113" i="2"/>
  <c r="BG113" i="2"/>
  <c r="AM113" i="2"/>
  <c r="U113" i="2"/>
  <c r="Q85" i="2"/>
  <c r="BR82" i="2"/>
  <c r="U79" i="2"/>
  <c r="BQ79" i="2"/>
  <c r="BC79" i="2"/>
  <c r="AR79" i="2"/>
  <c r="BE79" i="2"/>
  <c r="AJ108" i="2"/>
  <c r="AA108" i="2"/>
  <c r="BI108" i="2"/>
  <c r="AF108" i="2"/>
  <c r="BC108" i="2"/>
  <c r="O79" i="2"/>
  <c r="AZ76" i="2"/>
  <c r="AX76" i="2"/>
  <c r="AQ76" i="2"/>
  <c r="Y76" i="2"/>
  <c r="AS76" i="2"/>
  <c r="BQ113" i="2"/>
  <c r="AI113" i="2"/>
  <c r="BV113" i="2"/>
  <c r="AX113" i="2"/>
  <c r="AE113" i="2"/>
  <c r="BR113" i="2"/>
  <c r="Q108" i="2"/>
  <c r="BP82" i="2"/>
  <c r="AZ79" i="2"/>
  <c r="AU79" i="2"/>
  <c r="AP79" i="2"/>
  <c r="AI79" i="2"/>
  <c r="AW79" i="2"/>
  <c r="BE108" i="2"/>
  <c r="V108" i="2"/>
  <c r="AY108" i="2"/>
  <c r="BS108" i="2"/>
  <c r="AK108" i="2"/>
  <c r="P76" i="2"/>
  <c r="T108" i="2"/>
  <c r="AL76" i="2"/>
  <c r="AH76" i="2"/>
  <c r="AD76" i="2"/>
  <c r="BT76" i="2"/>
  <c r="AJ76" i="2"/>
  <c r="BB113" i="2"/>
  <c r="AA113" i="2"/>
  <c r="BI113" i="2"/>
  <c r="AN113" i="2"/>
  <c r="V113" i="2"/>
  <c r="BC113" i="2"/>
  <c r="AR82" i="2"/>
  <c r="AY79" i="2"/>
  <c r="AH79" i="2"/>
  <c r="AB79" i="2"/>
  <c r="AA79" i="2"/>
  <c r="AE79" i="2"/>
  <c r="AI108" i="2"/>
  <c r="BW108" i="2"/>
  <c r="AP108" i="2"/>
  <c r="BD108" i="2"/>
  <c r="AC108" i="2"/>
  <c r="AL85" i="2"/>
  <c r="M82" i="2"/>
  <c r="N81" i="2"/>
  <c r="M105" i="2"/>
  <c r="BA121" i="2"/>
  <c r="BV121" i="2"/>
  <c r="AX121" i="2"/>
  <c r="AE121" i="2"/>
  <c r="BR121" i="2"/>
  <c r="AB121" i="2"/>
  <c r="BI89" i="2"/>
  <c r="AF89" i="2"/>
  <c r="BD89" i="2"/>
  <c r="AC89" i="2"/>
  <c r="AI89" i="2"/>
  <c r="AL81" i="2"/>
  <c r="AA81" i="2"/>
  <c r="AY81" i="2"/>
  <c r="AF81" i="2"/>
  <c r="BC81" i="2"/>
  <c r="V124" i="2"/>
  <c r="AD124" i="2"/>
  <c r="AS124" i="2"/>
  <c r="Q124" i="2"/>
  <c r="BI124" i="2"/>
  <c r="AN124" i="2"/>
  <c r="AR101" i="2"/>
  <c r="AN116" i="2"/>
  <c r="BD116" i="2"/>
  <c r="AC116" i="2"/>
  <c r="AR116" i="2"/>
  <c r="Y116" i="2"/>
  <c r="T81" i="2"/>
  <c r="V105" i="2"/>
  <c r="AF105" i="2"/>
  <c r="U105" i="2"/>
  <c r="AJ105" i="2"/>
  <c r="BI105" i="2"/>
  <c r="P124" i="2"/>
  <c r="BQ110" i="2"/>
  <c r="AP85" i="2"/>
  <c r="AB85" i="2"/>
  <c r="R124" i="2"/>
  <c r="P113" i="2"/>
  <c r="R113" i="2"/>
  <c r="BP121" i="2"/>
  <c r="BI121" i="2"/>
  <c r="AN121" i="2"/>
  <c r="V121" i="2"/>
  <c r="BC121" i="2"/>
  <c r="R121" i="2"/>
  <c r="AY89" i="2"/>
  <c r="W89" i="2"/>
  <c r="AU89" i="2"/>
  <c r="BQ89" i="2"/>
  <c r="AA89" i="2"/>
  <c r="P121" i="2"/>
  <c r="BO81" i="2"/>
  <c r="AU81" i="2"/>
  <c r="AP81" i="2"/>
  <c r="W81" i="2"/>
  <c r="AK81" i="2"/>
  <c r="BT124" i="2"/>
  <c r="U124" i="2"/>
  <c r="AJ124" i="2"/>
  <c r="BW124" i="2"/>
  <c r="AY124" i="2"/>
  <c r="AF124" i="2"/>
  <c r="BE101" i="2"/>
  <c r="BT116" i="2"/>
  <c r="AU116" i="2"/>
  <c r="BQ116" i="2"/>
  <c r="AI116" i="2"/>
  <c r="BV116" i="2"/>
  <c r="BT105" i="2"/>
  <c r="BA105" i="2"/>
  <c r="BR105" i="2"/>
  <c r="BW105" i="2"/>
  <c r="AY105" i="2"/>
  <c r="AJ110" i="2"/>
  <c r="AU85" i="2"/>
  <c r="X85" i="2"/>
  <c r="R76" i="2"/>
  <c r="P105" i="2"/>
  <c r="O105" i="2"/>
  <c r="R116" i="2"/>
  <c r="M124" i="2"/>
  <c r="BW121" i="2"/>
  <c r="AY121" i="2"/>
  <c r="AF121" i="2"/>
  <c r="BS121" i="2"/>
  <c r="AK121" i="2"/>
  <c r="AQ89" i="2"/>
  <c r="AP89" i="2"/>
  <c r="BT89" i="2"/>
  <c r="AL89" i="2"/>
  <c r="BB89" i="2"/>
  <c r="AI81" i="2"/>
  <c r="Y81" i="2"/>
  <c r="AG81" i="2"/>
  <c r="BT81" i="2"/>
  <c r="AC81" i="2"/>
  <c r="BE124" i="2"/>
  <c r="BR124" i="2"/>
  <c r="AB124" i="2"/>
  <c r="BO124" i="2"/>
  <c r="AP124" i="2"/>
  <c r="W124" i="2"/>
  <c r="BS101" i="2"/>
  <c r="BE116" i="2"/>
  <c r="AL116" i="2"/>
  <c r="BB116" i="2"/>
  <c r="AA116" i="2"/>
  <c r="BI116" i="2"/>
  <c r="AA105" i="2"/>
  <c r="AN105" i="2"/>
  <c r="AE105" i="2"/>
  <c r="BC105" i="2"/>
  <c r="BO105" i="2"/>
  <c r="AP105" i="2"/>
  <c r="O124" i="2"/>
  <c r="T116" i="2"/>
  <c r="O85" i="2"/>
  <c r="BU110" i="2"/>
  <c r="BA110" i="2"/>
  <c r="U85" i="2"/>
  <c r="AX85" i="2"/>
  <c r="O108" i="2"/>
  <c r="N105" i="2"/>
  <c r="Q79" i="2"/>
  <c r="BO121" i="2"/>
  <c r="AP121" i="2"/>
  <c r="W121" i="2"/>
  <c r="BD121" i="2"/>
  <c r="AC121" i="2"/>
  <c r="AH89" i="2"/>
  <c r="AG89" i="2"/>
  <c r="BE89" i="2"/>
  <c r="AD89" i="2"/>
  <c r="AS89" i="2"/>
  <c r="BD81" i="2"/>
  <c r="BW81" i="2"/>
  <c r="X81" i="2"/>
  <c r="BE81" i="2"/>
  <c r="BQ81" i="2"/>
  <c r="AE124" i="2"/>
  <c r="BC124" i="2"/>
  <c r="BP124" i="2"/>
  <c r="AZ124" i="2"/>
  <c r="AG124" i="2"/>
  <c r="AT101" i="2"/>
  <c r="AF116" i="2"/>
  <c r="AW116" i="2"/>
  <c r="AD116" i="2"/>
  <c r="AS116" i="2"/>
  <c r="BW116" i="2"/>
  <c r="AY116" i="2"/>
  <c r="AX105" i="2"/>
  <c r="BP105" i="2"/>
  <c r="BS105" i="2"/>
  <c r="AK105" i="2"/>
  <c r="AZ105" i="2"/>
  <c r="AG105" i="2"/>
  <c r="M121" i="2"/>
  <c r="AX110" i="2"/>
  <c r="BW110" i="2"/>
  <c r="AQ85" i="2"/>
  <c r="BT85" i="2"/>
  <c r="N116" i="2"/>
  <c r="P81" i="2"/>
  <c r="T105" i="2"/>
  <c r="O121" i="2"/>
  <c r="AR121" i="2"/>
  <c r="AZ121" i="2"/>
  <c r="AG121" i="2"/>
  <c r="BT121" i="2"/>
  <c r="AU121" i="2"/>
  <c r="BQ121" i="2"/>
  <c r="Y89" i="2"/>
  <c r="X89" i="2"/>
  <c r="AW89" i="2"/>
  <c r="U89" i="2"/>
  <c r="AJ89" i="2"/>
  <c r="AH81" i="2"/>
  <c r="AR81" i="2"/>
  <c r="BU81" i="2"/>
  <c r="AW81" i="2"/>
  <c r="BB81" i="2"/>
  <c r="BS124" i="2"/>
  <c r="AK124" i="2"/>
  <c r="BA124" i="2"/>
  <c r="AQ124" i="2"/>
  <c r="X124" i="2"/>
  <c r="BW101" i="2"/>
  <c r="W116" i="2"/>
  <c r="AM116" i="2"/>
  <c r="U116" i="2"/>
  <c r="AJ116" i="2"/>
  <c r="BO116" i="2"/>
  <c r="AP116" i="2"/>
  <c r="AW105" i="2"/>
  <c r="AM105" i="2"/>
  <c r="BD105" i="2"/>
  <c r="AC105" i="2"/>
  <c r="AQ105" i="2"/>
  <c r="X105" i="2"/>
  <c r="O116" i="2"/>
  <c r="M89" i="2"/>
  <c r="Q89" i="2"/>
  <c r="R105" i="2"/>
  <c r="AI121" i="2"/>
  <c r="AQ121" i="2"/>
  <c r="X121" i="2"/>
  <c r="BE121" i="2"/>
  <c r="AL121" i="2"/>
  <c r="BB121" i="2"/>
  <c r="BW89" i="2"/>
  <c r="BU89" i="2"/>
  <c r="AE89" i="2"/>
  <c r="BR89" i="2"/>
  <c r="BP89" i="2"/>
  <c r="AQ81" i="2"/>
  <c r="BA81" i="2"/>
  <c r="U81" i="2"/>
  <c r="BG81" i="2"/>
  <c r="AE81" i="2"/>
  <c r="AS81" i="2"/>
  <c r="M116" i="2"/>
  <c r="BD124" i="2"/>
  <c r="AC124" i="2"/>
  <c r="AR124" i="2"/>
  <c r="AH124" i="2"/>
  <c r="BU124" i="2"/>
  <c r="T121" i="2"/>
  <c r="AY101" i="2"/>
  <c r="BU116" i="2"/>
  <c r="AE116" i="2"/>
  <c r="BR116" i="2"/>
  <c r="AB116" i="2"/>
  <c r="AZ116" i="2"/>
  <c r="AG116" i="2"/>
  <c r="W105" i="2"/>
  <c r="BG105" i="2"/>
  <c r="AU105" i="2"/>
  <c r="BQ105" i="2"/>
  <c r="AH105" i="2"/>
  <c r="BS110" i="2"/>
  <c r="AH110" i="2"/>
  <c r="AH85" i="2"/>
  <c r="AE85" i="2"/>
  <c r="P89" i="2"/>
  <c r="N100" i="2"/>
  <c r="N89" i="2"/>
  <c r="N121" i="2"/>
  <c r="Q105" i="2"/>
  <c r="AA121" i="2"/>
  <c r="AH121" i="2"/>
  <c r="BU121" i="2"/>
  <c r="AW121" i="2"/>
  <c r="AD121" i="2"/>
  <c r="AS121" i="2"/>
  <c r="BO89" i="2"/>
  <c r="BG89" i="2"/>
  <c r="V89" i="2"/>
  <c r="BC89" i="2"/>
  <c r="BA89" i="2"/>
  <c r="BS81" i="2"/>
  <c r="AD81" i="2"/>
  <c r="BV81" i="2"/>
  <c r="AX81" i="2"/>
  <c r="V81" i="2"/>
  <c r="AJ81" i="2"/>
  <c r="AU124" i="2"/>
  <c r="BQ124" i="2"/>
  <c r="AI124" i="2"/>
  <c r="Y124" i="2"/>
  <c r="BG124" i="2"/>
  <c r="BG116" i="2"/>
  <c r="V116" i="2"/>
  <c r="BC116" i="2"/>
  <c r="BP116" i="2"/>
  <c r="AQ116" i="2"/>
  <c r="X116" i="2"/>
  <c r="BU105" i="2"/>
  <c r="AI105" i="2"/>
  <c r="AL105" i="2"/>
  <c r="BB105" i="2"/>
  <c r="Y105" i="2"/>
  <c r="R89" i="2"/>
  <c r="Q81" i="2"/>
  <c r="N124" i="2"/>
  <c r="P69" i="2"/>
  <c r="T69" i="2"/>
  <c r="AN114" i="2"/>
  <c r="V114" i="2"/>
  <c r="BC114" i="2"/>
  <c r="AB114" i="2"/>
  <c r="AZ114" i="2"/>
  <c r="AG114" i="2"/>
  <c r="Q91" i="2"/>
  <c r="BW91" i="2"/>
  <c r="AP91" i="2"/>
  <c r="BT91" i="2"/>
  <c r="AD91" i="2"/>
  <c r="AJ91" i="2"/>
  <c r="BP106" i="2"/>
  <c r="AA106" i="2"/>
  <c r="AQ106" i="2"/>
  <c r="X106" i="2"/>
  <c r="BD106" i="2"/>
  <c r="AC106" i="2"/>
  <c r="AJ83" i="2"/>
  <c r="R91" i="2"/>
  <c r="T91" i="2"/>
  <c r="Y104" i="2"/>
  <c r="N123" i="2"/>
  <c r="Y123" i="2"/>
  <c r="AB122" i="2"/>
  <c r="AR104" i="2"/>
  <c r="P114" i="2"/>
  <c r="AF114" i="2"/>
  <c r="BS114" i="2"/>
  <c r="AT114" i="2"/>
  <c r="BP114" i="2"/>
  <c r="AQ114" i="2"/>
  <c r="X114" i="2"/>
  <c r="BO91" i="2"/>
  <c r="AG91" i="2"/>
  <c r="BE91" i="2"/>
  <c r="U91" i="2"/>
  <c r="BP91" i="2"/>
  <c r="AJ106" i="2"/>
  <c r="AS106" i="2"/>
  <c r="AH106" i="2"/>
  <c r="BU106" i="2"/>
  <c r="AU106" i="2"/>
  <c r="R114" i="2"/>
  <c r="M91" i="2"/>
  <c r="P106" i="2"/>
  <c r="BG104" i="2"/>
  <c r="X123" i="2"/>
  <c r="BW115" i="2"/>
  <c r="AZ122" i="2"/>
  <c r="N91" i="2"/>
  <c r="N114" i="2"/>
  <c r="W114" i="2"/>
  <c r="BD114" i="2"/>
  <c r="AK114" i="2"/>
  <c r="BA114" i="2"/>
  <c r="AH114" i="2"/>
  <c r="AZ91" i="2"/>
  <c r="X91" i="2"/>
  <c r="AW91" i="2"/>
  <c r="BR91" i="2"/>
  <c r="BA91" i="2"/>
  <c r="BE106" i="2"/>
  <c r="V106" i="2"/>
  <c r="Y106" i="2"/>
  <c r="BG106" i="2"/>
  <c r="AL106" i="2"/>
  <c r="AL104" i="2"/>
  <c r="BG123" i="2"/>
  <c r="AG122" i="2"/>
  <c r="R115" i="2"/>
  <c r="O114" i="2"/>
  <c r="R104" i="2"/>
  <c r="P91" i="2"/>
  <c r="BT114" i="2"/>
  <c r="AU114" i="2"/>
  <c r="AC114" i="2"/>
  <c r="AR114" i="2"/>
  <c r="Y114" i="2"/>
  <c r="AQ91" i="2"/>
  <c r="BU91" i="2"/>
  <c r="AE91" i="2"/>
  <c r="BC91" i="2"/>
  <c r="AR91" i="2"/>
  <c r="AI106" i="2"/>
  <c r="BT106" i="2"/>
  <c r="BV106" i="2"/>
  <c r="AX106" i="2"/>
  <c r="AD106" i="2"/>
  <c r="R122" i="2"/>
  <c r="AM123" i="2"/>
  <c r="Q115" i="2"/>
  <c r="O91" i="2"/>
  <c r="BE114" i="2"/>
  <c r="AL114" i="2"/>
  <c r="BQ114" i="2"/>
  <c r="AI114" i="2"/>
  <c r="BV114" i="2"/>
  <c r="BD107" i="2"/>
  <c r="AH91" i="2"/>
  <c r="BG91" i="2"/>
  <c r="V91" i="2"/>
  <c r="AK91" i="2"/>
  <c r="AI91" i="2"/>
  <c r="BB106" i="2"/>
  <c r="AR106" i="2"/>
  <c r="BI106" i="2"/>
  <c r="AN106" i="2"/>
  <c r="U106" i="2"/>
  <c r="T114" i="2"/>
  <c r="M122" i="2"/>
  <c r="V123" i="2"/>
  <c r="U97" i="2"/>
  <c r="O106" i="2"/>
  <c r="BA99" i="2"/>
  <c r="Q114" i="2"/>
  <c r="BU114" i="2"/>
  <c r="AW114" i="2"/>
  <c r="AD114" i="2"/>
  <c r="BB114" i="2"/>
  <c r="AA114" i="2"/>
  <c r="BI114" i="2"/>
  <c r="Y91" i="2"/>
  <c r="AX91" i="2"/>
  <c r="BS91" i="2"/>
  <c r="AC91" i="2"/>
  <c r="AA91" i="2"/>
  <c r="AE106" i="2"/>
  <c r="BW106" i="2"/>
  <c r="AY106" i="2"/>
  <c r="AF106" i="2"/>
  <c r="BR106" i="2"/>
  <c r="AI83" i="2"/>
  <c r="BP123" i="2"/>
  <c r="U123" i="2"/>
  <c r="AE122" i="2"/>
  <c r="Q106" i="2"/>
  <c r="AP115" i="2"/>
  <c r="AI99" i="2"/>
  <c r="AL107" i="2"/>
  <c r="AD84" i="2"/>
  <c r="P104" i="2"/>
  <c r="BA104" i="2"/>
  <c r="BQ104" i="2"/>
  <c r="BV104" i="2"/>
  <c r="AX104" i="2"/>
  <c r="AD104" i="2"/>
  <c r="N115" i="2"/>
  <c r="P85" i="2"/>
  <c r="AI97" i="2"/>
  <c r="BB115" i="2"/>
  <c r="BO115" i="2"/>
  <c r="AG115" i="2"/>
  <c r="BT115" i="2"/>
  <c r="AU115" i="2"/>
  <c r="AW110" i="2"/>
  <c r="BR110" i="2"/>
  <c r="AR110" i="2"/>
  <c r="Y110" i="2"/>
  <c r="Y85" i="2"/>
  <c r="BO85" i="2"/>
  <c r="BV85" i="2"/>
  <c r="AN85" i="2"/>
  <c r="V85" i="2"/>
  <c r="W115" i="2"/>
  <c r="BQ92" i="2"/>
  <c r="AH99" i="2"/>
  <c r="AC107" i="2"/>
  <c r="U84" i="2"/>
  <c r="AB104" i="2"/>
  <c r="AM104" i="2"/>
  <c r="BI104" i="2"/>
  <c r="AN104" i="2"/>
  <c r="U104" i="2"/>
  <c r="O104" i="2"/>
  <c r="AS115" i="2"/>
  <c r="AZ115" i="2"/>
  <c r="X115" i="2"/>
  <c r="BE115" i="2"/>
  <c r="AL115" i="2"/>
  <c r="AE110" i="2"/>
  <c r="AK110" i="2"/>
  <c r="AI110" i="2"/>
  <c r="BI110" i="2"/>
  <c r="BW85" i="2"/>
  <c r="AI85" i="2"/>
  <c r="BI85" i="2"/>
  <c r="AF85" i="2"/>
  <c r="BC85" i="2"/>
  <c r="Q113" i="2"/>
  <c r="BD115" i="2"/>
  <c r="AY92" i="2"/>
  <c r="BV99" i="2"/>
  <c r="BB107" i="2"/>
  <c r="BQ84" i="2"/>
  <c r="R99" i="2"/>
  <c r="T104" i="2"/>
  <c r="M104" i="2"/>
  <c r="BP104" i="2"/>
  <c r="AW104" i="2"/>
  <c r="BW104" i="2"/>
  <c r="AY104" i="2"/>
  <c r="AF104" i="2"/>
  <c r="BR104" i="2"/>
  <c r="M115" i="2"/>
  <c r="AB115" i="2"/>
  <c r="AQ115" i="2"/>
  <c r="BU115" i="2"/>
  <c r="AW115" i="2"/>
  <c r="AD115" i="2"/>
  <c r="W110" i="2"/>
  <c r="V110" i="2"/>
  <c r="AC110" i="2"/>
  <c r="AA110" i="2"/>
  <c r="AY110" i="2"/>
  <c r="AR85" i="2"/>
  <c r="BD85" i="2"/>
  <c r="AY85" i="2"/>
  <c r="W85" i="2"/>
  <c r="AK85" i="2"/>
  <c r="M76" i="2"/>
  <c r="Q76" i="2"/>
  <c r="N113" i="2"/>
  <c r="AX99" i="2"/>
  <c r="AH107" i="2"/>
  <c r="Q104" i="2"/>
  <c r="T115" i="2"/>
  <c r="O99" i="2"/>
  <c r="AJ104" i="2"/>
  <c r="AA104" i="2"/>
  <c r="BO104" i="2"/>
  <c r="AP104" i="2"/>
  <c r="W104" i="2"/>
  <c r="BC104" i="2"/>
  <c r="P115" i="2"/>
  <c r="BS97" i="2"/>
  <c r="BA115" i="2"/>
  <c r="Y115" i="2"/>
  <c r="BG115" i="2"/>
  <c r="AM115" i="2"/>
  <c r="U115" i="2"/>
  <c r="O115" i="2"/>
  <c r="BU99" i="2"/>
  <c r="AA84" i="2"/>
  <c r="O97" i="2"/>
  <c r="BS99" i="2"/>
  <c r="W99" i="2"/>
  <c r="AE107" i="2"/>
  <c r="BV107" i="2"/>
  <c r="AF84" i="2"/>
  <c r="BE104" i="2"/>
  <c r="AS104" i="2"/>
  <c r="AZ104" i="2"/>
  <c r="AG104" i="2"/>
  <c r="BS104" i="2"/>
  <c r="AK104" i="2"/>
  <c r="BW97" i="2"/>
  <c r="AR115" i="2"/>
  <c r="BV115" i="2"/>
  <c r="AX115" i="2"/>
  <c r="AE115" i="2"/>
  <c r="BC115" i="2"/>
  <c r="BG110" i="2"/>
  <c r="AU110" i="2"/>
  <c r="BB110" i="2"/>
  <c r="BO110" i="2"/>
  <c r="AG110" i="2"/>
  <c r="BS85" i="2"/>
  <c r="BA85" i="2"/>
  <c r="AG85" i="2"/>
  <c r="BE85" i="2"/>
  <c r="BQ85" i="2"/>
  <c r="M113" i="2"/>
  <c r="O113" i="2"/>
  <c r="P108" i="2"/>
  <c r="O76" i="2"/>
  <c r="BR99" i="2"/>
  <c r="AI104" i="2"/>
  <c r="V104" i="2"/>
  <c r="AQ104" i="2"/>
  <c r="X104" i="2"/>
  <c r="BD104" i="2"/>
  <c r="AC104" i="2"/>
  <c r="AY97" i="2"/>
  <c r="AI115" i="2"/>
  <c r="BI115" i="2"/>
  <c r="AN115" i="2"/>
  <c r="V115" i="2"/>
  <c r="AK115" i="2"/>
  <c r="V107" i="2"/>
  <c r="AK99" i="2"/>
  <c r="BP107" i="2"/>
  <c r="BB104" i="2"/>
  <c r="BT104" i="2"/>
  <c r="AH104" i="2"/>
  <c r="BU104" i="2"/>
  <c r="AU104" i="2"/>
  <c r="M110" i="2"/>
  <c r="AW97" i="2"/>
  <c r="N85" i="2"/>
  <c r="AA115" i="2"/>
  <c r="AY115" i="2"/>
  <c r="AF115" i="2"/>
  <c r="BS115" i="2"/>
  <c r="AC115" i="2"/>
  <c r="AF110" i="2"/>
  <c r="AD110" i="2"/>
  <c r="BP110" i="2"/>
  <c r="AQ110" i="2"/>
  <c r="BP85" i="2"/>
  <c r="AZ85" i="2"/>
  <c r="BG85" i="2"/>
  <c r="AM85" i="2"/>
  <c r="AS85" i="2"/>
  <c r="T113" i="2"/>
  <c r="P100" i="2"/>
  <c r="O94" i="2"/>
  <c r="N104" i="2"/>
  <c r="Q86" i="2"/>
  <c r="BC97" i="2"/>
  <c r="BO97" i="2"/>
  <c r="AP97" i="2"/>
  <c r="AM97" i="2"/>
  <c r="AK97" i="2"/>
  <c r="AA97" i="2"/>
  <c r="O81" i="2"/>
  <c r="N106" i="2"/>
  <c r="R81" i="2"/>
  <c r="T97" i="2"/>
  <c r="AN12" i="2"/>
  <c r="BE86" i="2"/>
  <c r="AU86" i="2"/>
  <c r="AY86" i="2"/>
  <c r="Q83" i="2"/>
  <c r="BA83" i="2"/>
  <c r="AW83" i="2"/>
  <c r="AQ98" i="2"/>
  <c r="AE98" i="2"/>
  <c r="BT111" i="2"/>
  <c r="AH86" i="2"/>
  <c r="V86" i="2"/>
  <c r="BB86" i="2"/>
  <c r="AP86" i="2"/>
  <c r="AR83" i="2"/>
  <c r="AD83" i="2"/>
  <c r="AG83" i="2"/>
  <c r="AE83" i="2"/>
  <c r="AI98" i="2"/>
  <c r="AH98" i="2"/>
  <c r="BG98" i="2"/>
  <c r="V98" i="2"/>
  <c r="BC98" i="2"/>
  <c r="N86" i="2"/>
  <c r="BR97" i="2"/>
  <c r="AH97" i="2"/>
  <c r="AG97" i="2"/>
  <c r="AE97" i="2"/>
  <c r="AC97" i="2"/>
  <c r="O98" i="2"/>
  <c r="M83" i="2"/>
  <c r="AC86" i="2"/>
  <c r="BW83" i="2"/>
  <c r="AP83" i="2"/>
  <c r="AR98" i="2"/>
  <c r="BU98" i="2"/>
  <c r="BR98" i="2"/>
  <c r="N97" i="2"/>
  <c r="AD111" i="2"/>
  <c r="AE86" i="2"/>
  <c r="BT86" i="2"/>
  <c r="AJ86" i="2"/>
  <c r="AG86" i="2"/>
  <c r="U83" i="2"/>
  <c r="AZ83" i="2"/>
  <c r="X83" i="2"/>
  <c r="V83" i="2"/>
  <c r="AA98" i="2"/>
  <c r="Y98" i="2"/>
  <c r="AX98" i="2"/>
  <c r="BS98" i="2"/>
  <c r="AK98" i="2"/>
  <c r="BE120" i="2"/>
  <c r="BA97" i="2"/>
  <c r="BV97" i="2"/>
  <c r="X97" i="2"/>
  <c r="V97" i="2"/>
  <c r="BB97" i="2"/>
  <c r="O83" i="2"/>
  <c r="R86" i="2"/>
  <c r="AZ86" i="2"/>
  <c r="AQ86" i="2"/>
  <c r="BP86" i="2"/>
  <c r="X86" i="2"/>
  <c r="BS83" i="2"/>
  <c r="AA83" i="2"/>
  <c r="BG83" i="2"/>
  <c r="AK83" i="2"/>
  <c r="BP98" i="2"/>
  <c r="BV98" i="2"/>
  <c r="AF98" i="2"/>
  <c r="BD98" i="2"/>
  <c r="AC98" i="2"/>
  <c r="Q97" i="2"/>
  <c r="BR120" i="2"/>
  <c r="BQ97" i="2"/>
  <c r="BI97" i="2"/>
  <c r="AX97" i="2"/>
  <c r="BD97" i="2"/>
  <c r="AS97" i="2"/>
  <c r="P97" i="2"/>
  <c r="N98" i="2"/>
  <c r="AN54" i="2"/>
  <c r="P86" i="2"/>
  <c r="AD86" i="2"/>
  <c r="U86" i="2"/>
  <c r="BA86" i="2"/>
  <c r="BG86" i="2"/>
  <c r="M97" i="2"/>
  <c r="AQ83" i="2"/>
  <c r="AU83" i="2"/>
  <c r="AX83" i="2"/>
  <c r="AC83" i="2"/>
  <c r="BA98" i="2"/>
  <c r="AY98" i="2"/>
  <c r="W98" i="2"/>
  <c r="AU98" i="2"/>
  <c r="BQ98" i="2"/>
  <c r="AB120" i="2"/>
  <c r="AZ97" i="2"/>
  <c r="Y97" i="2"/>
  <c r="AN97" i="2"/>
  <c r="AU97" i="2"/>
  <c r="AJ97" i="2"/>
  <c r="BI111" i="2"/>
  <c r="M98" i="2"/>
  <c r="M120" i="2"/>
  <c r="M86" i="2"/>
  <c r="P83" i="2"/>
  <c r="AW86" i="2"/>
  <c r="BS86" i="2"/>
  <c r="AR86" i="2"/>
  <c r="AX86" i="2"/>
  <c r="Q98" i="2"/>
  <c r="BP83" i="2"/>
  <c r="Y83" i="2"/>
  <c r="AF83" i="2"/>
  <c r="BQ83" i="2"/>
  <c r="BW98" i="2"/>
  <c r="AP98" i="2"/>
  <c r="BT98" i="2"/>
  <c r="AL98" i="2"/>
  <c r="BB98" i="2"/>
  <c r="AZ120" i="2"/>
  <c r="BT97" i="2"/>
  <c r="BP97" i="2"/>
  <c r="BU97" i="2"/>
  <c r="AF97" i="2"/>
  <c r="AL97" i="2"/>
  <c r="AB97" i="2"/>
  <c r="T98" i="2"/>
  <c r="N83" i="2"/>
  <c r="R97" i="2"/>
  <c r="O86" i="2"/>
  <c r="AJ111" i="2"/>
  <c r="P98" i="2"/>
  <c r="Y86" i="2"/>
  <c r="BC86" i="2"/>
  <c r="AI86" i="2"/>
  <c r="AF86" i="2"/>
  <c r="AL83" i="2"/>
  <c r="BV83" i="2"/>
  <c r="BT83" i="2"/>
  <c r="BB83" i="2"/>
  <c r="BO98" i="2"/>
  <c r="AG98" i="2"/>
  <c r="BE98" i="2"/>
  <c r="AD98" i="2"/>
  <c r="AG120" i="2"/>
  <c r="R98" i="2"/>
  <c r="BE97" i="2"/>
  <c r="AQ97" i="2"/>
  <c r="BG97" i="2"/>
  <c r="W97" i="2"/>
  <c r="AD97" i="2"/>
  <c r="AR97" i="2"/>
  <c r="AN36" i="2"/>
  <c r="AN21" i="2"/>
  <c r="BE75" i="2"/>
  <c r="O102" i="2"/>
  <c r="AA92" i="2"/>
  <c r="BT99" i="2"/>
  <c r="BC99" i="2"/>
  <c r="AR99" i="2"/>
  <c r="Y99" i="2"/>
  <c r="AF99" i="2"/>
  <c r="AX103" i="2"/>
  <c r="BA107" i="2"/>
  <c r="BT107" i="2"/>
  <c r="AU107" i="2"/>
  <c r="BQ107" i="2"/>
  <c r="Y107" i="2"/>
  <c r="R102" i="2"/>
  <c r="BT70" i="2"/>
  <c r="AL70" i="2"/>
  <c r="BB70" i="2"/>
  <c r="BW70" i="2"/>
  <c r="AY70" i="2"/>
  <c r="Q102" i="2"/>
  <c r="BW78" i="2"/>
  <c r="AW118" i="2"/>
  <c r="AK118" i="2"/>
  <c r="BW118" i="2"/>
  <c r="BG118" i="2"/>
  <c r="AJ118" i="2"/>
  <c r="P122" i="2"/>
  <c r="P90" i="2"/>
  <c r="BD90" i="2"/>
  <c r="AK90" i="2"/>
  <c r="AI90" i="2"/>
  <c r="BV90" i="2"/>
  <c r="AX90" i="2"/>
  <c r="AB102" i="2"/>
  <c r="AM102" i="2"/>
  <c r="BV102" i="2"/>
  <c r="AX102" i="2"/>
  <c r="AD102" i="2"/>
  <c r="T123" i="2"/>
  <c r="BW82" i="2"/>
  <c r="AH82" i="2"/>
  <c r="BA82" i="2"/>
  <c r="BU82" i="2"/>
  <c r="BA123" i="2"/>
  <c r="AH123" i="2"/>
  <c r="BU123" i="2"/>
  <c r="AE123" i="2"/>
  <c r="BR123" i="2"/>
  <c r="AB123" i="2"/>
  <c r="Q122" i="2"/>
  <c r="AX112" i="2"/>
  <c r="AW112" i="2"/>
  <c r="AD112" i="2"/>
  <c r="AS112" i="2"/>
  <c r="BW112" i="2"/>
  <c r="AY112" i="2"/>
  <c r="V122" i="2"/>
  <c r="BC122" i="2"/>
  <c r="BP122" i="2"/>
  <c r="AQ122" i="2"/>
  <c r="X122" i="2"/>
  <c r="M70" i="2"/>
  <c r="M123" i="2"/>
  <c r="AN37" i="2"/>
  <c r="BA122" i="2"/>
  <c r="P107" i="2"/>
  <c r="BT92" i="2"/>
  <c r="BD99" i="2"/>
  <c r="AC99" i="2"/>
  <c r="AA99" i="2"/>
  <c r="AY99" i="2"/>
  <c r="BW103" i="2"/>
  <c r="AX107" i="2"/>
  <c r="BG107" i="2"/>
  <c r="AD107" i="2"/>
  <c r="AJ107" i="2"/>
  <c r="BI107" i="2"/>
  <c r="T122" i="2"/>
  <c r="AF70" i="2"/>
  <c r="AW70" i="2"/>
  <c r="U70" i="2"/>
  <c r="AJ70" i="2"/>
  <c r="AZ70" i="2"/>
  <c r="AG70" i="2"/>
  <c r="Q99" i="2"/>
  <c r="AJ78" i="2"/>
  <c r="BS118" i="2"/>
  <c r="BB118" i="2"/>
  <c r="AQ118" i="2"/>
  <c r="AN118" i="2"/>
  <c r="AI118" i="2"/>
  <c r="BV75" i="2"/>
  <c r="AL90" i="2"/>
  <c r="BQ90" i="2"/>
  <c r="BW90" i="2"/>
  <c r="AY90" i="2"/>
  <c r="W90" i="2"/>
  <c r="AA102" i="2"/>
  <c r="BW102" i="2"/>
  <c r="AY102" i="2"/>
  <c r="AF102" i="2"/>
  <c r="BR102" i="2"/>
  <c r="V82" i="2"/>
  <c r="AK82" i="2"/>
  <c r="AI82" i="2"/>
  <c r="AF82" i="2"/>
  <c r="N122" i="2"/>
  <c r="N107" i="2"/>
  <c r="AI123" i="2"/>
  <c r="BV123" i="2"/>
  <c r="AX123" i="2"/>
  <c r="BS123" i="2"/>
  <c r="AK123" i="2"/>
  <c r="T70" i="2"/>
  <c r="N99" i="2"/>
  <c r="T102" i="2"/>
  <c r="AF112" i="2"/>
  <c r="AE112" i="2"/>
  <c r="BR112" i="2"/>
  <c r="AB112" i="2"/>
  <c r="AZ112" i="2"/>
  <c r="AG112" i="2"/>
  <c r="BD122" i="2"/>
  <c r="AC122" i="2"/>
  <c r="AR122" i="2"/>
  <c r="Y122" i="2"/>
  <c r="BG122" i="2"/>
  <c r="Q107" i="2"/>
  <c r="N78" i="2"/>
  <c r="AK122" i="2"/>
  <c r="BU122" i="2"/>
  <c r="O107" i="2"/>
  <c r="BE99" i="2"/>
  <c r="AU99" i="2"/>
  <c r="BQ99" i="2"/>
  <c r="BW99" i="2"/>
  <c r="AP99" i="2"/>
  <c r="AP103" i="2"/>
  <c r="AA107" i="2"/>
  <c r="AI107" i="2"/>
  <c r="U107" i="2"/>
  <c r="BW107" i="2"/>
  <c r="AY107" i="2"/>
  <c r="W70" i="2"/>
  <c r="AE70" i="2"/>
  <c r="BR70" i="2"/>
  <c r="BP70" i="2"/>
  <c r="AQ70" i="2"/>
  <c r="X70" i="2"/>
  <c r="BD118" i="2"/>
  <c r="AS118" i="2"/>
  <c r="BV118" i="2"/>
  <c r="AE118" i="2"/>
  <c r="AA118" i="2"/>
  <c r="BR75" i="2"/>
  <c r="AD90" i="2"/>
  <c r="BB90" i="2"/>
  <c r="BO90" i="2"/>
  <c r="AP90" i="2"/>
  <c r="BT90" i="2"/>
  <c r="BE102" i="2"/>
  <c r="AS102" i="2"/>
  <c r="BO102" i="2"/>
  <c r="AP102" i="2"/>
  <c r="W102" i="2"/>
  <c r="BC102" i="2"/>
  <c r="AE82" i="2"/>
  <c r="BT82" i="2"/>
  <c r="AC82" i="2"/>
  <c r="AA82" i="2"/>
  <c r="W82" i="2"/>
  <c r="AA123" i="2"/>
  <c r="BI123" i="2"/>
  <c r="AN123" i="2"/>
  <c r="BD123" i="2"/>
  <c r="AC123" i="2"/>
  <c r="W112" i="2"/>
  <c r="V112" i="2"/>
  <c r="BC112" i="2"/>
  <c r="BP112" i="2"/>
  <c r="AQ112" i="2"/>
  <c r="X112" i="2"/>
  <c r="BE122" i="2"/>
  <c r="AU122" i="2"/>
  <c r="BQ122" i="2"/>
  <c r="AI122" i="2"/>
  <c r="BV122" i="2"/>
  <c r="AX122" i="2"/>
  <c r="R82" i="2"/>
  <c r="O123" i="2"/>
  <c r="P118" i="2"/>
  <c r="AW99" i="2"/>
  <c r="AL99" i="2"/>
  <c r="BB99" i="2"/>
  <c r="BO99" i="2"/>
  <c r="AG99" i="2"/>
  <c r="AW107" i="2"/>
  <c r="BE107" i="2"/>
  <c r="BR107" i="2"/>
  <c r="BO107" i="2"/>
  <c r="AP107" i="2"/>
  <c r="BU70" i="2"/>
  <c r="V70" i="2"/>
  <c r="BC70" i="2"/>
  <c r="BA70" i="2"/>
  <c r="AH70" i="2"/>
  <c r="M112" i="2"/>
  <c r="AU118" i="2"/>
  <c r="AF118" i="2"/>
  <c r="BI118" i="2"/>
  <c r="V118" i="2"/>
  <c r="AH118" i="2"/>
  <c r="O90" i="2"/>
  <c r="AT75" i="2"/>
  <c r="U90" i="2"/>
  <c r="AJ90" i="2"/>
  <c r="AZ90" i="2"/>
  <c r="AG90" i="2"/>
  <c r="BE90" i="2"/>
  <c r="AI102" i="2"/>
  <c r="V102" i="2"/>
  <c r="AZ102" i="2"/>
  <c r="AG102" i="2"/>
  <c r="BS102" i="2"/>
  <c r="AT102" i="2"/>
  <c r="AZ82" i="2"/>
  <c r="AQ82" i="2"/>
  <c r="BQ82" i="2"/>
  <c r="AY82" i="2"/>
  <c r="BW123" i="2"/>
  <c r="AY123" i="2"/>
  <c r="AF123" i="2"/>
  <c r="AU123" i="2"/>
  <c r="BQ123" i="2"/>
  <c r="M107" i="2"/>
  <c r="BU112" i="2"/>
  <c r="BS112" i="2"/>
  <c r="AK112" i="2"/>
  <c r="BA112" i="2"/>
  <c r="AH112" i="2"/>
  <c r="AW122" i="2"/>
  <c r="AL122" i="2"/>
  <c r="BB122" i="2"/>
  <c r="AA122" i="2"/>
  <c r="BI122" i="2"/>
  <c r="AN122" i="2"/>
  <c r="AH122" i="2"/>
  <c r="Q82" i="2"/>
  <c r="AE99" i="2"/>
  <c r="AD99" i="2"/>
  <c r="AS99" i="2"/>
  <c r="AZ99" i="2"/>
  <c r="X99" i="2"/>
  <c r="BU107" i="2"/>
  <c r="AF107" i="2"/>
  <c r="BC107" i="2"/>
  <c r="AZ107" i="2"/>
  <c r="AG107" i="2"/>
  <c r="BG70" i="2"/>
  <c r="BS70" i="2"/>
  <c r="AK70" i="2"/>
  <c r="AR70" i="2"/>
  <c r="Y70" i="2"/>
  <c r="Q123" i="2"/>
  <c r="O122" i="2"/>
  <c r="R123" i="2"/>
  <c r="AL118" i="2"/>
  <c r="BP118" i="2"/>
  <c r="AY118" i="2"/>
  <c r="AD118" i="2"/>
  <c r="Y118" i="2"/>
  <c r="BW75" i="2"/>
  <c r="BS90" i="2"/>
  <c r="BP90" i="2"/>
  <c r="AQ90" i="2"/>
  <c r="X90" i="2"/>
  <c r="AW90" i="2"/>
  <c r="BB102" i="2"/>
  <c r="BT102" i="2"/>
  <c r="AQ102" i="2"/>
  <c r="X102" i="2"/>
  <c r="BD102" i="2"/>
  <c r="AK102" i="2"/>
  <c r="N82" i="2"/>
  <c r="N118" i="2"/>
  <c r="AD82" i="2"/>
  <c r="U82" i="2"/>
  <c r="BB82" i="2"/>
  <c r="AP82" i="2"/>
  <c r="O112" i="2"/>
  <c r="BO123" i="2"/>
  <c r="AP123" i="2"/>
  <c r="BT123" i="2"/>
  <c r="AL123" i="2"/>
  <c r="BB123" i="2"/>
  <c r="N70" i="2"/>
  <c r="T107" i="2"/>
  <c r="BG112" i="2"/>
  <c r="BD112" i="2"/>
  <c r="AC112" i="2"/>
  <c r="AR112" i="2"/>
  <c r="Y112" i="2"/>
  <c r="AM122" i="2"/>
  <c r="AD122" i="2"/>
  <c r="AS122" i="2"/>
  <c r="BW122" i="2"/>
  <c r="AY122" i="2"/>
  <c r="AF122" i="2"/>
  <c r="P70" i="2"/>
  <c r="M99" i="2"/>
  <c r="M103" i="2"/>
  <c r="P99" i="2"/>
  <c r="M90" i="2"/>
  <c r="Q90" i="2"/>
  <c r="S92" i="2"/>
  <c r="P123" i="2"/>
  <c r="BD92" i="2"/>
  <c r="V99" i="2"/>
  <c r="U99" i="2"/>
  <c r="BP99" i="2"/>
  <c r="AQ99" i="2"/>
  <c r="BG99" i="2"/>
  <c r="AR107" i="2"/>
  <c r="BS107" i="2"/>
  <c r="AK107" i="2"/>
  <c r="AQ107" i="2"/>
  <c r="X107" i="2"/>
  <c r="AX70" i="2"/>
  <c r="BD70" i="2"/>
  <c r="AC70" i="2"/>
  <c r="AI70" i="2"/>
  <c r="BV70" i="2"/>
  <c r="BS78" i="2"/>
  <c r="BT118" i="2"/>
  <c r="BR118" i="2"/>
  <c r="BA118" i="2"/>
  <c r="AP118" i="2"/>
  <c r="U118" i="2"/>
  <c r="AG118" i="2"/>
  <c r="N102" i="2"/>
  <c r="P112" i="2"/>
  <c r="AA75" i="2"/>
  <c r="BR90" i="2"/>
  <c r="BA90" i="2"/>
  <c r="AH90" i="2"/>
  <c r="BU90" i="2"/>
  <c r="AE90" i="2"/>
  <c r="AE102" i="2"/>
  <c r="AR102" i="2"/>
  <c r="AH102" i="2"/>
  <c r="BU102" i="2"/>
  <c r="AU102" i="2"/>
  <c r="AC102" i="2"/>
  <c r="N112" i="2"/>
  <c r="AW82" i="2"/>
  <c r="BS82" i="2"/>
  <c r="AJ82" i="2"/>
  <c r="AG82" i="2"/>
  <c r="M118" i="2"/>
  <c r="AZ123" i="2"/>
  <c r="AG123" i="2"/>
  <c r="BE123" i="2"/>
  <c r="AD123" i="2"/>
  <c r="AS123" i="2"/>
  <c r="R107" i="2"/>
  <c r="BT112" i="2"/>
  <c r="AU112" i="2"/>
  <c r="BQ112" i="2"/>
  <c r="AI112" i="2"/>
  <c r="BV112" i="2"/>
  <c r="BT122" i="2"/>
  <c r="U122" i="2"/>
  <c r="AJ122" i="2"/>
  <c r="BO122" i="2"/>
  <c r="AP122" i="2"/>
  <c r="W122" i="2"/>
  <c r="P102" i="2"/>
  <c r="O70" i="2"/>
  <c r="R112" i="2"/>
  <c r="AN45" i="2"/>
  <c r="AN57" i="2"/>
  <c r="AN28" i="2"/>
  <c r="O75" i="2"/>
  <c r="R103" i="2"/>
  <c r="BP103" i="2"/>
  <c r="AA103" i="2"/>
  <c r="BC103" i="2"/>
  <c r="BO103" i="2"/>
  <c r="AG103" i="2"/>
  <c r="AL96" i="2"/>
  <c r="BB96" i="2"/>
  <c r="AA96" i="2"/>
  <c r="BI96" i="2"/>
  <c r="AN96" i="2"/>
  <c r="V96" i="2"/>
  <c r="T120" i="2"/>
  <c r="BU88" i="2"/>
  <c r="Q75" i="2"/>
  <c r="M95" i="2"/>
  <c r="P101" i="2"/>
  <c r="BB75" i="2"/>
  <c r="AY75" i="2"/>
  <c r="AG75" i="2"/>
  <c r="BC75" i="2"/>
  <c r="BU75" i="2"/>
  <c r="AW75" i="2"/>
  <c r="BW95" i="2"/>
  <c r="BU95" i="2"/>
  <c r="AE95" i="2"/>
  <c r="BR95" i="2"/>
  <c r="BA95" i="2"/>
  <c r="O101" i="2"/>
  <c r="AW120" i="2"/>
  <c r="BC120" i="2"/>
  <c r="BP120" i="2"/>
  <c r="AQ120" i="2"/>
  <c r="X120" i="2"/>
  <c r="V101" i="2"/>
  <c r="AF101" i="2"/>
  <c r="BD101" i="2"/>
  <c r="AK101" i="2"/>
  <c r="BO101" i="2"/>
  <c r="AP101" i="2"/>
  <c r="BB73" i="2"/>
  <c r="AS73" i="2"/>
  <c r="BA73" i="2"/>
  <c r="BU73" i="2"/>
  <c r="AW73" i="2"/>
  <c r="T101" i="2"/>
  <c r="Q73" i="2"/>
  <c r="AN34" i="2"/>
  <c r="P75" i="2"/>
  <c r="R95" i="2"/>
  <c r="AK88" i="2"/>
  <c r="AL75" i="2"/>
  <c r="AJ75" i="2"/>
  <c r="BI75" i="2"/>
  <c r="AP75" i="2"/>
  <c r="BG75" i="2"/>
  <c r="AM75" i="2"/>
  <c r="BO95" i="2"/>
  <c r="BG95" i="2"/>
  <c r="V95" i="2"/>
  <c r="AK95" i="2"/>
  <c r="AR95" i="2"/>
  <c r="R73" i="2"/>
  <c r="BS120" i="2"/>
  <c r="AK120" i="2"/>
  <c r="BA120" i="2"/>
  <c r="AH120" i="2"/>
  <c r="BU120" i="2"/>
  <c r="BT101" i="2"/>
  <c r="BA101" i="2"/>
  <c r="AU101" i="2"/>
  <c r="AC101" i="2"/>
  <c r="AZ101" i="2"/>
  <c r="AG101" i="2"/>
  <c r="M73" i="2"/>
  <c r="M75" i="2"/>
  <c r="AC73" i="2"/>
  <c r="BO73" i="2"/>
  <c r="AR73" i="2"/>
  <c r="BG73" i="2"/>
  <c r="AM73" i="2"/>
  <c r="Q103" i="2"/>
  <c r="M81" i="2"/>
  <c r="AN53" i="2"/>
  <c r="AN15" i="2"/>
  <c r="AN32" i="2"/>
  <c r="AN20" i="2"/>
  <c r="AN59" i="2"/>
  <c r="AN8" i="2"/>
  <c r="AN35" i="2"/>
  <c r="Y73" i="2"/>
  <c r="BS103" i="2"/>
  <c r="X103" i="2"/>
  <c r="AD96" i="2"/>
  <c r="AY96" i="2"/>
  <c r="AW103" i="2"/>
  <c r="AI103" i="2"/>
  <c r="BD103" i="2"/>
  <c r="AC103" i="2"/>
  <c r="AQ103" i="2"/>
  <c r="U96" i="2"/>
  <c r="AJ96" i="2"/>
  <c r="BO96" i="2"/>
  <c r="AP96" i="2"/>
  <c r="W96" i="2"/>
  <c r="N95" i="2"/>
  <c r="T73" i="2"/>
  <c r="N120" i="2"/>
  <c r="Q96" i="2"/>
  <c r="Y75" i="2"/>
  <c r="U75" i="2"/>
  <c r="AS75" i="2"/>
  <c r="AB75" i="2"/>
  <c r="AX75" i="2"/>
  <c r="AE75" i="2"/>
  <c r="BV95" i="2"/>
  <c r="AX95" i="2"/>
  <c r="BS95" i="2"/>
  <c r="AC95" i="2"/>
  <c r="AI95" i="2"/>
  <c r="BD120" i="2"/>
  <c r="AC120" i="2"/>
  <c r="AR120" i="2"/>
  <c r="Y120" i="2"/>
  <c r="BG120" i="2"/>
  <c r="AN101" i="2"/>
  <c r="AE101" i="2"/>
  <c r="AL101" i="2"/>
  <c r="BQ101" i="2"/>
  <c r="AQ101" i="2"/>
  <c r="X101" i="2"/>
  <c r="T103" i="2"/>
  <c r="BS73" i="2"/>
  <c r="AP73" i="2"/>
  <c r="AI73" i="2"/>
  <c r="AX73" i="2"/>
  <c r="AE73" i="2"/>
  <c r="O96" i="2"/>
  <c r="BG103" i="2"/>
  <c r="BE103" i="2"/>
  <c r="BQ103" i="2"/>
  <c r="AH103" i="2"/>
  <c r="BR96" i="2"/>
  <c r="AB96" i="2"/>
  <c r="AZ96" i="2"/>
  <c r="AG96" i="2"/>
  <c r="BT96" i="2"/>
  <c r="M101" i="2"/>
  <c r="BS75" i="2"/>
  <c r="BQ75" i="2"/>
  <c r="AD75" i="2"/>
  <c r="BP75" i="2"/>
  <c r="AN75" i="2"/>
  <c r="V75" i="2"/>
  <c r="BI95" i="2"/>
  <c r="AF95" i="2"/>
  <c r="BD95" i="2"/>
  <c r="BQ95" i="2"/>
  <c r="AA95" i="2"/>
  <c r="AE120" i="2"/>
  <c r="AU120" i="2"/>
  <c r="BQ120" i="2"/>
  <c r="AI120" i="2"/>
  <c r="BV120" i="2"/>
  <c r="AX120" i="2"/>
  <c r="BP101" i="2"/>
  <c r="AX101" i="2"/>
  <c r="AD101" i="2"/>
  <c r="BB101" i="2"/>
  <c r="AH101" i="2"/>
  <c r="P96" i="2"/>
  <c r="AY73" i="2"/>
  <c r="BI73" i="2"/>
  <c r="AA73" i="2"/>
  <c r="AN73" i="2"/>
  <c r="V73" i="2"/>
  <c r="O103" i="2"/>
  <c r="S108" i="2"/>
  <c r="BQ73" i="2"/>
  <c r="BE73" i="2"/>
  <c r="AZ103" i="2"/>
  <c r="AS96" i="2"/>
  <c r="W103" i="2"/>
  <c r="AU103" i="2"/>
  <c r="AR103" i="2"/>
  <c r="AF103" i="2"/>
  <c r="AL103" i="2"/>
  <c r="BB103" i="2"/>
  <c r="Y103" i="2"/>
  <c r="BC96" i="2"/>
  <c r="BP96" i="2"/>
  <c r="AQ96" i="2"/>
  <c r="X96" i="2"/>
  <c r="BE96" i="2"/>
  <c r="P73" i="2"/>
  <c r="R75" i="2"/>
  <c r="AZ75" i="2"/>
  <c r="AU75" i="2"/>
  <c r="BD75" i="2"/>
  <c r="BA75" i="2"/>
  <c r="AF75" i="2"/>
  <c r="AZ95" i="2"/>
  <c r="AY95" i="2"/>
  <c r="W95" i="2"/>
  <c r="AU95" i="2"/>
  <c r="BB95" i="2"/>
  <c r="V120" i="2"/>
  <c r="AL120" i="2"/>
  <c r="BB120" i="2"/>
  <c r="AA120" i="2"/>
  <c r="BI120" i="2"/>
  <c r="AN120" i="2"/>
  <c r="AM101" i="2"/>
  <c r="AA101" i="2"/>
  <c r="U101" i="2"/>
  <c r="AS101" i="2"/>
  <c r="Y101" i="2"/>
  <c r="BW73" i="2"/>
  <c r="AB73" i="2"/>
  <c r="AK73" i="2"/>
  <c r="AZ73" i="2"/>
  <c r="AF73" i="2"/>
  <c r="AU73" i="2"/>
  <c r="M88" i="2"/>
  <c r="O120" i="2"/>
  <c r="AN60" i="2"/>
  <c r="AN7" i="2"/>
  <c r="AN62" i="2"/>
  <c r="AN38" i="2"/>
  <c r="S118" i="2"/>
  <c r="R120" i="2"/>
  <c r="N103" i="2"/>
  <c r="R101" i="2"/>
  <c r="V103" i="2"/>
  <c r="BA103" i="2"/>
  <c r="AD103" i="2"/>
  <c r="AS103" i="2"/>
  <c r="BV103" i="2"/>
  <c r="BS96" i="2"/>
  <c r="AK96" i="2"/>
  <c r="BA96" i="2"/>
  <c r="AH96" i="2"/>
  <c r="BU96" i="2"/>
  <c r="AW96" i="2"/>
  <c r="Q101" i="2"/>
  <c r="AK75" i="2"/>
  <c r="AH75" i="2"/>
  <c r="AQ75" i="2"/>
  <c r="AR75" i="2"/>
  <c r="W75" i="2"/>
  <c r="AQ95" i="2"/>
  <c r="AP95" i="2"/>
  <c r="BT95" i="2"/>
  <c r="AL95" i="2"/>
  <c r="AS95" i="2"/>
  <c r="N101" i="2"/>
  <c r="Q95" i="2"/>
  <c r="AM120" i="2"/>
  <c r="AD120" i="2"/>
  <c r="AS120" i="2"/>
  <c r="BW120" i="2"/>
  <c r="AY120" i="2"/>
  <c r="AF120" i="2"/>
  <c r="BG101" i="2"/>
  <c r="AW101" i="2"/>
  <c r="BR101" i="2"/>
  <c r="AJ101" i="2"/>
  <c r="BV101" i="2"/>
  <c r="N73" i="2"/>
  <c r="N75" i="2"/>
  <c r="N96" i="2"/>
  <c r="BC73" i="2"/>
  <c r="BR73" i="2"/>
  <c r="BD73" i="2"/>
  <c r="AQ73" i="2"/>
  <c r="W73" i="2"/>
  <c r="AL73" i="2"/>
  <c r="Q120" i="2"/>
  <c r="R96" i="2"/>
  <c r="AN24" i="2"/>
  <c r="AN55" i="2"/>
  <c r="S80" i="2"/>
  <c r="BP73" i="2"/>
  <c r="U73" i="2"/>
  <c r="AK103" i="2"/>
  <c r="BW96" i="2"/>
  <c r="AF96" i="2"/>
  <c r="O95" i="2"/>
  <c r="BT103" i="2"/>
  <c r="AE103" i="2"/>
  <c r="U103" i="2"/>
  <c r="AB103" i="2"/>
  <c r="AY103" i="2"/>
  <c r="BD96" i="2"/>
  <c r="AC96" i="2"/>
  <c r="AR96" i="2"/>
  <c r="Y96" i="2"/>
  <c r="BG96" i="2"/>
  <c r="AM96" i="2"/>
  <c r="BQ88" i="2"/>
  <c r="X75" i="2"/>
  <c r="BO75" i="2"/>
  <c r="AC75" i="2"/>
  <c r="AI75" i="2"/>
  <c r="BT75" i="2"/>
  <c r="AH95" i="2"/>
  <c r="AG95" i="2"/>
  <c r="BE95" i="2"/>
  <c r="AD95" i="2"/>
  <c r="AJ95" i="2"/>
  <c r="M96" i="2"/>
  <c r="T96" i="2"/>
  <c r="BT120" i="2"/>
  <c r="U120" i="2"/>
  <c r="AJ120" i="2"/>
  <c r="BO120" i="2"/>
  <c r="AP120" i="2"/>
  <c r="W120" i="2"/>
  <c r="BU101" i="2"/>
  <c r="AI101" i="2"/>
  <c r="W101" i="2"/>
  <c r="BC101" i="2"/>
  <c r="AB101" i="2"/>
  <c r="BI101" i="2"/>
  <c r="P120" i="2"/>
  <c r="P95" i="2"/>
  <c r="AG73" i="2"/>
  <c r="X73" i="2"/>
  <c r="AJ73" i="2"/>
  <c r="AH73" i="2"/>
  <c r="BT73" i="2"/>
  <c r="AD73" i="2"/>
  <c r="T75" i="2"/>
  <c r="T95" i="2"/>
  <c r="AN13" i="2"/>
  <c r="AN42" i="2"/>
  <c r="AN48" i="2"/>
  <c r="AU92" i="2"/>
  <c r="BB92" i="2"/>
  <c r="BW92" i="2"/>
  <c r="AP92" i="2"/>
  <c r="BE92" i="2"/>
  <c r="BQ111" i="2"/>
  <c r="BW111" i="2"/>
  <c r="AY111" i="2"/>
  <c r="BE111" i="2"/>
  <c r="U111" i="2"/>
  <c r="N84" i="2"/>
  <c r="AW84" i="2"/>
  <c r="BS84" i="2"/>
  <c r="BB84" i="2"/>
  <c r="AY84" i="2"/>
  <c r="AA87" i="2"/>
  <c r="BP87" i="2"/>
  <c r="BI87" i="2"/>
  <c r="AF87" i="2"/>
  <c r="BC87" i="2"/>
  <c r="BB88" i="2"/>
  <c r="AZ88" i="2"/>
  <c r="BG88" i="2"/>
  <c r="AC88" i="2"/>
  <c r="AY78" i="2"/>
  <c r="AU78" i="2"/>
  <c r="BD78" i="2"/>
  <c r="BE78" i="2"/>
  <c r="BP78" i="2"/>
  <c r="R78" i="2"/>
  <c r="Q88" i="2"/>
  <c r="P87" i="2"/>
  <c r="R92" i="2"/>
  <c r="AN26" i="2"/>
  <c r="AN49" i="2"/>
  <c r="AN25" i="2"/>
  <c r="AN30" i="2"/>
  <c r="AN16" i="2"/>
  <c r="AN61" i="2"/>
  <c r="S91" i="2"/>
  <c r="S87" i="2"/>
  <c r="S101" i="2"/>
  <c r="S112" i="2"/>
  <c r="N92" i="2"/>
  <c r="T87" i="2"/>
  <c r="AL92" i="2"/>
  <c r="AJ92" i="2"/>
  <c r="BO92" i="2"/>
  <c r="AG92" i="2"/>
  <c r="AW92" i="2"/>
  <c r="BB111" i="2"/>
  <c r="BO111" i="2"/>
  <c r="AP111" i="2"/>
  <c r="AE111" i="2"/>
  <c r="AK111" i="2"/>
  <c r="Y84" i="2"/>
  <c r="BO84" i="2"/>
  <c r="AJ84" i="2"/>
  <c r="AP84" i="2"/>
  <c r="AU87" i="2"/>
  <c r="AL87" i="2"/>
  <c r="AY87" i="2"/>
  <c r="W87" i="2"/>
  <c r="AK87" i="2"/>
  <c r="BS88" i="2"/>
  <c r="AH88" i="2"/>
  <c r="AQ88" i="2"/>
  <c r="AX88" i="2"/>
  <c r="AI88" i="2"/>
  <c r="O78" i="2"/>
  <c r="R87" i="2"/>
  <c r="AK78" i="2"/>
  <c r="AG78" i="2"/>
  <c r="AP78" i="2"/>
  <c r="AW78" i="2"/>
  <c r="BA78" i="2"/>
  <c r="R111" i="2"/>
  <c r="Q87" i="2"/>
  <c r="M78" i="2"/>
  <c r="P88" i="2"/>
  <c r="AN52" i="2"/>
  <c r="AN44" i="2"/>
  <c r="AN47" i="2"/>
  <c r="AN58" i="2"/>
  <c r="AN31" i="2"/>
  <c r="AN11" i="2"/>
  <c r="S71" i="2"/>
  <c r="S103" i="2"/>
  <c r="S72" i="2"/>
  <c r="X92" i="2"/>
  <c r="AS111" i="2"/>
  <c r="AZ111" i="2"/>
  <c r="AG111" i="2"/>
  <c r="V111" i="2"/>
  <c r="AC111" i="2"/>
  <c r="BE84" i="2"/>
  <c r="BW84" i="2"/>
  <c r="AL84" i="2"/>
  <c r="AB84" i="2"/>
  <c r="AG84" i="2"/>
  <c r="Y87" i="2"/>
  <c r="BO87" i="2"/>
  <c r="AP87" i="2"/>
  <c r="BT87" i="2"/>
  <c r="AC87" i="2"/>
  <c r="AU88" i="2"/>
  <c r="BP88" i="2"/>
  <c r="AD88" i="2"/>
  <c r="V88" i="2"/>
  <c r="AA88" i="2"/>
  <c r="W78" i="2"/>
  <c r="BI78" i="2"/>
  <c r="AC78" i="2"/>
  <c r="AE78" i="2"/>
  <c r="AR78" i="2"/>
  <c r="Q84" i="2"/>
  <c r="N111" i="2"/>
  <c r="Q92" i="2"/>
  <c r="S113" i="2"/>
  <c r="S102" i="2"/>
  <c r="P84" i="2"/>
  <c r="U92" i="2"/>
  <c r="BP92" i="2"/>
  <c r="AQ92" i="2"/>
  <c r="BU92" i="2"/>
  <c r="V92" i="2"/>
  <c r="BP111" i="2"/>
  <c r="AQ111" i="2"/>
  <c r="X111" i="2"/>
  <c r="BS111" i="2"/>
  <c r="AH84" i="2"/>
  <c r="AU84" i="2"/>
  <c r="BR84" i="2"/>
  <c r="BP84" i="2"/>
  <c r="X84" i="2"/>
  <c r="BW87" i="2"/>
  <c r="AI87" i="2"/>
  <c r="AG87" i="2"/>
  <c r="BE87" i="2"/>
  <c r="BQ87" i="2"/>
  <c r="AL88" i="2"/>
  <c r="BA88" i="2"/>
  <c r="BV88" i="2"/>
  <c r="BT88" i="2"/>
  <c r="AG88" i="2"/>
  <c r="BR78" i="2"/>
  <c r="AF78" i="2"/>
  <c r="Y78" i="2"/>
  <c r="V78" i="2"/>
  <c r="AI78" i="2"/>
  <c r="P111" i="2"/>
  <c r="M84" i="2"/>
  <c r="M111" i="2"/>
  <c r="T92" i="2"/>
  <c r="AN14" i="2"/>
  <c r="AN23" i="2"/>
  <c r="AN17" i="2"/>
  <c r="S78" i="2"/>
  <c r="S105" i="2"/>
  <c r="S88" i="2"/>
  <c r="AB92" i="2"/>
  <c r="AE92" i="2"/>
  <c r="BR92" i="2"/>
  <c r="BA92" i="2"/>
  <c r="AH92" i="2"/>
  <c r="BG92" i="2"/>
  <c r="BA111" i="2"/>
  <c r="AH111" i="2"/>
  <c r="BU111" i="2"/>
  <c r="BD111" i="2"/>
  <c r="BD84" i="2"/>
  <c r="V84" i="2"/>
  <c r="BC84" i="2"/>
  <c r="BA84" i="2"/>
  <c r="BU84" i="2"/>
  <c r="AR87" i="2"/>
  <c r="BD87" i="2"/>
  <c r="X87" i="2"/>
  <c r="AW87" i="2"/>
  <c r="BB87" i="2"/>
  <c r="BR88" i="2"/>
  <c r="AR88" i="2"/>
  <c r="AY88" i="2"/>
  <c r="BE88" i="2"/>
  <c r="X88" i="2"/>
  <c r="AX78" i="2"/>
  <c r="BG78" i="2"/>
  <c r="AZ78" i="2"/>
  <c r="BQ78" i="2"/>
  <c r="AA78" i="2"/>
  <c r="O111" i="2"/>
  <c r="M92" i="2"/>
  <c r="O92" i="2"/>
  <c r="P92" i="2"/>
  <c r="O84" i="2"/>
  <c r="N87" i="2"/>
  <c r="S84" i="2"/>
  <c r="S95" i="2"/>
  <c r="S111" i="2"/>
  <c r="AD92" i="2"/>
  <c r="O88" i="2"/>
  <c r="AK92" i="2"/>
  <c r="AR92" i="2"/>
  <c r="Y92" i="2"/>
  <c r="AX92" i="2"/>
  <c r="AR111" i="2"/>
  <c r="Y111" i="2"/>
  <c r="AX111" i="2"/>
  <c r="AU111" i="2"/>
  <c r="AE84" i="2"/>
  <c r="BT84" i="2"/>
  <c r="AK84" i="2"/>
  <c r="AR84" i="2"/>
  <c r="BG84" i="2"/>
  <c r="U87" i="2"/>
  <c r="AH87" i="2"/>
  <c r="BU87" i="2"/>
  <c r="AE87" i="2"/>
  <c r="AJ87" i="2"/>
  <c r="BC88" i="2"/>
  <c r="AE88" i="2"/>
  <c r="AP88" i="2"/>
  <c r="AW88" i="2"/>
  <c r="AH78" i="2"/>
  <c r="AQ78" i="2"/>
  <c r="AL78" i="2"/>
  <c r="BB78" i="2"/>
  <c r="N88" i="2"/>
  <c r="R84" i="2"/>
  <c r="T84" i="2"/>
  <c r="AN22" i="2"/>
  <c r="S81" i="2"/>
  <c r="AZ92" i="2"/>
  <c r="BS92" i="2"/>
  <c r="AC92" i="2"/>
  <c r="AI92" i="2"/>
  <c r="BV92" i="2"/>
  <c r="AI111" i="2"/>
  <c r="BV111" i="2"/>
  <c r="AF111" i="2"/>
  <c r="AL111" i="2"/>
  <c r="O87" i="2"/>
  <c r="AZ84" i="2"/>
  <c r="AQ84" i="2"/>
  <c r="AC84" i="2"/>
  <c r="AI84" i="2"/>
  <c r="BS87" i="2"/>
  <c r="BA87" i="2"/>
  <c r="BG87" i="2"/>
  <c r="V87" i="2"/>
  <c r="AJ88" i="2"/>
  <c r="BW88" i="2"/>
  <c r="Y88" i="2"/>
  <c r="U88" i="2"/>
  <c r="W88" i="2"/>
  <c r="BU78" i="2"/>
  <c r="U78" i="2"/>
  <c r="AD78" i="2"/>
  <c r="X78" i="2"/>
  <c r="AS78" i="2"/>
  <c r="AN27" i="2"/>
  <c r="BZ119" i="2" l="1"/>
  <c r="BZ117" i="2"/>
  <c r="BZ109" i="2"/>
  <c r="BZ93" i="2"/>
  <c r="BZ74" i="2"/>
  <c r="BZ94" i="2"/>
  <c r="BZ77" i="2"/>
  <c r="BZ72" i="2"/>
  <c r="BZ80" i="2"/>
  <c r="BZ71" i="2"/>
  <c r="BZ113" i="2"/>
  <c r="BZ69" i="2"/>
  <c r="BZ100" i="2"/>
  <c r="BZ76" i="2"/>
  <c r="BZ79" i="2"/>
  <c r="BZ108" i="2"/>
  <c r="BZ90" i="2"/>
  <c r="BZ78" i="2"/>
  <c r="BZ86" i="2"/>
  <c r="BZ105" i="2"/>
  <c r="BZ95" i="2"/>
  <c r="BZ96" i="2"/>
  <c r="BZ118" i="2"/>
  <c r="BZ70" i="2"/>
  <c r="BZ110" i="2"/>
  <c r="BZ85" i="2"/>
  <c r="BZ121" i="2"/>
  <c r="BZ84" i="2"/>
  <c r="BZ101" i="2"/>
  <c r="BZ112" i="2"/>
  <c r="BZ89" i="2"/>
  <c r="BZ103" i="2"/>
  <c r="BZ75" i="2"/>
  <c r="BZ122" i="2"/>
  <c r="BZ97" i="2"/>
  <c r="BZ107" i="2"/>
  <c r="BZ114" i="2"/>
  <c r="BZ116" i="2"/>
  <c r="BZ81" i="2"/>
  <c r="BZ73" i="2"/>
  <c r="BZ82" i="2"/>
  <c r="BV68" i="2"/>
  <c r="BW68" i="2"/>
  <c r="BZ83" i="2"/>
  <c r="BZ115" i="2"/>
  <c r="BZ123" i="2"/>
  <c r="BZ106" i="2"/>
  <c r="BZ124" i="2"/>
  <c r="BZ87" i="2"/>
  <c r="BZ92" i="2"/>
  <c r="BZ111" i="2"/>
  <c r="BZ120" i="2"/>
  <c r="BZ99" i="2"/>
  <c r="BZ98" i="2"/>
  <c r="BZ104" i="2"/>
  <c r="BZ88" i="2"/>
  <c r="BZ102" i="2"/>
  <c r="BZ91" i="2"/>
  <c r="AC68" i="2"/>
  <c r="AN6" i="2"/>
  <c r="V68" i="2"/>
  <c r="AL68" i="2"/>
  <c r="R68" i="2"/>
  <c r="S68" i="2"/>
  <c r="BO68" i="2"/>
  <c r="N68" i="2"/>
  <c r="BA68" i="2"/>
  <c r="BS68" i="2"/>
  <c r="P68" i="2"/>
  <c r="BI68" i="2"/>
  <c r="AI68" i="2"/>
  <c r="W68" i="2"/>
  <c r="BD68" i="2"/>
  <c r="AN68" i="2"/>
  <c r="AR68" i="2"/>
  <c r="AK68" i="2"/>
  <c r="U68" i="2"/>
  <c r="AX68" i="2"/>
  <c r="BU68" i="2"/>
  <c r="AY68" i="2"/>
  <c r="BP68" i="2"/>
  <c r="AT68" i="2"/>
  <c r="AE68" i="2"/>
  <c r="AH68" i="2"/>
  <c r="AB68" i="2"/>
  <c r="BC68" i="2"/>
  <c r="AM68" i="2"/>
  <c r="AU68" i="2"/>
  <c r="AQ68" i="2"/>
  <c r="AJ68" i="2"/>
  <c r="BR68" i="2"/>
  <c r="AW68" i="2"/>
  <c r="AG68" i="2"/>
  <c r="AZ68" i="2"/>
  <c r="AS68" i="2"/>
  <c r="X68" i="2"/>
  <c r="BE68" i="2"/>
  <c r="Q68" i="2"/>
  <c r="O68" i="2"/>
  <c r="AP68" i="2"/>
  <c r="BB68" i="2"/>
  <c r="AD68" i="2"/>
  <c r="BT68" i="2"/>
  <c r="BQ68" i="2"/>
  <c r="BG68" i="2"/>
  <c r="AA68" i="2"/>
  <c r="M68" i="2"/>
  <c r="BZ68" i="2" l="1"/>
</calcChain>
</file>

<file path=xl/sharedStrings.xml><?xml version="1.0" encoding="utf-8"?>
<sst xmlns="http://schemas.openxmlformats.org/spreadsheetml/2006/main" count="5151" uniqueCount="114">
  <si>
    <t>VA29-387 KS</t>
  </si>
  <si>
    <t>VA29-421 KS</t>
  </si>
  <si>
    <t>VA29-495KS</t>
  </si>
  <si>
    <t>VA29-557KS</t>
  </si>
  <si>
    <t>VA29-617KS</t>
  </si>
  <si>
    <t>Sample</t>
  </si>
  <si>
    <t>Depth (cm)</t>
  </si>
  <si>
    <t>Lithology</t>
  </si>
  <si>
    <t>SU2</t>
  </si>
  <si>
    <t>CO</t>
  </si>
  <si>
    <t>SU1</t>
  </si>
  <si>
    <t>DOP</t>
  </si>
  <si>
    <t>AM</t>
  </si>
  <si>
    <t>SAM</t>
  </si>
  <si>
    <t>OAN</t>
  </si>
  <si>
    <t>SOAN</t>
  </si>
  <si>
    <t>Cu</t>
  </si>
  <si>
    <t>Zn</t>
  </si>
  <si>
    <t>ppm</t>
  </si>
  <si>
    <t>‰</t>
  </si>
  <si>
    <r>
      <t>δ</t>
    </r>
    <r>
      <rPr>
        <vertAlign val="superscript"/>
        <sz val="11"/>
        <color theme="1"/>
        <rFont val="Calibri"/>
        <family val="2"/>
      </rPr>
      <t>65</t>
    </r>
    <r>
      <rPr>
        <sz val="11"/>
        <color theme="1"/>
        <rFont val="Calibri"/>
        <family val="2"/>
      </rPr>
      <t>Cu</t>
    </r>
  </si>
  <si>
    <r>
      <t>δ</t>
    </r>
    <r>
      <rPr>
        <vertAlign val="superscript"/>
        <sz val="11"/>
        <color theme="1"/>
        <rFont val="Calibri"/>
        <family val="2"/>
      </rPr>
      <t>66</t>
    </r>
    <r>
      <rPr>
        <sz val="11"/>
        <color theme="1"/>
        <rFont val="Calibri"/>
        <family val="2"/>
      </rPr>
      <t>Zn</t>
    </r>
  </si>
  <si>
    <r>
      <t>δ</t>
    </r>
    <r>
      <rPr>
        <vertAlign val="superscript"/>
        <sz val="11"/>
        <color theme="1"/>
        <rFont val="Calibri"/>
        <family val="2"/>
      </rPr>
      <t>68</t>
    </r>
    <r>
      <rPr>
        <sz val="11"/>
        <color theme="1"/>
        <rFont val="Calibri"/>
        <family val="2"/>
      </rPr>
      <t>Zn</t>
    </r>
  </si>
  <si>
    <t>2 SE</t>
  </si>
  <si>
    <t xml:space="preserve"> </t>
  </si>
  <si>
    <t>bdl</t>
  </si>
  <si>
    <t>wt%</t>
  </si>
  <si>
    <t>CaO</t>
  </si>
  <si>
    <t>MgO</t>
  </si>
  <si>
    <t>MnO</t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</si>
  <si>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</si>
  <si>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t>LOI</t>
  </si>
  <si>
    <t>Li</t>
  </si>
  <si>
    <t>Be</t>
  </si>
  <si>
    <t>P</t>
  </si>
  <si>
    <t>S</t>
  </si>
  <si>
    <t>Sc</t>
  </si>
  <si>
    <t>V</t>
  </si>
  <si>
    <t>Cr</t>
  </si>
  <si>
    <t>Mn</t>
  </si>
  <si>
    <t>Co</t>
  </si>
  <si>
    <t>Ni</t>
  </si>
  <si>
    <t>Ga</t>
  </si>
  <si>
    <t>Ge</t>
  </si>
  <si>
    <t>As</t>
  </si>
  <si>
    <t>Se</t>
  </si>
  <si>
    <t>Rb</t>
  </si>
  <si>
    <t>Sr</t>
  </si>
  <si>
    <t>Y</t>
  </si>
  <si>
    <t>Zr</t>
  </si>
  <si>
    <t>Nb</t>
  </si>
  <si>
    <t>Mo</t>
  </si>
  <si>
    <t>Ag</t>
  </si>
  <si>
    <t>Cd</t>
  </si>
  <si>
    <t>In</t>
  </si>
  <si>
    <t>Sn</t>
  </si>
  <si>
    <t>Sb</t>
  </si>
  <si>
    <t>Te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</si>
  <si>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</si>
  <si>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</si>
  <si>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</si>
  <si>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</si>
  <si>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</si>
  <si>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</si>
  <si>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</si>
  <si>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</si>
  <si>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</si>
  <si>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</si>
  <si>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</si>
  <si>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</si>
  <si>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</si>
  <si>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</si>
  <si>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</si>
  <si>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</si>
  <si>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</si>
  <si>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</si>
  <si>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</si>
  <si>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</si>
  <si>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Au</t>
  </si>
  <si>
    <t>Hg</t>
  </si>
  <si>
    <t>Tl</t>
  </si>
  <si>
    <t>Pb</t>
  </si>
  <si>
    <t>Bi</t>
  </si>
  <si>
    <t>Th</t>
  </si>
  <si>
    <t>U</t>
  </si>
  <si>
    <t>bdl = below detection limit</t>
  </si>
  <si>
    <t>AM = amorphous-siliceous unit ; CO = central oxidic unit; DOP = detritral-oxidic-pyritic unit; OAN = ; SAM = sulfidic-amorphous-siliceous unit; SOAN = sulfidic–oxidic–anhydritic unit; SU1 = sulfidic unit 1 (lower); SU2 = sulfidic unit 2 (upper)</t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</si>
  <si>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</si>
  <si>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</si>
  <si>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</si>
  <si>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</si>
  <si>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</si>
  <si>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Whole rock chemistry as well as Cu and Zn isotope composition of samples</t>
  </si>
  <si>
    <t>Sum</t>
  </si>
  <si>
    <t>Si</t>
  </si>
  <si>
    <t>Fe</t>
  </si>
  <si>
    <t>Al</t>
  </si>
  <si>
    <t>Ca</t>
  </si>
  <si>
    <t>Mg</t>
  </si>
  <si>
    <t>Na</t>
  </si>
  <si>
    <t>K</t>
  </si>
  <si>
    <t>Ti</t>
  </si>
  <si>
    <t>Cl*</t>
  </si>
  <si>
    <t>Corrected whole rock chemistry as well as Cu and Zn isotope composition of samples</t>
  </si>
  <si>
    <t>(including theoretical Cl content, assming the presence of seawater-derived NaCl, and that all detected Na corresponds to NaCl)</t>
  </si>
  <si>
    <t>Cl***</t>
  </si>
  <si>
    <t>Na*</t>
  </si>
  <si>
    <t>Sum plus Cl from  halite</t>
  </si>
  <si>
    <t>Sum no Na and Cl from halite</t>
  </si>
  <si>
    <t>Core</t>
  </si>
  <si>
    <t>Sampling 
depth (cm)</t>
  </si>
  <si>
    <t>Unit</t>
  </si>
  <si>
    <t>AM = amorphous-siliceous unit; CO = central oxidic unit; DOP = detritral-oxidic-pyritic unit; OAN = oxidic-anhydritic unit; SAM = sulfidic-amorphous-siliceous unit; SOAN = sulfidic–oxidic–anhydritic unit; SU1 = sulfidic unit 1; SU2 = sulfidic unit 2.</t>
  </si>
  <si>
    <t>Concentrations are recalculated to salt-free compositions using Na concentrations as proxies for salt (NaCl) contents.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</si>
</sst>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宋体"/>
      <charset val="134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</cellStyleXfs>
  <cellXfs count="65">
    <xf numFmtId="0" fontId="0" fillId="0" borderId="0" xfId="0"/>
    <xf numFmtId="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left"/>
    </xf>
    <xf numFmtId="2" fontId="0" fillId="3" borderId="1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4" fillId="2" borderId="0" xfId="0" applyNumberFormat="1" applyFont="1" applyFill="1" applyAlignment="1">
      <alignment horizontal="left"/>
    </xf>
    <xf numFmtId="2" fontId="0" fillId="3" borderId="2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1" fontId="0" fillId="2" borderId="0" xfId="0" applyNumberFormat="1" applyFill="1" applyBorder="1"/>
    <xf numFmtId="2" fontId="0" fillId="2" borderId="0" xfId="0" applyNumberFormat="1" applyFill="1" applyBorder="1"/>
    <xf numFmtId="1" fontId="0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/>
    <xf numFmtId="2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</cellXfs>
  <cellStyles count="3">
    <cellStyle name="Bad 2" xfId="2" xr:uid="{13358DD9-631C-4800-BB6B-0F0DD179C69D}"/>
    <cellStyle name="Normal" xfId="0" builtinId="0"/>
    <cellStyle name="Normal 2" xfId="1" xr:uid="{1249D434-894B-4290-91DA-04E14A04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A.1'!$D$21:$D$76</c:f>
              <c:numCache>
                <c:formatCode>0.00</c:formatCode>
                <c:ptCount val="56"/>
                <c:pt idx="0">
                  <c:v>-4.02576766666667E-2</c:v>
                </c:pt>
                <c:pt idx="1">
                  <c:v>7.0000000000000007E-2</c:v>
                </c:pt>
                <c:pt idx="2">
                  <c:v>-2.4862203333333301E-2</c:v>
                </c:pt>
                <c:pt idx="3">
                  <c:v>7.31134333333332E-2</c:v>
                </c:pt>
                <c:pt idx="4">
                  <c:v>-4.5140210000000014E-2</c:v>
                </c:pt>
                <c:pt idx="5">
                  <c:v>-0.29225520333333321</c:v>
                </c:pt>
                <c:pt idx="6">
                  <c:v>-0.14565755000000002</c:v>
                </c:pt>
                <c:pt idx="7">
                  <c:v>-6.5709473333333435E-2</c:v>
                </c:pt>
                <c:pt idx="8">
                  <c:v>-5.4235536666666584E-2</c:v>
                </c:pt>
                <c:pt idx="9">
                  <c:v>-0.22571854333333341</c:v>
                </c:pt>
                <c:pt idx="10">
                  <c:v>-1.0738470000000055E-2</c:v>
                </c:pt>
                <c:pt idx="11">
                  <c:v>8.8802333333333205E-3</c:v>
                </c:pt>
                <c:pt idx="12">
                  <c:v>0.11336883333333336</c:v>
                </c:pt>
                <c:pt idx="13">
                  <c:v>4.9910633333333232E-2</c:v>
                </c:pt>
                <c:pt idx="14">
                  <c:v>6.4539833333333352E-2</c:v>
                </c:pt>
                <c:pt idx="15">
                  <c:v>-6.3594166666666729E-2</c:v>
                </c:pt>
                <c:pt idx="16">
                  <c:v>-2.335084333333326E-2</c:v>
                </c:pt>
                <c:pt idx="17">
                  <c:v>0.22418733333333329</c:v>
                </c:pt>
                <c:pt idx="18">
                  <c:v>0.34449646666666678</c:v>
                </c:pt>
                <c:pt idx="19">
                  <c:v>-0.10663116000000006</c:v>
                </c:pt>
                <c:pt idx="20">
                  <c:v>-4.0497670000000041E-2</c:v>
                </c:pt>
                <c:pt idx="21">
                  <c:v>3.3500799999999886E-2</c:v>
                </c:pt>
                <c:pt idx="22">
                  <c:v>-0.10887129666666662</c:v>
                </c:pt>
                <c:pt idx="23">
                  <c:v>-0.18216273666666671</c:v>
                </c:pt>
                <c:pt idx="24">
                  <c:v>-0.24949939333333349</c:v>
                </c:pt>
                <c:pt idx="25">
                  <c:v>-1.9251440000000009E-2</c:v>
                </c:pt>
                <c:pt idx="26">
                  <c:v>3.3171566666666763E-2</c:v>
                </c:pt>
                <c:pt idx="27">
                  <c:v>5.593053333333331E-2</c:v>
                </c:pt>
                <c:pt idx="28">
                  <c:v>0.13384193333333338</c:v>
                </c:pt>
                <c:pt idx="29">
                  <c:v>-0.10500754333333318</c:v>
                </c:pt>
                <c:pt idx="30">
                  <c:v>-0.14644572</c:v>
                </c:pt>
                <c:pt idx="31">
                  <c:v>-0.13945154999999998</c:v>
                </c:pt>
                <c:pt idx="32">
                  <c:v>-9.4829933333334671E-3</c:v>
                </c:pt>
                <c:pt idx="33">
                  <c:v>0.13996363333333339</c:v>
                </c:pt>
                <c:pt idx="34">
                  <c:v>0.21448046666666665</c:v>
                </c:pt>
                <c:pt idx="35">
                  <c:v>-0.22895889999999997</c:v>
                </c:pt>
                <c:pt idx="36">
                  <c:v>6.2110700000000074E-2</c:v>
                </c:pt>
                <c:pt idx="37">
                  <c:v>6.4884400000000397E-3</c:v>
                </c:pt>
                <c:pt idx="38">
                  <c:v>5.2824700000000169E-2</c:v>
                </c:pt>
                <c:pt idx="39">
                  <c:v>-0.25460488333333331</c:v>
                </c:pt>
                <c:pt idx="40">
                  <c:v>-0.19748655333333343</c:v>
                </c:pt>
                <c:pt idx="41">
                  <c:v>2.110780000000001E-2</c:v>
                </c:pt>
                <c:pt idx="42">
                  <c:v>-0.12611140333333337</c:v>
                </c:pt>
                <c:pt idx="43">
                  <c:v>7.5139066666666698E-2</c:v>
                </c:pt>
                <c:pt idx="44">
                  <c:v>1.0165866666666856E-2</c:v>
                </c:pt>
                <c:pt idx="45">
                  <c:v>2.2596133333333546E-2</c:v>
                </c:pt>
                <c:pt idx="46">
                  <c:v>9.3140700000000631E-3</c:v>
                </c:pt>
                <c:pt idx="47">
                  <c:v>-0.27767265666666674</c:v>
                </c:pt>
                <c:pt idx="48">
                  <c:v>-0.11431479666666666</c:v>
                </c:pt>
                <c:pt idx="49">
                  <c:v>-0.30714141000000017</c:v>
                </c:pt>
                <c:pt idx="51">
                  <c:v>-0.23806228666666662</c:v>
                </c:pt>
                <c:pt idx="52">
                  <c:v>-9.479557999999999E-2</c:v>
                </c:pt>
                <c:pt idx="54">
                  <c:v>-1.7883439999999973E-2</c:v>
                </c:pt>
                <c:pt idx="55">
                  <c:v>7.8209599999999879E-2</c:v>
                </c:pt>
              </c:numCache>
            </c:numRef>
          </c:xVal>
          <c:yVal>
            <c:numRef>
              <c:f>'Table A.1'!$F$21:$F$76</c:f>
              <c:numCache>
                <c:formatCode>0.00</c:formatCode>
                <c:ptCount val="56"/>
                <c:pt idx="0">
                  <c:v>-8.0256567633171391E-2</c:v>
                </c:pt>
                <c:pt idx="1">
                  <c:v>0.13565567324715566</c:v>
                </c:pt>
                <c:pt idx="2">
                  <c:v>-4.8599263430661899E-2</c:v>
                </c:pt>
                <c:pt idx="3">
                  <c:v>0.14571695267178369</c:v>
                </c:pt>
                <c:pt idx="4">
                  <c:v>-8.9350742753543627E-2</c:v>
                </c:pt>
                <c:pt idx="5">
                  <c:v>-0.5838456882589953</c:v>
                </c:pt>
                <c:pt idx="6">
                  <c:v>-0.28736797595849106</c:v>
                </c:pt>
                <c:pt idx="7">
                  <c:v>-0.12820821875853</c:v>
                </c:pt>
                <c:pt idx="8">
                  <c:v>-0.10668692436191587</c:v>
                </c:pt>
                <c:pt idx="9">
                  <c:v>-0.44849265287036549</c:v>
                </c:pt>
                <c:pt idx="10">
                  <c:v>-2.1439099053350546E-2</c:v>
                </c:pt>
                <c:pt idx="11">
                  <c:v>1.7416054033208034E-2</c:v>
                </c:pt>
                <c:pt idx="12">
                  <c:v>0.2219937225999381</c:v>
                </c:pt>
                <c:pt idx="13">
                  <c:v>9.9371501891062336E-2</c:v>
                </c:pt>
                <c:pt idx="14">
                  <c:v>0.12640060091530425</c:v>
                </c:pt>
                <c:pt idx="15">
                  <c:v>-0.12594432943473893</c:v>
                </c:pt>
                <c:pt idx="16">
                  <c:v>-4.6142164607694679E-2</c:v>
                </c:pt>
                <c:pt idx="17">
                  <c:v>0.44489293896876342</c:v>
                </c:pt>
                <c:pt idx="18">
                  <c:v>0.67997037335318666</c:v>
                </c:pt>
                <c:pt idx="19">
                  <c:v>-0.20976723909355077</c:v>
                </c:pt>
                <c:pt idx="20">
                  <c:v>-8.0363920039839554E-2</c:v>
                </c:pt>
                <c:pt idx="21">
                  <c:v>6.6993463866191261E-2</c:v>
                </c:pt>
                <c:pt idx="22">
                  <c:v>-0.218871522138155</c:v>
                </c:pt>
                <c:pt idx="23">
                  <c:v>-0.35997416363439166</c:v>
                </c:pt>
                <c:pt idx="24">
                  <c:v>-0.5019740781018962</c:v>
                </c:pt>
                <c:pt idx="25">
                  <c:v>-3.8248394466395497E-2</c:v>
                </c:pt>
                <c:pt idx="26">
                  <c:v>6.5404508199505315E-2</c:v>
                </c:pt>
                <c:pt idx="27">
                  <c:v>0.11045666239944145</c:v>
                </c:pt>
                <c:pt idx="28">
                  <c:v>0.26518536776743945</c:v>
                </c:pt>
                <c:pt idx="29">
                  <c:v>-0.20835190412302099</c:v>
                </c:pt>
                <c:pt idx="30">
                  <c:v>-0.28629623818407429</c:v>
                </c:pt>
                <c:pt idx="31">
                  <c:v>-0.28016951238487497</c:v>
                </c:pt>
                <c:pt idx="32">
                  <c:v>-1.8504990772549072E-2</c:v>
                </c:pt>
                <c:pt idx="33">
                  <c:v>0.27562337041997648</c:v>
                </c:pt>
                <c:pt idx="34">
                  <c:v>0.41940061083545699</c:v>
                </c:pt>
                <c:pt idx="35">
                  <c:v>-0.45242541529799979</c:v>
                </c:pt>
                <c:pt idx="36">
                  <c:v>0.12206704804934505</c:v>
                </c:pt>
                <c:pt idx="37">
                  <c:v>1.2761041772362609E-2</c:v>
                </c:pt>
                <c:pt idx="38">
                  <c:v>0.10440968100956756</c:v>
                </c:pt>
                <c:pt idx="39">
                  <c:v>-0.50598299695520388</c:v>
                </c:pt>
                <c:pt idx="40">
                  <c:v>-0.38698075018702249</c:v>
                </c:pt>
                <c:pt idx="41">
                  <c:v>4.1800947523379359E-2</c:v>
                </c:pt>
                <c:pt idx="42">
                  <c:v>-0.2498503699331005</c:v>
                </c:pt>
                <c:pt idx="43">
                  <c:v>0.14973024819791586</c:v>
                </c:pt>
                <c:pt idx="44">
                  <c:v>1.9947379070544207E-2</c:v>
                </c:pt>
                <c:pt idx="45">
                  <c:v>4.4759720474884968E-2</c:v>
                </c:pt>
                <c:pt idx="46">
                  <c:v>1.8474486225971389E-2</c:v>
                </c:pt>
                <c:pt idx="47">
                  <c:v>-0.54461755719301619</c:v>
                </c:pt>
                <c:pt idx="48">
                  <c:v>-0.2250979544150675</c:v>
                </c:pt>
                <c:pt idx="49">
                  <c:v>-0.60779201561720897</c:v>
                </c:pt>
                <c:pt idx="51">
                  <c:v>-0.47840360930111409</c:v>
                </c:pt>
                <c:pt idx="52">
                  <c:v>-0.18784568434122464</c:v>
                </c:pt>
                <c:pt idx="54">
                  <c:v>-3.5222945251590046E-2</c:v>
                </c:pt>
                <c:pt idx="55">
                  <c:v>0.15569978253905339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6F-4E00-A128-817A1683F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181871"/>
        <c:axId val="1916188943"/>
      </c:scatterChart>
      <c:valAx>
        <c:axId val="1916181871"/>
        <c:scaling>
          <c:orientation val="minMax"/>
        </c:scaling>
        <c:delete val="0"/>
        <c:axPos val="b"/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188943"/>
        <c:crosses val="autoZero"/>
        <c:crossBetween val="midCat"/>
      </c:valAx>
      <c:valAx>
        <c:axId val="1916188943"/>
        <c:scaling>
          <c:orientation val="minMax"/>
        </c:scaling>
        <c:delete val="0"/>
        <c:axPos val="l"/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181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17714</xdr:rowOff>
    </xdr:from>
    <xdr:to>
      <xdr:col>8</xdr:col>
      <xdr:colOff>247650</xdr:colOff>
      <xdr:row>17</xdr:row>
      <xdr:rowOff>163353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C5648B-89C1-4BC4-B94F-0C24F908C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200024</xdr:colOff>
      <xdr:row>7</xdr:row>
      <xdr:rowOff>27239</xdr:rowOff>
    </xdr:from>
    <xdr:ext cx="787419" cy="4537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3073A4-0028-41A3-A7FD-B7AA56811F0C}"/>
            </a:ext>
          </a:extLst>
        </xdr:cNvPr>
        <xdr:cNvSpPr txBox="1"/>
      </xdr:nvSpPr>
      <xdr:spPr>
        <a:xfrm>
          <a:off x="2390774" y="1360739"/>
          <a:ext cx="787419" cy="453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δ</a:t>
          </a:r>
          <a:r>
            <a:rPr lang="en-AU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66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Zn (‰)</a:t>
          </a:r>
        </a:p>
        <a:p>
          <a:endParaRPr lang="en-AU" sz="1100"/>
        </a:p>
      </xdr:txBody>
    </xdr:sp>
    <xdr:clientData/>
  </xdr:oneCellAnchor>
  <xdr:oneCellAnchor>
    <xdr:from>
      <xdr:col>4</xdr:col>
      <xdr:colOff>513014</xdr:colOff>
      <xdr:row>0</xdr:row>
      <xdr:rowOff>0</xdr:rowOff>
    </xdr:from>
    <xdr:ext cx="453760" cy="78741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CC39581-036A-40AB-A46A-8E0DE2B9CC20}"/>
            </a:ext>
          </a:extLst>
        </xdr:cNvPr>
        <xdr:cNvSpPr txBox="1"/>
      </xdr:nvSpPr>
      <xdr:spPr>
        <a:xfrm rot="16200000">
          <a:off x="3251310" y="166829"/>
          <a:ext cx="787418" cy="453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δ</a:t>
          </a:r>
          <a:r>
            <a:rPr lang="en-AU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68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Zn (‰)</a:t>
          </a:r>
        </a:p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3868-0C9B-4161-9E82-1C219D01B755}">
  <dimension ref="A1:CH81"/>
  <sheetViews>
    <sheetView tabSelected="1" zoomScaleNormal="100" workbookViewId="0">
      <pane xSplit="3" ySplit="20" topLeftCell="D27" activePane="bottomRight" state="frozen"/>
      <selection pane="topRight" activeCell="D1" sqref="D1"/>
      <selection pane="bottomLeft" activeCell="A21" sqref="A21"/>
      <selection pane="bottomRight" activeCell="K39" sqref="K39"/>
    </sheetView>
  </sheetViews>
  <sheetFormatPr defaultRowHeight="15"/>
  <cols>
    <col min="1" max="1" width="14.7109375" style="48" customWidth="1"/>
    <col min="2" max="2" width="10.7109375" style="49" customWidth="1"/>
    <col min="3" max="3" width="7.42578125" style="48" customWidth="1"/>
    <col min="4" max="8" width="10.7109375" style="48" customWidth="1"/>
    <col min="9" max="9" width="10.7109375" style="49" customWidth="1"/>
    <col min="10" max="20" width="10.7109375" style="48" customWidth="1"/>
    <col min="21" max="22" width="10.7109375" style="49" customWidth="1"/>
    <col min="23" max="27" width="10.7109375" style="48" customWidth="1"/>
    <col min="28" max="29" width="10.7109375" style="52" customWidth="1"/>
    <col min="30" max="72" width="10.7109375" style="48" customWidth="1"/>
    <col min="73" max="74" width="14.7109375" style="48" customWidth="1"/>
    <col min="75" max="16384" width="9.140625" style="48"/>
  </cols>
  <sheetData>
    <row r="1" spans="1:81" s="4" customFormat="1">
      <c r="A1" s="53"/>
      <c r="B1" s="54"/>
      <c r="C1" s="56"/>
      <c r="D1" s="44"/>
      <c r="E1" s="44"/>
      <c r="F1" s="44"/>
      <c r="G1" s="44"/>
      <c r="H1" s="44"/>
      <c r="I1" s="44"/>
      <c r="S1" s="45"/>
      <c r="T1" s="5"/>
      <c r="U1" s="5"/>
      <c r="V1" s="5"/>
      <c r="W1" s="5"/>
      <c r="X1" s="5"/>
      <c r="Y1" s="5"/>
      <c r="Z1" s="45"/>
      <c r="AA1" s="45"/>
      <c r="AB1" s="51"/>
      <c r="AC1" s="51"/>
      <c r="AD1" s="5"/>
      <c r="AE1" s="5"/>
      <c r="AF1" s="45"/>
      <c r="AG1" s="5"/>
      <c r="AH1" s="45"/>
      <c r="AI1" s="5"/>
      <c r="AJ1" s="5"/>
      <c r="AK1" s="5"/>
      <c r="AL1" s="5"/>
      <c r="AM1" s="45"/>
      <c r="AN1" s="45"/>
      <c r="AO1" s="45"/>
      <c r="AP1" s="5"/>
      <c r="AQ1" s="5"/>
      <c r="AR1" s="45"/>
      <c r="AS1" s="5"/>
      <c r="AT1" s="45"/>
      <c r="AU1" s="5"/>
      <c r="AV1" s="45"/>
      <c r="AW1" s="45"/>
      <c r="AX1" s="5"/>
      <c r="AY1" s="45"/>
      <c r="AZ1" s="45"/>
      <c r="BA1" s="5"/>
      <c r="BB1" s="5"/>
      <c r="BC1" s="5"/>
      <c r="BD1" s="5"/>
      <c r="BE1" s="5"/>
      <c r="BF1" s="5"/>
      <c r="BG1" s="5"/>
      <c r="BH1" s="45"/>
      <c r="BI1" s="5"/>
      <c r="BJ1" s="5"/>
      <c r="BK1" s="45"/>
      <c r="BL1" s="5"/>
      <c r="BM1" s="5"/>
      <c r="BN1" s="5"/>
      <c r="BO1" s="5"/>
      <c r="BP1" s="5"/>
      <c r="BQ1" s="5"/>
      <c r="BR1" s="5"/>
      <c r="BS1" s="45"/>
      <c r="BT1" s="5"/>
      <c r="BU1" s="45"/>
      <c r="BV1" s="5"/>
      <c r="BX1" s="5"/>
      <c r="CA1" s="5"/>
      <c r="CC1" s="45"/>
    </row>
    <row r="2" spans="1:81" s="4" customFormat="1">
      <c r="A2" s="53"/>
      <c r="B2" s="54"/>
      <c r="C2" s="55"/>
      <c r="D2" s="44"/>
      <c r="E2" s="44"/>
      <c r="F2" s="44"/>
      <c r="G2" s="44"/>
      <c r="H2" s="44"/>
      <c r="I2" s="44"/>
      <c r="S2" s="45"/>
      <c r="T2" s="5"/>
      <c r="U2" s="5"/>
      <c r="V2" s="5"/>
      <c r="W2" s="5"/>
      <c r="X2" s="5"/>
      <c r="Y2" s="5"/>
      <c r="Z2" s="45"/>
      <c r="AA2" s="45"/>
      <c r="AB2" s="51"/>
      <c r="AC2" s="51"/>
      <c r="AD2" s="5"/>
      <c r="AE2" s="5"/>
      <c r="AF2" s="45"/>
      <c r="AG2" s="5"/>
      <c r="AH2" s="45"/>
      <c r="AI2" s="5"/>
      <c r="AJ2" s="5"/>
      <c r="AK2" s="5"/>
      <c r="AL2" s="5"/>
      <c r="AM2" s="45"/>
      <c r="AN2" s="45"/>
      <c r="AO2" s="45"/>
      <c r="AP2" s="5"/>
      <c r="AQ2" s="5"/>
      <c r="AR2" s="45"/>
      <c r="AS2" s="5"/>
      <c r="AT2" s="45"/>
      <c r="AU2" s="5"/>
      <c r="AV2" s="45"/>
      <c r="AW2" s="45"/>
      <c r="AX2" s="5"/>
      <c r="AY2" s="45"/>
      <c r="AZ2" s="45"/>
      <c r="BA2" s="5"/>
      <c r="BB2" s="5"/>
      <c r="BC2" s="5"/>
      <c r="BD2" s="5"/>
      <c r="BE2" s="5"/>
      <c r="BF2" s="5"/>
      <c r="BG2" s="5"/>
      <c r="BH2" s="45"/>
      <c r="BI2" s="5"/>
      <c r="BJ2" s="5"/>
      <c r="BK2" s="45"/>
      <c r="BL2" s="5"/>
      <c r="BM2" s="5"/>
      <c r="BN2" s="5"/>
      <c r="BO2" s="5"/>
      <c r="BP2" s="5"/>
      <c r="BQ2" s="5"/>
      <c r="BR2" s="5"/>
      <c r="BS2" s="45"/>
      <c r="BT2" s="5"/>
      <c r="BU2" s="45"/>
      <c r="BV2" s="5"/>
      <c r="BX2" s="5"/>
      <c r="CA2" s="5"/>
      <c r="CC2" s="45"/>
    </row>
    <row r="3" spans="1:81" s="4" customFormat="1">
      <c r="A3" s="53"/>
      <c r="B3" s="54"/>
      <c r="C3" s="56"/>
      <c r="D3" s="44"/>
      <c r="E3" s="44"/>
      <c r="F3" s="44"/>
      <c r="G3" s="44"/>
      <c r="H3" s="44"/>
      <c r="I3" s="44"/>
      <c r="S3" s="45"/>
      <c r="T3" s="5"/>
      <c r="U3" s="5"/>
      <c r="V3" s="5"/>
      <c r="W3" s="5"/>
      <c r="X3" s="5"/>
      <c r="Y3" s="5"/>
      <c r="Z3" s="45"/>
      <c r="AA3" s="45"/>
      <c r="AB3" s="51"/>
      <c r="AC3" s="51"/>
      <c r="AD3" s="5"/>
      <c r="AE3" s="5"/>
      <c r="AF3" s="45"/>
      <c r="AG3" s="5"/>
      <c r="AH3" s="45"/>
      <c r="AI3" s="5"/>
      <c r="AJ3" s="5"/>
      <c r="AK3" s="5"/>
      <c r="AL3" s="5"/>
      <c r="AM3" s="45"/>
      <c r="AN3" s="45"/>
      <c r="AO3" s="45"/>
      <c r="AP3" s="5"/>
      <c r="AQ3" s="5"/>
      <c r="AR3" s="45"/>
      <c r="AS3" s="5"/>
      <c r="AT3" s="45"/>
      <c r="AU3" s="5"/>
      <c r="AV3" s="45"/>
      <c r="AW3" s="45"/>
      <c r="AX3" s="5"/>
      <c r="AY3" s="45"/>
      <c r="AZ3" s="45"/>
      <c r="BA3" s="5"/>
      <c r="BB3" s="5"/>
      <c r="BC3" s="5"/>
      <c r="BD3" s="5"/>
      <c r="BE3" s="5"/>
      <c r="BF3" s="5"/>
      <c r="BG3" s="5"/>
      <c r="BH3" s="45"/>
      <c r="BI3" s="5"/>
      <c r="BJ3" s="5"/>
      <c r="BK3" s="45"/>
      <c r="BL3" s="5"/>
      <c r="BM3" s="5"/>
      <c r="BN3" s="5"/>
      <c r="BO3" s="5"/>
      <c r="BP3" s="5"/>
      <c r="BQ3" s="5"/>
      <c r="BR3" s="5"/>
      <c r="BS3" s="45"/>
      <c r="BT3" s="5"/>
      <c r="BU3" s="45"/>
      <c r="BV3" s="5"/>
      <c r="BX3" s="5"/>
      <c r="CA3" s="5"/>
      <c r="CC3" s="45"/>
    </row>
    <row r="4" spans="1:81" s="4" customFormat="1">
      <c r="A4" s="53"/>
      <c r="B4" s="54"/>
      <c r="C4" s="56"/>
      <c r="D4" s="44"/>
      <c r="E4" s="44"/>
      <c r="F4" s="44"/>
      <c r="G4" s="44"/>
      <c r="H4" s="44"/>
      <c r="I4" s="44"/>
      <c r="S4" s="45"/>
      <c r="T4" s="5"/>
      <c r="U4" s="5"/>
      <c r="V4" s="5"/>
      <c r="W4" s="5"/>
      <c r="X4" s="5"/>
      <c r="Y4" s="5"/>
      <c r="Z4" s="45"/>
      <c r="AA4" s="45"/>
      <c r="AB4" s="51"/>
      <c r="AC4" s="51"/>
      <c r="AD4" s="5"/>
      <c r="AE4" s="5"/>
      <c r="AF4" s="45"/>
      <c r="AG4" s="5"/>
      <c r="AH4" s="45"/>
      <c r="AI4" s="5"/>
      <c r="AJ4" s="5"/>
      <c r="AK4" s="5"/>
      <c r="AL4" s="5"/>
      <c r="AM4" s="45"/>
      <c r="AN4" s="45"/>
      <c r="AO4" s="45"/>
      <c r="AP4" s="5"/>
      <c r="AQ4" s="5"/>
      <c r="AR4" s="45"/>
      <c r="AS4" s="5"/>
      <c r="AT4" s="45"/>
      <c r="AU4" s="5"/>
      <c r="AV4" s="45"/>
      <c r="AW4" s="45"/>
      <c r="AX4" s="5"/>
      <c r="AY4" s="45"/>
      <c r="AZ4" s="45"/>
      <c r="BA4" s="5"/>
      <c r="BB4" s="5"/>
      <c r="BC4" s="5"/>
      <c r="BD4" s="5"/>
      <c r="BE4" s="5"/>
      <c r="BF4" s="5"/>
      <c r="BG4" s="5"/>
      <c r="BH4" s="45"/>
      <c r="BI4" s="5"/>
      <c r="BJ4" s="5"/>
      <c r="BK4" s="45"/>
      <c r="BL4" s="5"/>
      <c r="BM4" s="5"/>
      <c r="BN4" s="5"/>
      <c r="BO4" s="5"/>
      <c r="BP4" s="5"/>
      <c r="BQ4" s="5"/>
      <c r="BR4" s="5"/>
      <c r="BS4" s="45"/>
      <c r="BT4" s="5"/>
      <c r="BU4" s="45"/>
      <c r="BV4" s="5"/>
      <c r="BX4" s="5"/>
      <c r="CA4" s="5"/>
      <c r="CC4" s="45"/>
    </row>
    <row r="5" spans="1:81" s="4" customFormat="1">
      <c r="A5" s="53"/>
      <c r="B5" s="54"/>
      <c r="C5" s="56"/>
      <c r="D5" s="44"/>
      <c r="E5" s="44"/>
      <c r="F5" s="44"/>
      <c r="G5" s="44"/>
      <c r="H5" s="44"/>
      <c r="I5" s="44"/>
      <c r="S5" s="45"/>
      <c r="T5" s="5"/>
      <c r="U5" s="5"/>
      <c r="V5" s="5"/>
      <c r="W5" s="5"/>
      <c r="X5" s="5"/>
      <c r="Y5" s="5"/>
      <c r="Z5" s="45"/>
      <c r="AA5" s="45"/>
      <c r="AB5" s="51"/>
      <c r="AC5" s="51"/>
      <c r="AD5" s="5"/>
      <c r="AE5" s="5"/>
      <c r="AF5" s="45"/>
      <c r="AG5" s="5"/>
      <c r="AH5" s="45"/>
      <c r="AI5" s="5"/>
      <c r="AJ5" s="5"/>
      <c r="AK5" s="5"/>
      <c r="AL5" s="5"/>
      <c r="AM5" s="45"/>
      <c r="AN5" s="45"/>
      <c r="AO5" s="45"/>
      <c r="AP5" s="5"/>
      <c r="AQ5" s="5"/>
      <c r="AR5" s="45"/>
      <c r="AS5" s="5"/>
      <c r="AT5" s="45"/>
      <c r="AU5" s="5"/>
      <c r="AV5" s="45"/>
      <c r="AW5" s="45"/>
      <c r="AX5" s="5"/>
      <c r="AY5" s="45"/>
      <c r="AZ5" s="45"/>
      <c r="BA5" s="5"/>
      <c r="BB5" s="5"/>
      <c r="BC5" s="5"/>
      <c r="BD5" s="5"/>
      <c r="BE5" s="5"/>
      <c r="BF5" s="5"/>
      <c r="BG5" s="5"/>
      <c r="BH5" s="45"/>
      <c r="BI5" s="5"/>
      <c r="BJ5" s="5"/>
      <c r="BK5" s="45"/>
      <c r="BL5" s="5"/>
      <c r="BM5" s="5"/>
      <c r="BN5" s="5"/>
      <c r="BO5" s="5"/>
      <c r="BP5" s="5"/>
      <c r="BQ5" s="5"/>
      <c r="BR5" s="5"/>
      <c r="BS5" s="45"/>
      <c r="BT5" s="5"/>
      <c r="BU5" s="45"/>
      <c r="BV5" s="5"/>
      <c r="BX5" s="5"/>
      <c r="CA5" s="5"/>
      <c r="CC5" s="45"/>
    </row>
    <row r="6" spans="1:81" s="4" customFormat="1">
      <c r="A6" s="53"/>
      <c r="B6" s="54"/>
      <c r="C6" s="56"/>
      <c r="D6" s="44"/>
      <c r="E6" s="44"/>
      <c r="F6" s="44"/>
      <c r="G6" s="44"/>
      <c r="H6" s="44"/>
      <c r="I6" s="44"/>
      <c r="S6" s="45"/>
      <c r="T6" s="5"/>
      <c r="U6" s="5"/>
      <c r="V6" s="5"/>
      <c r="W6" s="5"/>
      <c r="X6" s="5"/>
      <c r="Y6" s="5"/>
      <c r="Z6" s="45"/>
      <c r="AA6" s="45"/>
      <c r="AB6" s="51"/>
      <c r="AC6" s="51"/>
      <c r="AD6" s="5"/>
      <c r="AE6" s="5"/>
      <c r="AF6" s="45"/>
      <c r="AG6" s="5"/>
      <c r="AH6" s="45"/>
      <c r="AI6" s="5"/>
      <c r="AJ6" s="5"/>
      <c r="AK6" s="5"/>
      <c r="AL6" s="5"/>
      <c r="AM6" s="45"/>
      <c r="AN6" s="45"/>
      <c r="AO6" s="45"/>
      <c r="AP6" s="5"/>
      <c r="AQ6" s="5"/>
      <c r="AR6" s="45"/>
      <c r="AS6" s="5"/>
      <c r="AT6" s="45"/>
      <c r="AU6" s="5"/>
      <c r="AV6" s="45"/>
      <c r="AW6" s="45"/>
      <c r="AX6" s="5"/>
      <c r="AY6" s="45"/>
      <c r="AZ6" s="45"/>
      <c r="BA6" s="5"/>
      <c r="BB6" s="5"/>
      <c r="BC6" s="5"/>
      <c r="BD6" s="5"/>
      <c r="BE6" s="5"/>
      <c r="BF6" s="5"/>
      <c r="BG6" s="5"/>
      <c r="BH6" s="45"/>
      <c r="BI6" s="5"/>
      <c r="BJ6" s="5"/>
      <c r="BK6" s="45"/>
      <c r="BL6" s="5"/>
      <c r="BM6" s="5"/>
      <c r="BN6" s="5"/>
      <c r="BO6" s="5"/>
      <c r="BP6" s="5"/>
      <c r="BQ6" s="5"/>
      <c r="BR6" s="5"/>
      <c r="BS6" s="45"/>
      <c r="BT6" s="5"/>
      <c r="BU6" s="45"/>
      <c r="BV6" s="5"/>
      <c r="BX6" s="5"/>
      <c r="CA6" s="5"/>
      <c r="CC6" s="45"/>
    </row>
    <row r="7" spans="1:81" s="4" customFormat="1">
      <c r="A7" s="53"/>
      <c r="B7" s="54"/>
      <c r="C7" s="56"/>
      <c r="D7" s="44"/>
      <c r="E7" s="44"/>
      <c r="F7" s="44"/>
      <c r="G7" s="44"/>
      <c r="H7" s="44"/>
      <c r="I7" s="44"/>
      <c r="S7" s="45"/>
      <c r="T7" s="5"/>
      <c r="U7" s="5"/>
      <c r="V7" s="5"/>
      <c r="W7" s="5"/>
      <c r="X7" s="5"/>
      <c r="Y7" s="5"/>
      <c r="Z7" s="45"/>
      <c r="AA7" s="45"/>
      <c r="AB7" s="51"/>
      <c r="AC7" s="51"/>
      <c r="AD7" s="5"/>
      <c r="AE7" s="5"/>
      <c r="AF7" s="45"/>
      <c r="AG7" s="5"/>
      <c r="AH7" s="45"/>
      <c r="AI7" s="5"/>
      <c r="AJ7" s="5"/>
      <c r="AK7" s="5"/>
      <c r="AL7" s="5"/>
      <c r="AM7" s="45"/>
      <c r="AN7" s="45"/>
      <c r="AO7" s="45"/>
      <c r="AP7" s="5"/>
      <c r="AQ7" s="5"/>
      <c r="AR7" s="45"/>
      <c r="AS7" s="5"/>
      <c r="AT7" s="45"/>
      <c r="AU7" s="5"/>
      <c r="AV7" s="45"/>
      <c r="AW7" s="45"/>
      <c r="AX7" s="5"/>
      <c r="AY7" s="45"/>
      <c r="AZ7" s="45"/>
      <c r="BA7" s="5"/>
      <c r="BB7" s="5"/>
      <c r="BC7" s="5"/>
      <c r="BD7" s="5"/>
      <c r="BE7" s="5"/>
      <c r="BF7" s="5"/>
      <c r="BG7" s="5"/>
      <c r="BH7" s="45"/>
      <c r="BI7" s="5"/>
      <c r="BJ7" s="5"/>
      <c r="BK7" s="45"/>
      <c r="BL7" s="5"/>
      <c r="BM7" s="5"/>
      <c r="BN7" s="5"/>
      <c r="BO7" s="5"/>
      <c r="BP7" s="5"/>
      <c r="BQ7" s="5"/>
      <c r="BR7" s="5"/>
      <c r="BS7" s="45"/>
      <c r="BT7" s="5"/>
      <c r="BU7" s="45"/>
      <c r="BV7" s="5"/>
      <c r="BX7" s="5"/>
      <c r="CA7" s="5"/>
      <c r="CC7" s="45"/>
    </row>
    <row r="8" spans="1:81" s="4" customFormat="1">
      <c r="A8" s="53"/>
      <c r="B8" s="54"/>
      <c r="C8" s="56"/>
      <c r="D8" s="44"/>
      <c r="E8" s="44"/>
      <c r="F8" s="44"/>
      <c r="G8" s="44"/>
      <c r="H8" s="44"/>
      <c r="I8" s="44"/>
      <c r="S8" s="45"/>
      <c r="T8" s="5"/>
      <c r="U8" s="5"/>
      <c r="V8" s="5"/>
      <c r="W8" s="5"/>
      <c r="X8" s="5"/>
      <c r="Y8" s="5"/>
      <c r="Z8" s="45"/>
      <c r="AA8" s="45"/>
      <c r="AB8" s="51"/>
      <c r="AC8" s="51"/>
      <c r="AD8" s="5"/>
      <c r="AE8" s="5"/>
      <c r="AF8" s="45"/>
      <c r="AG8" s="5"/>
      <c r="AH8" s="45"/>
      <c r="AI8" s="5"/>
      <c r="AJ8" s="5"/>
      <c r="AK8" s="5"/>
      <c r="AL8" s="5"/>
      <c r="AM8" s="45"/>
      <c r="AN8" s="45"/>
      <c r="AO8" s="45"/>
      <c r="AP8" s="5"/>
      <c r="AQ8" s="5"/>
      <c r="AR8" s="45"/>
      <c r="AS8" s="5"/>
      <c r="AT8" s="45"/>
      <c r="AU8" s="5"/>
      <c r="AV8" s="45"/>
      <c r="AW8" s="45"/>
      <c r="AX8" s="5"/>
      <c r="AY8" s="45"/>
      <c r="AZ8" s="45"/>
      <c r="BA8" s="5"/>
      <c r="BB8" s="5"/>
      <c r="BC8" s="5"/>
      <c r="BD8" s="5"/>
      <c r="BE8" s="5"/>
      <c r="BF8" s="5"/>
      <c r="BG8" s="5"/>
      <c r="BH8" s="45"/>
      <c r="BI8" s="5"/>
      <c r="BJ8" s="5"/>
      <c r="BK8" s="45"/>
      <c r="BL8" s="5"/>
      <c r="BM8" s="5"/>
      <c r="BN8" s="5"/>
      <c r="BO8" s="5"/>
      <c r="BP8" s="5"/>
      <c r="BQ8" s="5"/>
      <c r="BR8" s="5"/>
      <c r="BS8" s="45"/>
      <c r="BT8" s="5"/>
      <c r="BU8" s="45"/>
      <c r="BV8" s="5"/>
      <c r="BX8" s="5"/>
      <c r="CA8" s="5"/>
      <c r="CC8" s="45"/>
    </row>
    <row r="9" spans="1:81" s="4" customFormat="1">
      <c r="A9" s="53"/>
      <c r="B9" s="54"/>
      <c r="C9" s="56"/>
      <c r="D9" s="44"/>
      <c r="E9" s="44"/>
      <c r="F9" s="44"/>
      <c r="G9" s="44"/>
      <c r="H9" s="44"/>
      <c r="I9" s="44"/>
      <c r="S9" s="45"/>
      <c r="T9" s="5"/>
      <c r="U9" s="5"/>
      <c r="V9" s="5"/>
      <c r="W9" s="5"/>
      <c r="X9" s="5"/>
      <c r="Y9" s="5"/>
      <c r="Z9" s="45"/>
      <c r="AA9" s="45"/>
      <c r="AB9" s="51"/>
      <c r="AC9" s="51"/>
      <c r="AD9" s="5"/>
      <c r="AE9" s="5"/>
      <c r="AF9" s="45"/>
      <c r="AG9" s="5"/>
      <c r="AH9" s="45"/>
      <c r="AI9" s="5"/>
      <c r="AJ9" s="5"/>
      <c r="AK9" s="5"/>
      <c r="AL9" s="5"/>
      <c r="AM9" s="45"/>
      <c r="AN9" s="45"/>
      <c r="AO9" s="45"/>
      <c r="AP9" s="5"/>
      <c r="AQ9" s="5"/>
      <c r="AR9" s="45"/>
      <c r="AS9" s="5"/>
      <c r="AT9" s="45"/>
      <c r="AU9" s="5"/>
      <c r="AV9" s="45"/>
      <c r="AW9" s="45"/>
      <c r="AX9" s="5"/>
      <c r="AY9" s="45"/>
      <c r="AZ9" s="45"/>
      <c r="BA9" s="5"/>
      <c r="BB9" s="5"/>
      <c r="BC9" s="5"/>
      <c r="BD9" s="5"/>
      <c r="BE9" s="5"/>
      <c r="BF9" s="5"/>
      <c r="BG9" s="5"/>
      <c r="BH9" s="45"/>
      <c r="BI9" s="5"/>
      <c r="BJ9" s="5"/>
      <c r="BK9" s="45"/>
      <c r="BL9" s="5"/>
      <c r="BM9" s="5"/>
      <c r="BN9" s="5"/>
      <c r="BO9" s="5"/>
      <c r="BP9" s="5"/>
      <c r="BQ9" s="5"/>
      <c r="BR9" s="5"/>
      <c r="BS9" s="45"/>
      <c r="BT9" s="5"/>
      <c r="BU9" s="45"/>
      <c r="BV9" s="5"/>
      <c r="BX9" s="5"/>
      <c r="CA9" s="5"/>
      <c r="CC9" s="45"/>
    </row>
    <row r="10" spans="1:81" s="4" customFormat="1">
      <c r="A10" s="53"/>
      <c r="B10" s="54"/>
      <c r="C10" s="56"/>
      <c r="D10" s="44"/>
      <c r="E10" s="44"/>
      <c r="F10" s="44"/>
      <c r="G10" s="44"/>
      <c r="H10" s="44"/>
      <c r="I10" s="44"/>
      <c r="S10" s="45"/>
      <c r="T10" s="5"/>
      <c r="U10" s="5"/>
      <c r="V10" s="5"/>
      <c r="W10" s="5"/>
      <c r="X10" s="5"/>
      <c r="Y10" s="5"/>
      <c r="Z10" s="45"/>
      <c r="AA10" s="45"/>
      <c r="AB10" s="51"/>
      <c r="AC10" s="51"/>
      <c r="AD10" s="5"/>
      <c r="AE10" s="5"/>
      <c r="AF10" s="45"/>
      <c r="AG10" s="5"/>
      <c r="AH10" s="45"/>
      <c r="AI10" s="5"/>
      <c r="AJ10" s="5"/>
      <c r="AK10" s="5"/>
      <c r="AL10" s="5"/>
      <c r="AM10" s="45"/>
      <c r="AN10" s="45"/>
      <c r="AO10" s="45"/>
      <c r="AP10" s="5"/>
      <c r="AQ10" s="5"/>
      <c r="AR10" s="45"/>
      <c r="AS10" s="5"/>
      <c r="AT10" s="45"/>
      <c r="AU10" s="5"/>
      <c r="AV10" s="45"/>
      <c r="AW10" s="45"/>
      <c r="AX10" s="5"/>
      <c r="AY10" s="45"/>
      <c r="AZ10" s="45"/>
      <c r="BA10" s="5"/>
      <c r="BB10" s="5"/>
      <c r="BC10" s="5"/>
      <c r="BD10" s="5"/>
      <c r="BE10" s="5"/>
      <c r="BF10" s="5"/>
      <c r="BG10" s="5"/>
      <c r="BH10" s="45"/>
      <c r="BI10" s="5"/>
      <c r="BJ10" s="5"/>
      <c r="BK10" s="45"/>
      <c r="BL10" s="5"/>
      <c r="BM10" s="5"/>
      <c r="BN10" s="5"/>
      <c r="BO10" s="5"/>
      <c r="BP10" s="5"/>
      <c r="BQ10" s="5"/>
      <c r="BR10" s="5"/>
      <c r="BS10" s="45"/>
      <c r="BT10" s="5"/>
      <c r="BU10" s="45"/>
      <c r="BV10" s="5"/>
      <c r="BX10" s="5"/>
      <c r="CA10" s="5"/>
      <c r="CC10" s="45"/>
    </row>
    <row r="11" spans="1:81" s="4" customFormat="1">
      <c r="A11" s="53"/>
      <c r="B11" s="54"/>
      <c r="C11" s="56"/>
      <c r="D11" s="44"/>
      <c r="E11" s="44"/>
      <c r="F11" s="44"/>
      <c r="G11" s="44"/>
      <c r="H11" s="44"/>
      <c r="I11" s="44"/>
      <c r="S11" s="45"/>
      <c r="T11" s="5"/>
      <c r="U11" s="5"/>
      <c r="V11" s="5"/>
      <c r="W11" s="5"/>
      <c r="X11" s="5"/>
      <c r="Y11" s="5"/>
      <c r="Z11" s="45"/>
      <c r="AA11" s="45"/>
      <c r="AB11" s="51"/>
      <c r="AC11" s="51"/>
      <c r="AD11" s="5"/>
      <c r="AE11" s="5"/>
      <c r="AF11" s="45"/>
      <c r="AG11" s="5"/>
      <c r="AH11" s="45"/>
      <c r="AI11" s="5"/>
      <c r="AJ11" s="5"/>
      <c r="AK11" s="5"/>
      <c r="AL11" s="5"/>
      <c r="AM11" s="45"/>
      <c r="AN11" s="45"/>
      <c r="AO11" s="45"/>
      <c r="AP11" s="5"/>
      <c r="AQ11" s="5"/>
      <c r="AR11" s="45"/>
      <c r="AS11" s="5"/>
      <c r="AT11" s="45"/>
      <c r="AU11" s="5"/>
      <c r="AV11" s="45"/>
      <c r="AW11" s="45"/>
      <c r="AX11" s="5"/>
      <c r="AY11" s="45"/>
      <c r="AZ11" s="45"/>
      <c r="BA11" s="5"/>
      <c r="BB11" s="5"/>
      <c r="BC11" s="5"/>
      <c r="BD11" s="5"/>
      <c r="BE11" s="5"/>
      <c r="BF11" s="5"/>
      <c r="BG11" s="5"/>
      <c r="BH11" s="45"/>
      <c r="BI11" s="5"/>
      <c r="BJ11" s="5"/>
      <c r="BK11" s="45"/>
      <c r="BL11" s="5"/>
      <c r="BM11" s="5"/>
      <c r="BN11" s="5"/>
      <c r="BO11" s="5"/>
      <c r="BP11" s="5"/>
      <c r="BQ11" s="5"/>
      <c r="BR11" s="5"/>
      <c r="BS11" s="45"/>
      <c r="BT11" s="5"/>
      <c r="BU11" s="45"/>
      <c r="BV11" s="5"/>
      <c r="BX11" s="5"/>
      <c r="CA11" s="5"/>
      <c r="CC11" s="45"/>
    </row>
    <row r="12" spans="1:81" s="4" customFormat="1">
      <c r="A12" s="53"/>
      <c r="B12" s="54"/>
      <c r="C12" s="56"/>
      <c r="D12" s="44"/>
      <c r="E12" s="44"/>
      <c r="F12" s="44"/>
      <c r="G12" s="44"/>
      <c r="H12" s="44"/>
      <c r="I12" s="44"/>
      <c r="S12" s="45"/>
      <c r="T12" s="5"/>
      <c r="U12" s="5"/>
      <c r="V12" s="5"/>
      <c r="W12" s="5"/>
      <c r="X12" s="5"/>
      <c r="Y12" s="5"/>
      <c r="Z12" s="45"/>
      <c r="AA12" s="45"/>
      <c r="AB12" s="51"/>
      <c r="AC12" s="51"/>
      <c r="AD12" s="5"/>
      <c r="AE12" s="5"/>
      <c r="AF12" s="45"/>
      <c r="AG12" s="5"/>
      <c r="AH12" s="45"/>
      <c r="AI12" s="5"/>
      <c r="AJ12" s="5"/>
      <c r="AK12" s="5"/>
      <c r="AL12" s="5"/>
      <c r="AM12" s="45"/>
      <c r="AN12" s="45"/>
      <c r="AO12" s="45"/>
      <c r="AP12" s="5"/>
      <c r="AQ12" s="5"/>
      <c r="AR12" s="45"/>
      <c r="AS12" s="5"/>
      <c r="AT12" s="45"/>
      <c r="AU12" s="5"/>
      <c r="AV12" s="45"/>
      <c r="AW12" s="45"/>
      <c r="AX12" s="5"/>
      <c r="AY12" s="45"/>
      <c r="AZ12" s="45"/>
      <c r="BA12" s="5"/>
      <c r="BB12" s="5"/>
      <c r="BC12" s="5"/>
      <c r="BD12" s="5"/>
      <c r="BE12" s="5"/>
      <c r="BF12" s="5"/>
      <c r="BG12" s="5"/>
      <c r="BH12" s="45"/>
      <c r="BI12" s="5"/>
      <c r="BJ12" s="5"/>
      <c r="BK12" s="45"/>
      <c r="BL12" s="5"/>
      <c r="BM12" s="5"/>
      <c r="BN12" s="5"/>
      <c r="BO12" s="5"/>
      <c r="BP12" s="5"/>
      <c r="BQ12" s="5"/>
      <c r="BR12" s="5"/>
      <c r="BS12" s="45"/>
      <c r="BT12" s="5"/>
      <c r="BU12" s="45"/>
      <c r="BV12" s="5"/>
      <c r="BX12" s="5"/>
      <c r="CA12" s="5"/>
      <c r="CC12" s="45"/>
    </row>
    <row r="13" spans="1:81" s="4" customFormat="1">
      <c r="A13" s="53"/>
      <c r="B13" s="54"/>
      <c r="C13" s="56"/>
      <c r="D13" s="44"/>
      <c r="E13" s="44"/>
      <c r="F13" s="44"/>
      <c r="G13" s="44"/>
      <c r="H13" s="44"/>
      <c r="I13" s="44"/>
      <c r="S13" s="45"/>
      <c r="T13" s="5"/>
      <c r="U13" s="5"/>
      <c r="V13" s="5"/>
      <c r="W13" s="5"/>
      <c r="X13" s="5"/>
      <c r="Y13" s="5"/>
      <c r="Z13" s="45"/>
      <c r="AA13" s="45"/>
      <c r="AB13" s="51"/>
      <c r="AC13" s="51"/>
      <c r="AD13" s="5"/>
      <c r="AE13" s="5"/>
      <c r="AF13" s="45"/>
      <c r="AG13" s="5"/>
      <c r="AH13" s="45"/>
      <c r="AI13" s="5"/>
      <c r="AJ13" s="5"/>
      <c r="AK13" s="5"/>
      <c r="AL13" s="5"/>
      <c r="AM13" s="45"/>
      <c r="AN13" s="45"/>
      <c r="AO13" s="45"/>
      <c r="AP13" s="5"/>
      <c r="AQ13" s="5"/>
      <c r="AR13" s="45"/>
      <c r="AS13" s="5"/>
      <c r="AT13" s="45"/>
      <c r="AU13" s="5"/>
      <c r="AV13" s="45"/>
      <c r="AW13" s="45"/>
      <c r="AX13" s="5"/>
      <c r="AY13" s="45"/>
      <c r="AZ13" s="45"/>
      <c r="BA13" s="5"/>
      <c r="BB13" s="5"/>
      <c r="BC13" s="5"/>
      <c r="BD13" s="5"/>
      <c r="BE13" s="5"/>
      <c r="BF13" s="5"/>
      <c r="BG13" s="5"/>
      <c r="BH13" s="45"/>
      <c r="BI13" s="5"/>
      <c r="BJ13" s="5"/>
      <c r="BK13" s="45"/>
      <c r="BL13" s="5"/>
      <c r="BM13" s="5"/>
      <c r="BN13" s="5"/>
      <c r="BO13" s="5"/>
      <c r="BP13" s="5"/>
      <c r="BQ13" s="5"/>
      <c r="BR13" s="5"/>
      <c r="BS13" s="45"/>
      <c r="BT13" s="5"/>
      <c r="BU13" s="45"/>
      <c r="BV13" s="5"/>
      <c r="BX13" s="5"/>
      <c r="CA13" s="5"/>
      <c r="CC13" s="45"/>
    </row>
    <row r="14" spans="1:81" s="4" customFormat="1">
      <c r="A14" s="53"/>
      <c r="B14" s="54"/>
      <c r="C14" s="56"/>
      <c r="D14" s="44"/>
      <c r="E14" s="44"/>
      <c r="F14" s="44"/>
      <c r="G14" s="44"/>
      <c r="H14" s="44"/>
      <c r="I14" s="44"/>
      <c r="S14" s="45"/>
      <c r="T14" s="5"/>
      <c r="U14" s="5"/>
      <c r="V14" s="5"/>
      <c r="W14" s="5"/>
      <c r="X14" s="5"/>
      <c r="Y14" s="5"/>
      <c r="Z14" s="45"/>
      <c r="AA14" s="45"/>
      <c r="AB14" s="51"/>
      <c r="AC14" s="51"/>
      <c r="AD14" s="5"/>
      <c r="AE14" s="5"/>
      <c r="AF14" s="45"/>
      <c r="AG14" s="5"/>
      <c r="AH14" s="45"/>
      <c r="AI14" s="5"/>
      <c r="AJ14" s="5"/>
      <c r="AK14" s="5"/>
      <c r="AL14" s="5"/>
      <c r="AM14" s="45"/>
      <c r="AN14" s="45"/>
      <c r="AO14" s="45"/>
      <c r="AP14" s="5"/>
      <c r="AQ14" s="5"/>
      <c r="AR14" s="45"/>
      <c r="AS14" s="5"/>
      <c r="AT14" s="45"/>
      <c r="AU14" s="5"/>
      <c r="AV14" s="45"/>
      <c r="AW14" s="45"/>
      <c r="AX14" s="5"/>
      <c r="AY14" s="45"/>
      <c r="AZ14" s="45"/>
      <c r="BA14" s="5"/>
      <c r="BB14" s="5"/>
      <c r="BC14" s="5"/>
      <c r="BD14" s="5"/>
      <c r="BE14" s="5"/>
      <c r="BF14" s="5"/>
      <c r="BG14" s="5"/>
      <c r="BH14" s="45"/>
      <c r="BI14" s="5"/>
      <c r="BJ14" s="5"/>
      <c r="BK14" s="45"/>
      <c r="BL14" s="5"/>
      <c r="BM14" s="5"/>
      <c r="BN14" s="5"/>
      <c r="BO14" s="5"/>
      <c r="BP14" s="5"/>
      <c r="BQ14" s="5"/>
      <c r="BR14" s="5"/>
      <c r="BS14" s="45"/>
      <c r="BT14" s="5"/>
      <c r="BU14" s="45"/>
      <c r="BV14" s="5"/>
      <c r="BX14" s="5"/>
      <c r="CA14" s="5"/>
      <c r="CC14" s="45"/>
    </row>
    <row r="15" spans="1:81" s="4" customFormat="1">
      <c r="A15" s="53"/>
      <c r="B15" s="54"/>
      <c r="C15" s="56"/>
      <c r="D15" s="44"/>
      <c r="E15" s="44"/>
      <c r="F15" s="44"/>
      <c r="G15" s="44"/>
      <c r="H15" s="44"/>
      <c r="I15" s="44"/>
      <c r="S15" s="45"/>
      <c r="T15" s="5"/>
      <c r="U15" s="5"/>
      <c r="V15" s="5"/>
      <c r="W15" s="5"/>
      <c r="X15" s="5"/>
      <c r="Y15" s="5"/>
      <c r="Z15" s="45"/>
      <c r="AA15" s="45"/>
      <c r="AB15" s="51"/>
      <c r="AC15" s="51"/>
      <c r="AD15" s="5"/>
      <c r="AE15" s="5"/>
      <c r="AF15" s="45"/>
      <c r="AG15" s="5"/>
      <c r="AH15" s="45"/>
      <c r="AI15" s="5"/>
      <c r="AJ15" s="5"/>
      <c r="AK15" s="5"/>
      <c r="AL15" s="5"/>
      <c r="AM15" s="45"/>
      <c r="AN15" s="45"/>
      <c r="AO15" s="45"/>
      <c r="AP15" s="5"/>
      <c r="AQ15" s="5"/>
      <c r="AR15" s="45"/>
      <c r="AS15" s="5"/>
      <c r="AT15" s="45"/>
      <c r="AU15" s="5"/>
      <c r="AV15" s="45"/>
      <c r="AW15" s="45"/>
      <c r="AX15" s="5"/>
      <c r="AY15" s="45"/>
      <c r="AZ15" s="45"/>
      <c r="BA15" s="5"/>
      <c r="BB15" s="5"/>
      <c r="BC15" s="5"/>
      <c r="BD15" s="5"/>
      <c r="BE15" s="5"/>
      <c r="BF15" s="5"/>
      <c r="BG15" s="5"/>
      <c r="BH15" s="45"/>
      <c r="BI15" s="5"/>
      <c r="BJ15" s="5"/>
      <c r="BK15" s="45"/>
      <c r="BL15" s="5"/>
      <c r="BM15" s="5"/>
      <c r="BN15" s="5"/>
      <c r="BO15" s="5"/>
      <c r="BP15" s="5"/>
      <c r="BQ15" s="5"/>
      <c r="BR15" s="5"/>
      <c r="BS15" s="45"/>
      <c r="BT15" s="5"/>
      <c r="BU15" s="45"/>
      <c r="BV15" s="5"/>
      <c r="BX15" s="5"/>
      <c r="CA15" s="5"/>
      <c r="CC15" s="45"/>
    </row>
    <row r="16" spans="1:81" s="4" customFormat="1">
      <c r="A16" s="53"/>
      <c r="B16" s="54"/>
      <c r="C16" s="56"/>
      <c r="D16" s="44"/>
      <c r="E16" s="44"/>
      <c r="F16" s="44"/>
      <c r="G16" s="44"/>
      <c r="H16" s="44"/>
      <c r="I16" s="44"/>
      <c r="S16" s="45"/>
      <c r="T16" s="5"/>
      <c r="U16" s="5"/>
      <c r="V16" s="5"/>
      <c r="W16" s="5"/>
      <c r="X16" s="5"/>
      <c r="Y16" s="5"/>
      <c r="Z16" s="45"/>
      <c r="AA16" s="45"/>
      <c r="AB16" s="51"/>
      <c r="AC16" s="51"/>
      <c r="AD16" s="5"/>
      <c r="AE16" s="5"/>
      <c r="AF16" s="45"/>
      <c r="AG16" s="5"/>
      <c r="AH16" s="45"/>
      <c r="AI16" s="5"/>
      <c r="AJ16" s="5"/>
      <c r="AK16" s="5"/>
      <c r="AL16" s="5"/>
      <c r="AM16" s="45"/>
      <c r="AN16" s="45"/>
      <c r="AO16" s="45"/>
      <c r="AP16" s="5"/>
      <c r="AQ16" s="5"/>
      <c r="AR16" s="45"/>
      <c r="AS16" s="5"/>
      <c r="AT16" s="45"/>
      <c r="AU16" s="5"/>
      <c r="AV16" s="45"/>
      <c r="AW16" s="45"/>
      <c r="AX16" s="5"/>
      <c r="AY16" s="45"/>
      <c r="AZ16" s="45"/>
      <c r="BA16" s="5"/>
      <c r="BB16" s="5"/>
      <c r="BC16" s="5"/>
      <c r="BD16" s="5"/>
      <c r="BE16" s="5"/>
      <c r="BF16" s="5"/>
      <c r="BG16" s="5"/>
      <c r="BH16" s="45"/>
      <c r="BI16" s="5"/>
      <c r="BJ16" s="5"/>
      <c r="BK16" s="45"/>
      <c r="BL16" s="5"/>
      <c r="BM16" s="5"/>
      <c r="BN16" s="5"/>
      <c r="BO16" s="5"/>
      <c r="BP16" s="5"/>
      <c r="BQ16" s="5"/>
      <c r="BR16" s="5"/>
      <c r="BS16" s="45"/>
      <c r="BT16" s="5"/>
      <c r="BU16" s="45"/>
      <c r="BV16" s="5"/>
      <c r="BX16" s="5"/>
      <c r="CA16" s="5"/>
      <c r="CC16" s="45"/>
    </row>
    <row r="17" spans="1:81" s="4" customFormat="1">
      <c r="A17" s="53"/>
      <c r="B17" s="54"/>
      <c r="C17" s="56"/>
      <c r="D17" s="44"/>
      <c r="E17" s="44"/>
      <c r="F17" s="44"/>
      <c r="G17" s="44"/>
      <c r="H17" s="44"/>
      <c r="I17" s="44"/>
      <c r="S17" s="45"/>
      <c r="T17" s="5"/>
      <c r="U17" s="5"/>
      <c r="V17" s="5"/>
      <c r="W17" s="5"/>
      <c r="X17" s="5"/>
      <c r="Y17" s="5"/>
      <c r="Z17" s="45"/>
      <c r="AA17" s="45"/>
      <c r="AB17" s="51"/>
      <c r="AC17" s="51"/>
      <c r="AD17" s="5"/>
      <c r="AE17" s="5"/>
      <c r="AF17" s="45"/>
      <c r="AG17" s="5"/>
      <c r="AH17" s="45"/>
      <c r="AI17" s="5"/>
      <c r="AJ17" s="5"/>
      <c r="AK17" s="5"/>
      <c r="AL17" s="5"/>
      <c r="AM17" s="45"/>
      <c r="AN17" s="45"/>
      <c r="AO17" s="45"/>
      <c r="AP17" s="5"/>
      <c r="AQ17" s="5"/>
      <c r="AR17" s="45"/>
      <c r="AS17" s="5"/>
      <c r="AT17" s="45"/>
      <c r="AU17" s="5"/>
      <c r="AV17" s="45"/>
      <c r="AW17" s="45"/>
      <c r="AX17" s="5"/>
      <c r="AY17" s="45"/>
      <c r="AZ17" s="45"/>
      <c r="BA17" s="5"/>
      <c r="BB17" s="5"/>
      <c r="BC17" s="5"/>
      <c r="BD17" s="5"/>
      <c r="BE17" s="5"/>
      <c r="BF17" s="5"/>
      <c r="BG17" s="5"/>
      <c r="BH17" s="45"/>
      <c r="BI17" s="5"/>
      <c r="BJ17" s="5"/>
      <c r="BK17" s="45"/>
      <c r="BL17" s="5"/>
      <c r="BM17" s="5"/>
      <c r="BN17" s="5"/>
      <c r="BO17" s="5"/>
      <c r="BP17" s="5"/>
      <c r="BQ17" s="5"/>
      <c r="BR17" s="5"/>
      <c r="BS17" s="45"/>
      <c r="BT17" s="5"/>
      <c r="BU17" s="45"/>
      <c r="BV17" s="5"/>
      <c r="BX17" s="5"/>
      <c r="CA17" s="5"/>
      <c r="CC17" s="45"/>
    </row>
    <row r="18" spans="1:81" s="4" customFormat="1">
      <c r="A18" s="53"/>
      <c r="B18" s="54"/>
      <c r="C18" s="56"/>
      <c r="D18" s="44"/>
      <c r="E18" s="44"/>
      <c r="F18" s="44"/>
      <c r="G18" s="44"/>
      <c r="H18" s="44"/>
      <c r="I18" s="44"/>
      <c r="S18" s="45"/>
      <c r="T18" s="5"/>
      <c r="U18" s="5"/>
      <c r="V18" s="5"/>
      <c r="W18" s="5"/>
      <c r="X18" s="5"/>
      <c r="Y18" s="5"/>
      <c r="Z18" s="45"/>
      <c r="AA18" s="45"/>
      <c r="AB18" s="51"/>
      <c r="AC18" s="51"/>
      <c r="AD18" s="5"/>
      <c r="AE18" s="5"/>
      <c r="AF18" s="45"/>
      <c r="AG18" s="5"/>
      <c r="AH18" s="45"/>
      <c r="AI18" s="5"/>
      <c r="AJ18" s="5"/>
      <c r="AK18" s="5"/>
      <c r="AL18" s="5"/>
      <c r="AM18" s="45"/>
      <c r="AN18" s="45"/>
      <c r="AO18" s="45"/>
      <c r="AP18" s="5"/>
      <c r="AQ18" s="5"/>
      <c r="AR18" s="45"/>
      <c r="AS18" s="5"/>
      <c r="AT18" s="45"/>
      <c r="AU18" s="5"/>
      <c r="AV18" s="45"/>
      <c r="AW18" s="45"/>
      <c r="AX18" s="5"/>
      <c r="AY18" s="45"/>
      <c r="AZ18" s="45"/>
      <c r="BA18" s="5"/>
      <c r="BB18" s="5"/>
      <c r="BC18" s="5"/>
      <c r="BD18" s="5"/>
      <c r="BE18" s="5"/>
      <c r="BF18" s="5"/>
      <c r="BG18" s="5"/>
      <c r="BH18" s="45"/>
      <c r="BI18" s="5"/>
      <c r="BJ18" s="5"/>
      <c r="BK18" s="45"/>
      <c r="BL18" s="5"/>
      <c r="BM18" s="5"/>
      <c r="BN18" s="5"/>
      <c r="BO18" s="5"/>
      <c r="BP18" s="5"/>
      <c r="BQ18" s="5"/>
      <c r="BR18" s="5"/>
      <c r="BS18" s="45"/>
      <c r="BT18" s="5"/>
      <c r="BU18" s="45"/>
      <c r="BV18" s="5"/>
      <c r="BX18" s="5"/>
      <c r="CA18" s="5"/>
      <c r="CC18" s="45"/>
    </row>
    <row r="19" spans="1:81" s="4" customFormat="1" ht="17.25">
      <c r="A19" s="57" t="s">
        <v>109</v>
      </c>
      <c r="B19" s="58" t="s">
        <v>6</v>
      </c>
      <c r="C19" s="57" t="s">
        <v>111</v>
      </c>
      <c r="D19" s="44" t="s">
        <v>21</v>
      </c>
      <c r="E19" s="4" t="s">
        <v>23</v>
      </c>
      <c r="F19" s="44" t="s">
        <v>22</v>
      </c>
      <c r="G19" s="4" t="s">
        <v>23</v>
      </c>
      <c r="H19" s="44" t="s">
        <v>20</v>
      </c>
      <c r="I19" s="4" t="s">
        <v>23</v>
      </c>
      <c r="J19" s="4" t="s">
        <v>94</v>
      </c>
      <c r="K19" s="4" t="s">
        <v>95</v>
      </c>
      <c r="L19" s="4" t="s">
        <v>96</v>
      </c>
      <c r="M19" s="4" t="s">
        <v>97</v>
      </c>
      <c r="N19" s="4" t="s">
        <v>98</v>
      </c>
      <c r="O19" s="4" t="s">
        <v>39</v>
      </c>
      <c r="P19" s="4" t="s">
        <v>100</v>
      </c>
      <c r="Q19" s="4" t="s">
        <v>101</v>
      </c>
      <c r="R19" s="4" t="s">
        <v>31</v>
      </c>
      <c r="S19" s="45" t="s">
        <v>32</v>
      </c>
      <c r="T19" s="4" t="s">
        <v>33</v>
      </c>
      <c r="U19" s="5" t="s">
        <v>34</v>
      </c>
      <c r="V19" s="5" t="s">
        <v>35</v>
      </c>
      <c r="W19" s="5" t="s">
        <v>36</v>
      </c>
      <c r="X19" s="5" t="s">
        <v>37</v>
      </c>
      <c r="Y19" s="5" t="s">
        <v>38</v>
      </c>
      <c r="Z19" s="45" t="s">
        <v>40</v>
      </c>
      <c r="AA19" s="45" t="s">
        <v>41</v>
      </c>
      <c r="AB19" s="51" t="s">
        <v>16</v>
      </c>
      <c r="AC19" s="51" t="s">
        <v>17</v>
      </c>
      <c r="AD19" s="4" t="s">
        <v>42</v>
      </c>
      <c r="AE19" s="4" t="s">
        <v>43</v>
      </c>
      <c r="AF19" s="45" t="s">
        <v>44</v>
      </c>
      <c r="AG19" s="4" t="s">
        <v>45</v>
      </c>
      <c r="AH19" s="45" t="s">
        <v>46</v>
      </c>
      <c r="AI19" s="5" t="s">
        <v>47</v>
      </c>
      <c r="AJ19" s="5" t="s">
        <v>48</v>
      </c>
      <c r="AK19" s="5" t="s">
        <v>49</v>
      </c>
      <c r="AL19" s="5" t="s">
        <v>50</v>
      </c>
      <c r="AM19" s="45" t="s">
        <v>51</v>
      </c>
      <c r="AN19" s="45" t="s">
        <v>52</v>
      </c>
      <c r="AO19" s="45" t="s">
        <v>53</v>
      </c>
      <c r="AP19" s="4" t="s">
        <v>54</v>
      </c>
      <c r="AQ19" s="4" t="s">
        <v>55</v>
      </c>
      <c r="AR19" s="45" t="s">
        <v>56</v>
      </c>
      <c r="AS19" s="4" t="s">
        <v>57</v>
      </c>
      <c r="AT19" s="45" t="s">
        <v>58</v>
      </c>
      <c r="AU19" s="5" t="s">
        <v>59</v>
      </c>
      <c r="AV19" s="45" t="s">
        <v>60</v>
      </c>
      <c r="AW19" s="45" t="s">
        <v>61</v>
      </c>
      <c r="AX19" s="4" t="s">
        <v>62</v>
      </c>
      <c r="AY19" s="45" t="s">
        <v>63</v>
      </c>
      <c r="AZ19" s="45" t="s">
        <v>64</v>
      </c>
      <c r="BA19" s="4" t="s">
        <v>65</v>
      </c>
      <c r="BB19" s="4" t="s">
        <v>66</v>
      </c>
      <c r="BC19" s="4" t="s">
        <v>67</v>
      </c>
      <c r="BD19" s="4" t="s">
        <v>68</v>
      </c>
      <c r="BE19" s="4" t="s">
        <v>69</v>
      </c>
      <c r="BF19" s="4" t="s">
        <v>70</v>
      </c>
      <c r="BG19" s="4" t="s">
        <v>71</v>
      </c>
      <c r="BH19" s="45" t="s">
        <v>72</v>
      </c>
      <c r="BI19" s="4" t="s">
        <v>73</v>
      </c>
      <c r="BJ19" s="5" t="s">
        <v>74</v>
      </c>
      <c r="BK19" s="45" t="s">
        <v>75</v>
      </c>
      <c r="BL19" s="5" t="s">
        <v>76</v>
      </c>
      <c r="BM19" s="4" t="s">
        <v>77</v>
      </c>
      <c r="BN19" s="5" t="s">
        <v>78</v>
      </c>
      <c r="BO19" s="4" t="s">
        <v>79</v>
      </c>
      <c r="BP19" s="4" t="s">
        <v>80</v>
      </c>
      <c r="BQ19" s="5" t="s">
        <v>81</v>
      </c>
      <c r="BR19" s="4" t="s">
        <v>82</v>
      </c>
      <c r="BS19" s="45" t="s">
        <v>83</v>
      </c>
      <c r="BT19" s="4" t="s">
        <v>84</v>
      </c>
      <c r="BU19" s="45"/>
      <c r="BV19" s="5"/>
      <c r="BX19" s="5"/>
      <c r="CA19" s="5"/>
      <c r="CC19" s="45"/>
    </row>
    <row r="20" spans="1:81" s="4" customFormat="1">
      <c r="A20" s="57"/>
      <c r="B20" s="58"/>
      <c r="C20" s="59"/>
      <c r="D20" s="44" t="s">
        <v>19</v>
      </c>
      <c r="E20" s="44" t="s">
        <v>19</v>
      </c>
      <c r="F20" s="44" t="s">
        <v>19</v>
      </c>
      <c r="G20" s="44" t="s">
        <v>19</v>
      </c>
      <c r="H20" s="44" t="s">
        <v>19</v>
      </c>
      <c r="I20" s="44" t="s">
        <v>19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5" t="s">
        <v>18</v>
      </c>
      <c r="T20" s="5" t="s">
        <v>18</v>
      </c>
      <c r="U20" s="5" t="s">
        <v>18</v>
      </c>
      <c r="V20" s="5" t="s">
        <v>18</v>
      </c>
      <c r="W20" s="5" t="s">
        <v>18</v>
      </c>
      <c r="X20" s="5" t="s">
        <v>18</v>
      </c>
      <c r="Y20" s="5" t="s">
        <v>18</v>
      </c>
      <c r="Z20" s="45" t="s">
        <v>18</v>
      </c>
      <c r="AA20" s="45" t="s">
        <v>18</v>
      </c>
      <c r="AB20" s="51" t="s">
        <v>18</v>
      </c>
      <c r="AC20" s="51" t="s">
        <v>18</v>
      </c>
      <c r="AD20" s="5" t="s">
        <v>18</v>
      </c>
      <c r="AE20" s="5" t="s">
        <v>18</v>
      </c>
      <c r="AF20" s="45" t="s">
        <v>18</v>
      </c>
      <c r="AG20" s="5" t="s">
        <v>18</v>
      </c>
      <c r="AH20" s="45" t="s">
        <v>18</v>
      </c>
      <c r="AI20" s="5" t="s">
        <v>18</v>
      </c>
      <c r="AJ20" s="5" t="s">
        <v>18</v>
      </c>
      <c r="AK20" s="5" t="s">
        <v>18</v>
      </c>
      <c r="AL20" s="5" t="s">
        <v>18</v>
      </c>
      <c r="AM20" s="45" t="s">
        <v>18</v>
      </c>
      <c r="AN20" s="45" t="s">
        <v>18</v>
      </c>
      <c r="AO20" s="45" t="s">
        <v>18</v>
      </c>
      <c r="AP20" s="5" t="s">
        <v>18</v>
      </c>
      <c r="AQ20" s="5" t="s">
        <v>18</v>
      </c>
      <c r="AR20" s="45" t="s">
        <v>18</v>
      </c>
      <c r="AS20" s="5" t="s">
        <v>18</v>
      </c>
      <c r="AT20" s="45" t="s">
        <v>18</v>
      </c>
      <c r="AU20" s="5" t="s">
        <v>18</v>
      </c>
      <c r="AV20" s="45" t="s">
        <v>18</v>
      </c>
      <c r="AW20" s="45" t="s">
        <v>18</v>
      </c>
      <c r="AX20" s="5" t="s">
        <v>18</v>
      </c>
      <c r="AY20" s="45" t="s">
        <v>18</v>
      </c>
      <c r="AZ20" s="45" t="s">
        <v>18</v>
      </c>
      <c r="BA20" s="5" t="s">
        <v>18</v>
      </c>
      <c r="BB20" s="5" t="s">
        <v>18</v>
      </c>
      <c r="BC20" s="5" t="s">
        <v>18</v>
      </c>
      <c r="BD20" s="5" t="s">
        <v>18</v>
      </c>
      <c r="BE20" s="5" t="s">
        <v>18</v>
      </c>
      <c r="BF20" s="5" t="s">
        <v>18</v>
      </c>
      <c r="BG20" s="5" t="s">
        <v>18</v>
      </c>
      <c r="BH20" s="45" t="s">
        <v>18</v>
      </c>
      <c r="BI20" s="5" t="s">
        <v>18</v>
      </c>
      <c r="BJ20" s="5" t="s">
        <v>18</v>
      </c>
      <c r="BK20" s="45" t="s">
        <v>18</v>
      </c>
      <c r="BL20" s="5" t="s">
        <v>18</v>
      </c>
      <c r="BM20" s="5" t="s">
        <v>18</v>
      </c>
      <c r="BN20" s="5" t="s">
        <v>18</v>
      </c>
      <c r="BO20" s="5" t="s">
        <v>18</v>
      </c>
      <c r="BP20" s="5" t="s">
        <v>18</v>
      </c>
      <c r="BQ20" s="5" t="s">
        <v>18</v>
      </c>
      <c r="BR20" s="5" t="s">
        <v>18</v>
      </c>
      <c r="BS20" s="45" t="s">
        <v>18</v>
      </c>
      <c r="BT20" s="5" t="s">
        <v>18</v>
      </c>
      <c r="BU20" s="45"/>
      <c r="BV20" s="5"/>
      <c r="BX20" s="5"/>
      <c r="CA20" s="5"/>
      <c r="CC20" s="45"/>
    </row>
    <row r="21" spans="1:81" s="4" customFormat="1">
      <c r="A21" s="4" t="s">
        <v>0</v>
      </c>
      <c r="B21" s="5">
        <v>30</v>
      </c>
      <c r="C21" s="4" t="s">
        <v>8</v>
      </c>
      <c r="D21" s="4">
        <v>-4.02576766666667E-2</v>
      </c>
      <c r="E21" s="4">
        <v>1.3515137177214755E-2</v>
      </c>
      <c r="F21" s="4">
        <v>-8.0256567633171391E-2</v>
      </c>
      <c r="G21" s="4">
        <v>4.8535603348881774E-2</v>
      </c>
      <c r="H21" s="4">
        <v>-0.77659996666666675</v>
      </c>
      <c r="I21" s="4">
        <v>3.7754400794785939E-2</v>
      </c>
      <c r="J21" s="4">
        <v>7.128132625515744</v>
      </c>
      <c r="K21" s="4">
        <v>13.092662300133863</v>
      </c>
      <c r="L21" s="4">
        <v>0.81848349347324201</v>
      </c>
      <c r="M21" s="4">
        <v>4.6586638527832127</v>
      </c>
      <c r="N21" s="4">
        <v>0.91817185141450364</v>
      </c>
      <c r="O21" s="4">
        <v>0.12897345211460023</v>
      </c>
      <c r="P21" s="4">
        <v>1.8751199111626946</v>
      </c>
      <c r="Q21" s="4">
        <v>4.2781276125372303E-2</v>
      </c>
      <c r="R21" s="4">
        <v>57.919858495096506</v>
      </c>
      <c r="S21" s="4">
        <v>31.398034173933215</v>
      </c>
      <c r="T21" s="4">
        <v>0.59465973814267459</v>
      </c>
      <c r="U21" s="5">
        <v>815.87316073174952</v>
      </c>
      <c r="V21" s="5">
        <v>68742.665729293178</v>
      </c>
      <c r="W21" s="5" t="s">
        <v>25</v>
      </c>
      <c r="X21" s="4">
        <v>111.79603077082282</v>
      </c>
      <c r="Y21" s="4">
        <v>4.7572779051413967</v>
      </c>
      <c r="Z21" s="4">
        <v>170.54841289931909</v>
      </c>
      <c r="AA21" s="4">
        <v>27.592211849820099</v>
      </c>
      <c r="AB21" s="51">
        <v>10209.118384433437</v>
      </c>
      <c r="AC21" s="51">
        <v>29257.259116619589</v>
      </c>
      <c r="AD21" s="4">
        <v>16.674259057520594</v>
      </c>
      <c r="AE21" s="4">
        <v>3.1160170278676151</v>
      </c>
      <c r="AF21" s="4">
        <v>156.99017086966609</v>
      </c>
      <c r="AG21" s="4">
        <v>5.9465973814267459</v>
      </c>
      <c r="AH21" s="4">
        <v>30.922306383419077</v>
      </c>
      <c r="AI21" s="4">
        <v>532.81512537583649</v>
      </c>
      <c r="AJ21" s="4">
        <v>2.3786389525706984</v>
      </c>
      <c r="AK21" s="4">
        <v>14.27183371542419</v>
      </c>
      <c r="AL21" s="5" t="s">
        <v>25</v>
      </c>
      <c r="AM21" s="4">
        <v>62.082476662095232</v>
      </c>
      <c r="AN21" s="4">
        <v>116.55330867596422</v>
      </c>
      <c r="AO21" s="4">
        <v>234.05807293295672</v>
      </c>
      <c r="AP21" s="4">
        <v>2.3786389525706983E-2</v>
      </c>
      <c r="AQ21" s="4">
        <v>130.8251423913884</v>
      </c>
      <c r="AR21" s="4">
        <v>27.830075745077171</v>
      </c>
      <c r="AS21" s="5" t="s">
        <v>25</v>
      </c>
      <c r="AT21" s="4">
        <v>1.9029111620565589</v>
      </c>
      <c r="AU21" s="4">
        <v>820.63043863689097</v>
      </c>
      <c r="AV21" s="4">
        <v>1.9029111620565589</v>
      </c>
      <c r="AW21" s="4">
        <v>4.5194140098843265</v>
      </c>
      <c r="AX21" s="4">
        <v>0.45194140098843272</v>
      </c>
      <c r="AY21" s="4">
        <v>1.9029111620565589</v>
      </c>
      <c r="AZ21" s="4">
        <v>0.23786389525706986</v>
      </c>
      <c r="BA21" s="4">
        <v>0.21407750573136283</v>
      </c>
      <c r="BB21" s="4">
        <v>0.21407750573136283</v>
      </c>
      <c r="BC21" s="5" t="s">
        <v>25</v>
      </c>
      <c r="BD21" s="4">
        <v>0.42815501146272567</v>
      </c>
      <c r="BE21" s="5" t="s">
        <v>25</v>
      </c>
      <c r="BF21" s="4">
        <v>0.19029111620565586</v>
      </c>
      <c r="BG21" s="5" t="s">
        <v>25</v>
      </c>
      <c r="BH21" s="5" t="s">
        <v>25</v>
      </c>
      <c r="BI21" s="5" t="s">
        <v>25</v>
      </c>
      <c r="BJ21" s="5" t="s">
        <v>25</v>
      </c>
      <c r="BK21" s="5" t="s">
        <v>25</v>
      </c>
      <c r="BL21" s="4">
        <v>4.7572779051413967</v>
      </c>
      <c r="BM21" s="4">
        <v>0</v>
      </c>
      <c r="BN21" s="4">
        <v>2378.6389525706982</v>
      </c>
      <c r="BO21" s="4">
        <v>3.5679584288560475</v>
      </c>
      <c r="BP21" s="4">
        <v>37.582495450617039</v>
      </c>
      <c r="BQ21" s="4">
        <v>123.68922553367631</v>
      </c>
      <c r="BR21" s="4">
        <v>9.5145558102827932E-2</v>
      </c>
      <c r="BS21" s="4">
        <v>0.47572779051413971</v>
      </c>
      <c r="BT21" s="4">
        <v>2.6640756268791823</v>
      </c>
      <c r="BU21" s="45"/>
      <c r="BV21" s="5"/>
      <c r="BX21" s="5"/>
      <c r="CA21" s="5"/>
      <c r="CC21" s="45"/>
    </row>
    <row r="22" spans="1:81" s="4" customFormat="1">
      <c r="A22" s="4" t="s">
        <v>0</v>
      </c>
      <c r="B22" s="5">
        <v>151</v>
      </c>
      <c r="C22" s="4" t="s">
        <v>8</v>
      </c>
      <c r="D22" s="4">
        <v>7.0000000000000007E-2</v>
      </c>
      <c r="E22" s="4">
        <v>0.02</v>
      </c>
      <c r="F22" s="4">
        <v>0.13565567324715566</v>
      </c>
      <c r="G22" s="4">
        <v>2.8114952357775971E-2</v>
      </c>
      <c r="H22" s="4">
        <v>-0.54509902333333349</v>
      </c>
      <c r="I22" s="4">
        <v>2.3834488261721434E-2</v>
      </c>
      <c r="J22" s="4">
        <v>8.2191314183371578</v>
      </c>
      <c r="K22" s="4">
        <v>20.9672504163564</v>
      </c>
      <c r="L22" s="4">
        <v>0.65633946752160943</v>
      </c>
      <c r="M22" s="4">
        <v>5.2464371011851716</v>
      </c>
      <c r="N22" s="4">
        <v>1.166542458667901</v>
      </c>
      <c r="O22" s="4">
        <v>0.59542343731367808</v>
      </c>
      <c r="P22" s="4">
        <v>1.8724437495228134</v>
      </c>
      <c r="Q22" s="4">
        <v>2.9732020483173145E-2</v>
      </c>
      <c r="R22" s="4">
        <v>58.395769470385879</v>
      </c>
      <c r="S22" s="4">
        <v>31.491561455367329</v>
      </c>
      <c r="T22" s="4">
        <v>0.52072660674229443</v>
      </c>
      <c r="U22" s="5">
        <v>1053.8514660260721</v>
      </c>
      <c r="V22" s="5">
        <v>51328.765521740454</v>
      </c>
      <c r="W22" s="4" t="s">
        <v>25</v>
      </c>
      <c r="X22" s="4">
        <v>86.787767790382404</v>
      </c>
      <c r="Y22" s="5" t="s">
        <v>25</v>
      </c>
      <c r="Z22" s="4">
        <v>125.71828077063967</v>
      </c>
      <c r="AA22" s="4">
        <v>40.17033823440557</v>
      </c>
      <c r="AB22" s="51">
        <v>3979.8390658161074</v>
      </c>
      <c r="AC22" s="51">
        <v>25292.43518462573</v>
      </c>
      <c r="AD22" s="4">
        <v>17.109588507246819</v>
      </c>
      <c r="AE22" s="4">
        <v>5.6536031589163391</v>
      </c>
      <c r="AF22" s="4">
        <v>142.82786927788649</v>
      </c>
      <c r="AG22" s="4">
        <v>5.058487036925146</v>
      </c>
      <c r="AH22" s="4">
        <v>28.2680157945817</v>
      </c>
      <c r="AI22" s="4">
        <v>436.41848946020866</v>
      </c>
      <c r="AJ22" s="5" t="s">
        <v>25</v>
      </c>
      <c r="AK22" s="5" t="s">
        <v>25</v>
      </c>
      <c r="AL22" s="4" t="s">
        <v>25</v>
      </c>
      <c r="AM22" s="4">
        <v>147.29124019282042</v>
      </c>
      <c r="AN22" s="4">
        <v>34.715107116152964</v>
      </c>
      <c r="AO22" s="4">
        <v>159.93745778513329</v>
      </c>
      <c r="AP22" s="4">
        <v>4.9593010165932809E-2</v>
      </c>
      <c r="AQ22" s="5" t="s">
        <v>25</v>
      </c>
      <c r="AR22" s="4">
        <v>29.259875997900355</v>
      </c>
      <c r="AS22" s="4" t="s">
        <v>25</v>
      </c>
      <c r="AT22" s="4">
        <v>1.2398252541483201</v>
      </c>
      <c r="AU22" s="4">
        <v>364.50862471960613</v>
      </c>
      <c r="AV22" s="4">
        <v>1.7357553558076482</v>
      </c>
      <c r="AW22" s="4">
        <v>3.4715107116152963</v>
      </c>
      <c r="AX22" s="4">
        <v>0.49593010165932805</v>
      </c>
      <c r="AY22" s="4">
        <v>1.2398252541483201</v>
      </c>
      <c r="AZ22" s="5" t="s">
        <v>25</v>
      </c>
      <c r="BA22" s="5" t="s">
        <v>25</v>
      </c>
      <c r="BB22" s="4">
        <v>0.32235456607856322</v>
      </c>
      <c r="BC22" s="4" t="s">
        <v>25</v>
      </c>
      <c r="BD22" s="4">
        <v>0.2727615559126304</v>
      </c>
      <c r="BE22" s="4" t="s">
        <v>25</v>
      </c>
      <c r="BF22" s="4">
        <v>0.19837204066373124</v>
      </c>
      <c r="BG22" s="4" t="s">
        <v>25</v>
      </c>
      <c r="BH22" s="4" t="s">
        <v>25</v>
      </c>
      <c r="BI22" s="4" t="s">
        <v>25</v>
      </c>
      <c r="BJ22" s="4" t="s">
        <v>25</v>
      </c>
      <c r="BK22" s="4" t="s">
        <v>25</v>
      </c>
      <c r="BL22" s="4">
        <v>14.877903049779842</v>
      </c>
      <c r="BM22" s="4">
        <v>0</v>
      </c>
      <c r="BN22" s="4">
        <v>1006.738106368436</v>
      </c>
      <c r="BO22" s="4">
        <v>0.64470913215712644</v>
      </c>
      <c r="BP22" s="4">
        <v>15.522612181936967</v>
      </c>
      <c r="BQ22" s="4">
        <v>84.308117282085774</v>
      </c>
      <c r="BR22" s="4">
        <v>9.9186020331865618E-2</v>
      </c>
      <c r="BS22" s="4">
        <v>0.49593010165932805</v>
      </c>
      <c r="BT22" s="4">
        <v>3.2979351760345317</v>
      </c>
      <c r="BU22" s="45"/>
      <c r="BV22" s="5"/>
      <c r="BX22" s="5"/>
      <c r="CA22" s="5"/>
      <c r="CC22" s="45"/>
    </row>
    <row r="23" spans="1:81" s="4" customFormat="1">
      <c r="A23" s="4" t="s">
        <v>0</v>
      </c>
      <c r="B23" s="5">
        <v>168</v>
      </c>
      <c r="C23" s="4" t="s">
        <v>8</v>
      </c>
      <c r="D23" s="4">
        <v>-2.4862203333333301E-2</v>
      </c>
      <c r="E23" s="4">
        <v>0.03</v>
      </c>
      <c r="F23" s="4">
        <v>-4.8599263430661899E-2</v>
      </c>
      <c r="G23" s="4">
        <v>3.2152153073368724E-2</v>
      </c>
      <c r="H23" s="4">
        <v>5.7603366666666711E-2</v>
      </c>
      <c r="I23" s="4">
        <v>1.6591116164433737E-2</v>
      </c>
      <c r="J23" s="4">
        <v>9.403525287781143</v>
      </c>
      <c r="K23" s="4">
        <v>16.309297091779776</v>
      </c>
      <c r="L23" s="4">
        <v>0.48920596930032306</v>
      </c>
      <c r="M23" s="4">
        <v>7.84227978058244</v>
      </c>
      <c r="N23" s="4">
        <v>0.90126999687692932</v>
      </c>
      <c r="O23" s="4">
        <v>0.38074973878418117</v>
      </c>
      <c r="P23" s="4">
        <v>1.4847186146246578</v>
      </c>
      <c r="Q23" s="4">
        <v>2.3575439461409008E-2</v>
      </c>
      <c r="R23" s="4">
        <v>63.724271411551776</v>
      </c>
      <c r="S23" s="4">
        <v>22.611203987437381</v>
      </c>
      <c r="T23" s="4">
        <v>0.7078289943893441</v>
      </c>
      <c r="U23" s="5">
        <v>505.3112543279484</v>
      </c>
      <c r="V23" s="5">
        <v>64097.847825257275</v>
      </c>
      <c r="W23" s="4" t="s">
        <v>25</v>
      </c>
      <c r="X23" s="4">
        <v>84.546240996504991</v>
      </c>
      <c r="Y23" s="5" t="s">
        <v>25</v>
      </c>
      <c r="Z23" s="4">
        <v>36.964403040332414</v>
      </c>
      <c r="AA23" s="4">
        <v>15.926152373760242</v>
      </c>
      <c r="AB23" s="51">
        <v>2052.7040837290979</v>
      </c>
      <c r="AC23" s="51">
        <v>12190.38823670537</v>
      </c>
      <c r="AD23" s="4">
        <v>10.794392164437498</v>
      </c>
      <c r="AE23" s="4">
        <v>4.8958172111929636</v>
      </c>
      <c r="AF23" s="4">
        <v>128.58893398073084</v>
      </c>
      <c r="AG23" s="4">
        <v>1.199376907159722</v>
      </c>
      <c r="AH23" s="4">
        <v>31.852304747520485</v>
      </c>
      <c r="AI23" s="4">
        <v>650.80943650798031</v>
      </c>
      <c r="AJ23" s="5" t="s">
        <v>25</v>
      </c>
      <c r="AK23" s="4">
        <v>13.76334155757058</v>
      </c>
      <c r="AL23" s="4" t="s">
        <v>25</v>
      </c>
      <c r="AM23" s="4">
        <v>123.67345485302707</v>
      </c>
      <c r="AN23" s="4">
        <v>7.8647666043260456</v>
      </c>
      <c r="AO23" s="4">
        <v>86.119194317370187</v>
      </c>
      <c r="AP23" s="4">
        <v>1.9661916510815114E-2</v>
      </c>
      <c r="AQ23" s="5" t="s">
        <v>25</v>
      </c>
      <c r="AR23" s="4">
        <v>16.516009869084698</v>
      </c>
      <c r="AS23" s="4" t="s">
        <v>25</v>
      </c>
      <c r="AT23" s="4">
        <v>2.3594299812978137</v>
      </c>
      <c r="AU23" s="4">
        <v>2064.5012336355871</v>
      </c>
      <c r="AV23" s="4">
        <v>1.5729533208652091</v>
      </c>
      <c r="AW23" s="4">
        <v>3.7357641370548715</v>
      </c>
      <c r="AX23" s="4">
        <v>0.41290024672711739</v>
      </c>
      <c r="AY23" s="4">
        <v>1.3763341557570579</v>
      </c>
      <c r="AZ23" s="4">
        <v>0.19661916510815114</v>
      </c>
      <c r="BA23" s="4">
        <v>0.2752668311514116</v>
      </c>
      <c r="BB23" s="4">
        <v>0.15729533208652091</v>
      </c>
      <c r="BC23" s="4" t="s">
        <v>25</v>
      </c>
      <c r="BD23" s="4">
        <v>0.23594299812978137</v>
      </c>
      <c r="BE23" s="4" t="s">
        <v>25</v>
      </c>
      <c r="BF23" s="4">
        <v>0.17695724859733603</v>
      </c>
      <c r="BG23" s="4" t="s">
        <v>25</v>
      </c>
      <c r="BH23" s="4" t="s">
        <v>25</v>
      </c>
      <c r="BI23" s="4" t="s">
        <v>25</v>
      </c>
      <c r="BJ23" s="4" t="s">
        <v>25</v>
      </c>
      <c r="BK23" s="4" t="s">
        <v>25</v>
      </c>
      <c r="BL23" s="4">
        <v>21.628108161896627</v>
      </c>
      <c r="BM23" s="4">
        <v>0</v>
      </c>
      <c r="BN23" s="4">
        <v>526.93936248984505</v>
      </c>
      <c r="BO23" s="4">
        <v>0.19661916510815114</v>
      </c>
      <c r="BP23" s="4">
        <v>6.429446699036542</v>
      </c>
      <c r="BQ23" s="4">
        <v>25.560491464059648</v>
      </c>
      <c r="BR23" s="4">
        <v>0.1376334155757058</v>
      </c>
      <c r="BS23" s="4">
        <v>0.39323833021630228</v>
      </c>
      <c r="BT23" s="4">
        <v>4.1879882168036193</v>
      </c>
      <c r="BU23" s="45"/>
      <c r="BV23" s="5"/>
      <c r="BX23" s="5"/>
      <c r="CA23" s="5"/>
      <c r="CC23" s="45"/>
    </row>
    <row r="24" spans="1:81" s="4" customFormat="1">
      <c r="A24" s="4" t="s">
        <v>0</v>
      </c>
      <c r="B24" s="5">
        <v>281</v>
      </c>
      <c r="C24" s="4" t="s">
        <v>9</v>
      </c>
      <c r="D24" s="4">
        <v>7.31134333333332E-2</v>
      </c>
      <c r="E24" s="4">
        <v>8.0350974016082325E-3</v>
      </c>
      <c r="F24" s="4">
        <v>0.14571695267178369</v>
      </c>
      <c r="G24" s="4">
        <v>6.1623100955513023E-2</v>
      </c>
      <c r="H24" s="4">
        <v>-0.15514261000000001</v>
      </c>
      <c r="I24" s="4">
        <v>1.3339702987413224E-2</v>
      </c>
      <c r="J24" s="4">
        <v>5.7987280040922151</v>
      </c>
      <c r="K24" s="4">
        <v>21.130009295137874</v>
      </c>
      <c r="L24" s="4">
        <v>0.11866557049455548</v>
      </c>
      <c r="M24" s="4">
        <v>4.3973741464586755</v>
      </c>
      <c r="N24" s="4">
        <v>1.1116328533140285</v>
      </c>
      <c r="O24" s="4">
        <v>1.7942001400957075</v>
      </c>
      <c r="P24" s="4">
        <v>1.9427590785860314</v>
      </c>
      <c r="Q24" s="5" t="s">
        <v>25</v>
      </c>
      <c r="R24" s="4">
        <v>57.459490996260527</v>
      </c>
      <c r="S24" s="4">
        <v>33.623889399632297</v>
      </c>
      <c r="T24" s="4">
        <v>0.473225110068899</v>
      </c>
      <c r="U24" s="5">
        <v>151.93016691685705</v>
      </c>
      <c r="V24" s="5">
        <v>5753.4210750481925</v>
      </c>
      <c r="W24" s="4" t="s">
        <v>25</v>
      </c>
      <c r="X24" s="4">
        <v>39.850535584749387</v>
      </c>
      <c r="Y24" s="5" t="s">
        <v>25</v>
      </c>
      <c r="Z24" s="4">
        <v>24.408453045659002</v>
      </c>
      <c r="AA24" s="4">
        <v>18.679938555351274</v>
      </c>
      <c r="AB24" s="51">
        <v>1368.1186997939274</v>
      </c>
      <c r="AC24" s="51">
        <v>3935.2403889940019</v>
      </c>
      <c r="AD24" s="4">
        <v>3.5118284484060394</v>
      </c>
      <c r="AE24" s="4">
        <v>3.4620152789251026</v>
      </c>
      <c r="AF24" s="4">
        <v>82.938927185759653</v>
      </c>
      <c r="AG24" s="4">
        <v>0.3735987711070255</v>
      </c>
      <c r="AH24" s="4">
        <v>34.62015278925103</v>
      </c>
      <c r="AI24" s="4">
        <v>381.070746529166</v>
      </c>
      <c r="AJ24" s="5" t="s">
        <v>25</v>
      </c>
      <c r="AK24" s="5" t="s">
        <v>25</v>
      </c>
      <c r="AL24" s="4" t="s">
        <v>25</v>
      </c>
      <c r="AM24" s="4">
        <v>67.745910494073954</v>
      </c>
      <c r="AN24" s="4">
        <v>4.4831852532843062</v>
      </c>
      <c r="AO24" s="4">
        <v>2.9140704146347987</v>
      </c>
      <c r="AP24" s="4">
        <v>2.4906584740468366E-2</v>
      </c>
      <c r="AQ24" s="5" t="s">
        <v>25</v>
      </c>
      <c r="AR24" s="4">
        <v>17.434609318327858</v>
      </c>
      <c r="AS24" s="4" t="s">
        <v>25</v>
      </c>
      <c r="AT24" s="4">
        <v>1.9925267792374695</v>
      </c>
      <c r="AU24" s="4">
        <v>206.72465334588745</v>
      </c>
      <c r="AV24" s="4">
        <v>0.99626338961873473</v>
      </c>
      <c r="AW24" s="4">
        <v>1.9925267792374695</v>
      </c>
      <c r="AX24" s="4">
        <v>0.24906584740468368</v>
      </c>
      <c r="AY24" s="4">
        <v>1.2453292370234184</v>
      </c>
      <c r="AZ24" s="5" t="s">
        <v>25</v>
      </c>
      <c r="BA24" s="4">
        <v>0.1494395084428102</v>
      </c>
      <c r="BB24" s="4">
        <v>0.22415926266421529</v>
      </c>
      <c r="BC24" s="4" t="s">
        <v>25</v>
      </c>
      <c r="BD24" s="5" t="s">
        <v>25</v>
      </c>
      <c r="BE24" s="5" t="s">
        <v>25</v>
      </c>
      <c r="BF24" s="5" t="s">
        <v>25</v>
      </c>
      <c r="BG24" s="4" t="s">
        <v>25</v>
      </c>
      <c r="BH24" s="4" t="s">
        <v>25</v>
      </c>
      <c r="BI24" s="4" t="s">
        <v>25</v>
      </c>
      <c r="BJ24" s="4" t="s">
        <v>25</v>
      </c>
      <c r="BK24" s="4" t="s">
        <v>25</v>
      </c>
      <c r="BL24" s="4">
        <v>7.4719754221405097</v>
      </c>
      <c r="BM24" s="4">
        <v>0</v>
      </c>
      <c r="BN24" s="4">
        <v>204.23399487184062</v>
      </c>
      <c r="BO24" s="4">
        <v>0.39850535584749386</v>
      </c>
      <c r="BP24" s="4">
        <v>5.3549157192006991</v>
      </c>
      <c r="BQ24" s="4">
        <v>14.943950844281019</v>
      </c>
      <c r="BR24" s="4">
        <v>2.4906584740468366E-2</v>
      </c>
      <c r="BS24" s="5" t="s">
        <v>25</v>
      </c>
      <c r="BT24" s="4">
        <v>5.130756456536484</v>
      </c>
      <c r="BU24" s="45"/>
      <c r="BV24" s="5"/>
      <c r="BX24" s="5"/>
      <c r="CA24" s="5"/>
      <c r="CC24" s="45"/>
    </row>
    <row r="25" spans="1:81" s="4" customFormat="1">
      <c r="A25" s="4" t="s">
        <v>0</v>
      </c>
      <c r="B25" s="5">
        <v>312</v>
      </c>
      <c r="C25" s="4" t="s">
        <v>9</v>
      </c>
      <c r="D25" s="4">
        <v>-4.5140210000000014E-2</v>
      </c>
      <c r="E25" s="4">
        <v>3.1335649188877525E-2</v>
      </c>
      <c r="F25" s="4">
        <v>-8.9350742753543627E-2</v>
      </c>
      <c r="G25" s="4">
        <v>4.1295422228297192E-2</v>
      </c>
      <c r="H25" s="4">
        <v>-0.39119234333333336</v>
      </c>
      <c r="I25" s="4">
        <v>3.163581801755936E-2</v>
      </c>
      <c r="J25" s="4">
        <v>5.2701196101245031</v>
      </c>
      <c r="K25" s="4">
        <v>22.592065240251944</v>
      </c>
      <c r="L25" s="4">
        <v>0.44204403058864422</v>
      </c>
      <c r="M25" s="4">
        <v>4.209504431239651</v>
      </c>
      <c r="N25" s="4">
        <v>0.91448893706676526</v>
      </c>
      <c r="O25" s="4">
        <v>1.1063715662241975</v>
      </c>
      <c r="P25" s="4">
        <v>1.4952184848193382</v>
      </c>
      <c r="Q25" s="4">
        <v>1.3174005644672929E-2</v>
      </c>
      <c r="R25" s="4">
        <v>51.485647636081744</v>
      </c>
      <c r="S25" s="4">
        <v>31.862650052205947</v>
      </c>
      <c r="T25" s="4">
        <v>0.50540755255223224</v>
      </c>
      <c r="U25" s="5">
        <v>540.56633881673542</v>
      </c>
      <c r="V25" s="5">
        <v>55594.830780745549</v>
      </c>
      <c r="W25" s="4" t="s">
        <v>25</v>
      </c>
      <c r="X25" s="4">
        <v>70.317572529006227</v>
      </c>
      <c r="Y25" s="5" t="s">
        <v>25</v>
      </c>
      <c r="Z25" s="4">
        <v>154.69865956381372</v>
      </c>
      <c r="AA25" s="4">
        <v>34.939043850349968</v>
      </c>
      <c r="AB25" s="51">
        <v>7321.8172395827733</v>
      </c>
      <c r="AC25" s="51">
        <v>60209.42147796158</v>
      </c>
      <c r="AD25" s="4">
        <v>12.876905469374266</v>
      </c>
      <c r="AE25" s="4">
        <v>3.6696983163575125</v>
      </c>
      <c r="AF25" s="4">
        <v>158.87376543272345</v>
      </c>
      <c r="AG25" s="4">
        <v>3.2961362122971671</v>
      </c>
      <c r="AH25" s="4">
        <v>20.216302102089291</v>
      </c>
      <c r="AI25" s="4">
        <v>474.64361457079201</v>
      </c>
      <c r="AJ25" s="5" t="s">
        <v>25</v>
      </c>
      <c r="AK25" s="5" t="s">
        <v>25</v>
      </c>
      <c r="AL25" s="4" t="s">
        <v>25</v>
      </c>
      <c r="AM25" s="4">
        <v>147.88664472506622</v>
      </c>
      <c r="AN25" s="4">
        <v>61.527875962880451</v>
      </c>
      <c r="AO25" s="4">
        <v>507.60497669376372</v>
      </c>
      <c r="AP25" s="4">
        <v>2.1974241415314448E-2</v>
      </c>
      <c r="AQ25" s="5" t="s">
        <v>25</v>
      </c>
      <c r="AR25" s="4">
        <v>30.983680395593368</v>
      </c>
      <c r="AS25" s="4" t="s">
        <v>25</v>
      </c>
      <c r="AT25" s="4">
        <v>0.87896965661257787</v>
      </c>
      <c r="AU25" s="4">
        <v>577.92254922276993</v>
      </c>
      <c r="AV25" s="4">
        <v>1.0987120707657223</v>
      </c>
      <c r="AW25" s="4">
        <v>2.1974241415314446</v>
      </c>
      <c r="AX25" s="4">
        <v>0.24171665556845892</v>
      </c>
      <c r="AY25" s="4">
        <v>1.0987120707657223</v>
      </c>
      <c r="AZ25" s="5" t="s">
        <v>25</v>
      </c>
      <c r="BA25" s="5" t="s">
        <v>25</v>
      </c>
      <c r="BB25" s="4">
        <v>0.21974241415314447</v>
      </c>
      <c r="BC25" s="4" t="s">
        <v>25</v>
      </c>
      <c r="BD25" s="4">
        <v>0.13184544849188667</v>
      </c>
      <c r="BE25" s="4" t="s">
        <v>25</v>
      </c>
      <c r="BF25" s="5" t="s">
        <v>25</v>
      </c>
      <c r="BG25" s="4" t="s">
        <v>25</v>
      </c>
      <c r="BH25" s="4" t="s">
        <v>25</v>
      </c>
      <c r="BI25" s="4" t="s">
        <v>25</v>
      </c>
      <c r="BJ25" s="4" t="s">
        <v>25</v>
      </c>
      <c r="BK25" s="4" t="s">
        <v>25</v>
      </c>
      <c r="BL25" s="4">
        <v>6.5922724245943343</v>
      </c>
      <c r="BM25" s="4">
        <v>0</v>
      </c>
      <c r="BN25" s="4">
        <v>1806.2826443388474</v>
      </c>
      <c r="BO25" s="4">
        <v>1.7359650718098414</v>
      </c>
      <c r="BP25" s="4">
        <v>10.415790430859047</v>
      </c>
      <c r="BQ25" s="4">
        <v>131.84544849188669</v>
      </c>
      <c r="BR25" s="4">
        <v>0.26369089698377335</v>
      </c>
      <c r="BS25" s="5" t="s">
        <v>25</v>
      </c>
      <c r="BT25" s="4">
        <v>6.2406845619493021</v>
      </c>
      <c r="BU25" s="45"/>
      <c r="BV25" s="5"/>
      <c r="BX25" s="5"/>
      <c r="CA25" s="5"/>
      <c r="CC25" s="45"/>
    </row>
    <row r="26" spans="1:81" s="4" customFormat="1">
      <c r="A26" s="4" t="s">
        <v>0</v>
      </c>
      <c r="B26" s="5">
        <v>330</v>
      </c>
      <c r="C26" s="4" t="s">
        <v>9</v>
      </c>
      <c r="D26" s="4">
        <v>-0.29225520333333321</v>
      </c>
      <c r="E26" s="4">
        <v>8.7922701224275781E-3</v>
      </c>
      <c r="F26" s="4">
        <v>-0.5838456882589953</v>
      </c>
      <c r="G26" s="4">
        <v>5.9724521609246184E-2</v>
      </c>
      <c r="H26" s="4">
        <v>4.3246133333333381E-3</v>
      </c>
      <c r="I26" s="4">
        <v>3.4706279426883722E-2</v>
      </c>
      <c r="J26" s="4">
        <v>10.491785935393734</v>
      </c>
      <c r="K26" s="4">
        <v>15.915155978196156</v>
      </c>
      <c r="L26" s="4">
        <v>1.2449440252157176</v>
      </c>
      <c r="M26" s="4">
        <v>9.7657275660561567</v>
      </c>
      <c r="N26" s="4">
        <v>1.5399719458561889</v>
      </c>
      <c r="O26" s="4">
        <v>1.3358477614230517</v>
      </c>
      <c r="P26" s="4">
        <v>2.471843886206806</v>
      </c>
      <c r="Q26" s="4">
        <v>9.3992776324240232E-2</v>
      </c>
      <c r="R26" s="4">
        <v>46.608439691611551</v>
      </c>
      <c r="S26" s="4">
        <v>33.819675124619629</v>
      </c>
      <c r="T26" s="4">
        <v>0.58232553194709291</v>
      </c>
      <c r="U26" s="5">
        <v>1030.2682488294699</v>
      </c>
      <c r="V26" s="5">
        <v>14759.712521274394</v>
      </c>
      <c r="W26" s="4" t="s">
        <v>25</v>
      </c>
      <c r="X26" s="4">
        <v>89.588543376475826</v>
      </c>
      <c r="Y26" s="4">
        <v>15.677995090883272</v>
      </c>
      <c r="Z26" s="4">
        <v>32.027904257090114</v>
      </c>
      <c r="AA26" s="4">
        <v>25.084792145413232</v>
      </c>
      <c r="AB26" s="51">
        <v>3950.8547629025843</v>
      </c>
      <c r="AC26" s="51">
        <v>6943.1121116768772</v>
      </c>
      <c r="AD26" s="4">
        <v>13.751841408289041</v>
      </c>
      <c r="AE26" s="4">
        <v>4.5242214405120293</v>
      </c>
      <c r="AF26" s="4">
        <v>89.140600659593446</v>
      </c>
      <c r="AG26" s="4">
        <v>0.51513412441473605</v>
      </c>
      <c r="AH26" s="4">
        <v>79.285860888181105</v>
      </c>
      <c r="AI26" s="4">
        <v>642.79779872621395</v>
      </c>
      <c r="AJ26" s="4">
        <v>4.4794271688237917</v>
      </c>
      <c r="AK26" s="4">
        <v>31.355990181766543</v>
      </c>
      <c r="AL26" s="4" t="s">
        <v>25</v>
      </c>
      <c r="AM26" s="4">
        <v>42.778529462267215</v>
      </c>
      <c r="AN26" s="4">
        <v>26.87656301294275</v>
      </c>
      <c r="AO26" s="4">
        <v>139.08621359197875</v>
      </c>
      <c r="AP26" s="4">
        <v>6.7191407532356875E-2</v>
      </c>
      <c r="AQ26" s="5" t="s">
        <v>25</v>
      </c>
      <c r="AR26" s="4">
        <v>38.523073651884609</v>
      </c>
      <c r="AS26" s="4" t="s">
        <v>25</v>
      </c>
      <c r="AT26" s="4">
        <v>5.5992839610297391</v>
      </c>
      <c r="AU26" s="4">
        <v>1151.2127823877145</v>
      </c>
      <c r="AV26" s="4">
        <v>4.7033985272649819</v>
      </c>
      <c r="AW26" s="4">
        <v>9.6307684129711522</v>
      </c>
      <c r="AX26" s="4">
        <v>1.2318424714265428</v>
      </c>
      <c r="AY26" s="4">
        <v>4.4794271688237917</v>
      </c>
      <c r="AZ26" s="4">
        <v>0.89588543376475838</v>
      </c>
      <c r="BA26" s="4">
        <v>0.33595703766178436</v>
      </c>
      <c r="BB26" s="4">
        <v>0.8286940262324014</v>
      </c>
      <c r="BC26" s="4" t="s">
        <v>25</v>
      </c>
      <c r="BD26" s="4">
        <v>0.94067970545299617</v>
      </c>
      <c r="BE26" s="4" t="s">
        <v>25</v>
      </c>
      <c r="BF26" s="4">
        <v>0.51513412441473605</v>
      </c>
      <c r="BG26" s="4" t="s">
        <v>25</v>
      </c>
      <c r="BH26" s="4" t="s">
        <v>25</v>
      </c>
      <c r="BI26" s="4" t="s">
        <v>25</v>
      </c>
      <c r="BJ26" s="4" t="s">
        <v>25</v>
      </c>
      <c r="BK26" s="4" t="s">
        <v>25</v>
      </c>
      <c r="BL26" s="4">
        <v>4.4794271688237917</v>
      </c>
      <c r="BM26" s="4">
        <v>0</v>
      </c>
      <c r="BN26" s="4">
        <v>808.53660397269437</v>
      </c>
      <c r="BO26" s="4">
        <v>0.69431121116768768</v>
      </c>
      <c r="BP26" s="4">
        <v>3.4267617841502007</v>
      </c>
      <c r="BQ26" s="4">
        <v>22.397135844118957</v>
      </c>
      <c r="BR26" s="4">
        <v>0.29116276597354646</v>
      </c>
      <c r="BS26" s="4">
        <v>1.1198567922059479</v>
      </c>
      <c r="BT26" s="4">
        <v>3.202790425709011</v>
      </c>
      <c r="BU26" s="45"/>
      <c r="BV26" s="5"/>
      <c r="BX26" s="5"/>
      <c r="CA26" s="5"/>
      <c r="CC26" s="45"/>
    </row>
    <row r="27" spans="1:81" s="4" customFormat="1">
      <c r="A27" s="4" t="s">
        <v>0</v>
      </c>
      <c r="B27" s="5">
        <v>383</v>
      </c>
      <c r="C27" s="4" t="s">
        <v>10</v>
      </c>
      <c r="D27" s="4">
        <v>-0.14565755000000002</v>
      </c>
      <c r="E27" s="4">
        <v>2.1671202928393266E-2</v>
      </c>
      <c r="F27" s="4">
        <v>-0.28736797595849106</v>
      </c>
      <c r="G27" s="4">
        <v>5.1085024668029843E-3</v>
      </c>
      <c r="H27" s="4">
        <v>0.38989819999999997</v>
      </c>
      <c r="I27" s="4">
        <v>1.109669594000863E-2</v>
      </c>
      <c r="J27" s="4">
        <v>6.4817363646617299</v>
      </c>
      <c r="K27" s="4">
        <v>23.675926043814272</v>
      </c>
      <c r="L27" s="4">
        <v>0.36130055859737237</v>
      </c>
      <c r="M27" s="4">
        <v>4.9063383606052007</v>
      </c>
      <c r="N27" s="4">
        <v>0.69390502423290978</v>
      </c>
      <c r="O27" s="4">
        <v>0.28698546749182902</v>
      </c>
      <c r="P27" s="4">
        <v>1.3753979916589516</v>
      </c>
      <c r="Q27" s="4">
        <v>2.3381183802344517E-2</v>
      </c>
      <c r="R27" s="4">
        <v>49.315265539331818</v>
      </c>
      <c r="S27" s="4">
        <v>23.594887822297945</v>
      </c>
      <c r="T27" s="4">
        <v>0.76049638435505784</v>
      </c>
      <c r="U27" s="5">
        <v>516.74754321561613</v>
      </c>
      <c r="V27" s="5">
        <v>41534.80253016085</v>
      </c>
      <c r="W27" s="4" t="s">
        <v>25</v>
      </c>
      <c r="X27" s="4">
        <v>81.899610622852379</v>
      </c>
      <c r="Y27" s="4">
        <v>3.8999814582310655</v>
      </c>
      <c r="Z27" s="4">
        <v>25.154880405590372</v>
      </c>
      <c r="AA27" s="4">
        <v>14.039933249631837</v>
      </c>
      <c r="AB27" s="51">
        <v>1517.8727835435307</v>
      </c>
      <c r="AC27" s="51">
        <v>18836.910443256045</v>
      </c>
      <c r="AD27" s="4">
        <v>6.6299684789928115</v>
      </c>
      <c r="AE27" s="4">
        <v>18.193413502647921</v>
      </c>
      <c r="AF27" s="4">
        <v>286.64863717998333</v>
      </c>
      <c r="AG27" s="4">
        <v>0.83849601351967906</v>
      </c>
      <c r="AH27" s="4">
        <v>34.319836832433381</v>
      </c>
      <c r="AI27" s="4">
        <v>343.19836832433379</v>
      </c>
      <c r="AJ27" s="5" t="s">
        <v>25</v>
      </c>
      <c r="AK27" s="5" t="s">
        <v>25</v>
      </c>
      <c r="AL27" s="4" t="s">
        <v>25</v>
      </c>
      <c r="AM27" s="4">
        <v>200.84904509889986</v>
      </c>
      <c r="AN27" s="4">
        <v>3.1199851665848524</v>
      </c>
      <c r="AO27" s="4">
        <v>228.14891530651732</v>
      </c>
      <c r="AP27" s="4">
        <v>1.9499907291155329E-2</v>
      </c>
      <c r="AQ27" s="5" t="s">
        <v>25</v>
      </c>
      <c r="AR27" s="4">
        <v>33.734839613698718</v>
      </c>
      <c r="AS27" s="4" t="s">
        <v>25</v>
      </c>
      <c r="AT27" s="4">
        <v>2.7299870207617456</v>
      </c>
      <c r="AU27" s="4">
        <v>411.44804384337743</v>
      </c>
      <c r="AV27" s="4">
        <v>1.9499907291155327</v>
      </c>
      <c r="AW27" s="4">
        <v>4.4849786769657252</v>
      </c>
      <c r="AX27" s="4">
        <v>0.42899796040541721</v>
      </c>
      <c r="AY27" s="4">
        <v>1.3649935103808728</v>
      </c>
      <c r="AZ27" s="4">
        <v>0.38999814582310655</v>
      </c>
      <c r="BA27" s="4">
        <v>0.11699944374693196</v>
      </c>
      <c r="BB27" s="4">
        <v>0.19499907291155327</v>
      </c>
      <c r="BC27" s="4" t="s">
        <v>25</v>
      </c>
      <c r="BD27" s="4">
        <v>0.31199851665848527</v>
      </c>
      <c r="BE27" s="4" t="s">
        <v>25</v>
      </c>
      <c r="BF27" s="4">
        <v>0.15599925832924263</v>
      </c>
      <c r="BG27" s="4" t="s">
        <v>25</v>
      </c>
      <c r="BH27" s="4" t="s">
        <v>25</v>
      </c>
      <c r="BI27" s="4" t="s">
        <v>25</v>
      </c>
      <c r="BJ27" s="4" t="s">
        <v>25</v>
      </c>
      <c r="BK27" s="4" t="s">
        <v>25</v>
      </c>
      <c r="BL27" s="4">
        <v>21.449898020270862</v>
      </c>
      <c r="BM27" s="4">
        <v>1.9499907291155329E-2</v>
      </c>
      <c r="BN27" s="4">
        <v>791.69623602090633</v>
      </c>
      <c r="BO27" s="4">
        <v>0.19499907291155327</v>
      </c>
      <c r="BP27" s="4">
        <v>3.9779810873956869</v>
      </c>
      <c r="BQ27" s="4">
        <v>35.099833124079588</v>
      </c>
      <c r="BR27" s="4">
        <v>0.21449898020270861</v>
      </c>
      <c r="BS27" s="4">
        <v>0.58499721873465982</v>
      </c>
      <c r="BT27" s="4">
        <v>7.8974624529179076</v>
      </c>
      <c r="BU27" s="45"/>
      <c r="BV27" s="5"/>
      <c r="BX27" s="5"/>
      <c r="CA27" s="5"/>
      <c r="CC27" s="45"/>
    </row>
    <row r="28" spans="1:81" s="4" customFormat="1">
      <c r="A28" s="4" t="s">
        <v>0</v>
      </c>
      <c r="B28" s="5">
        <v>404</v>
      </c>
      <c r="C28" s="4" t="s">
        <v>10</v>
      </c>
      <c r="D28" s="4">
        <v>-6.5709473333333435E-2</v>
      </c>
      <c r="E28" s="4">
        <v>1.4141443339437981E-2</v>
      </c>
      <c r="F28" s="4">
        <v>-0.12820821875853</v>
      </c>
      <c r="G28" s="4">
        <v>4.0251162046828014E-2</v>
      </c>
      <c r="H28" s="4">
        <v>-0.62599663333333333</v>
      </c>
      <c r="I28" s="4">
        <v>3.649244318503949E-2</v>
      </c>
      <c r="J28" s="4">
        <v>11.837829969529452</v>
      </c>
      <c r="K28" s="4">
        <v>15.570419647843821</v>
      </c>
      <c r="L28" s="4">
        <v>1.1287188540659958</v>
      </c>
      <c r="M28" s="4">
        <v>1.8393741104871291</v>
      </c>
      <c r="N28" s="4">
        <v>0.67402933973266765</v>
      </c>
      <c r="O28" s="4">
        <v>1.1276093999184591</v>
      </c>
      <c r="P28" s="4">
        <v>0.40266194653133364</v>
      </c>
      <c r="Q28" s="4">
        <v>6.1709457567661719E-2</v>
      </c>
      <c r="R28" s="4">
        <v>42.437135556167604</v>
      </c>
      <c r="S28" s="4">
        <v>14.998571818188132</v>
      </c>
      <c r="T28" s="4">
        <v>0.77933755525879522</v>
      </c>
      <c r="U28" s="5">
        <v>1089.6021291448437</v>
      </c>
      <c r="V28" s="5">
        <v>211744.54331559717</v>
      </c>
      <c r="W28" s="4" t="s">
        <v>25</v>
      </c>
      <c r="X28" s="4">
        <v>135.28123600718709</v>
      </c>
      <c r="Y28" s="4">
        <v>11.763585739755399</v>
      </c>
      <c r="Z28" s="4">
        <v>169.10154500898386</v>
      </c>
      <c r="AA28" s="4">
        <v>142.63347709453421</v>
      </c>
      <c r="AB28" s="51">
        <v>6036.1899327119891</v>
      </c>
      <c r="AC28" s="51">
        <v>48818.880819984908</v>
      </c>
      <c r="AD28" s="4">
        <v>64.993811212148586</v>
      </c>
      <c r="AE28" s="4">
        <v>6.9993335151544622</v>
      </c>
      <c r="AF28" s="4">
        <v>1024.902407576189</v>
      </c>
      <c r="AG28" s="4">
        <v>4.4113446524082747</v>
      </c>
      <c r="AH28" s="4">
        <v>14.998571818188132</v>
      </c>
      <c r="AI28" s="4">
        <v>311.73502210351808</v>
      </c>
      <c r="AJ28" s="4">
        <v>2.9408964349388498</v>
      </c>
      <c r="AK28" s="4">
        <v>17.645378609633099</v>
      </c>
      <c r="AL28" s="4" t="s">
        <v>25</v>
      </c>
      <c r="AM28" s="4">
        <v>354.3780204101314</v>
      </c>
      <c r="AN28" s="4">
        <v>82.345100178287794</v>
      </c>
      <c r="AO28" s="4">
        <v>645.52676746907753</v>
      </c>
      <c r="AP28" s="4">
        <v>0.24997619696980225</v>
      </c>
      <c r="AQ28" s="4">
        <v>1.4704482174694249</v>
      </c>
      <c r="AR28" s="4">
        <v>82.639189821781684</v>
      </c>
      <c r="AS28" s="4" t="s">
        <v>25</v>
      </c>
      <c r="AT28" s="4">
        <v>1.17635857397554</v>
      </c>
      <c r="AU28" s="4">
        <v>1208.7084347598673</v>
      </c>
      <c r="AV28" s="4">
        <v>4.4113446524082747</v>
      </c>
      <c r="AW28" s="4">
        <v>9.5579134135512618</v>
      </c>
      <c r="AX28" s="4">
        <v>0.98520030570451478</v>
      </c>
      <c r="AY28" s="4">
        <v>3.5290757219266196</v>
      </c>
      <c r="AZ28" s="4">
        <v>0.73522410873471244</v>
      </c>
      <c r="BA28" s="4">
        <v>0.95579134135512622</v>
      </c>
      <c r="BB28" s="4">
        <v>0.646997215686547</v>
      </c>
      <c r="BC28" s="4" t="s">
        <v>25</v>
      </c>
      <c r="BD28" s="4">
        <v>0.39702101871674472</v>
      </c>
      <c r="BE28" s="4" t="s">
        <v>25</v>
      </c>
      <c r="BF28" s="4">
        <v>0.3234986078432735</v>
      </c>
      <c r="BG28" s="4" t="s">
        <v>25</v>
      </c>
      <c r="BH28" s="4" t="s">
        <v>25</v>
      </c>
      <c r="BI28" s="4" t="s">
        <v>25</v>
      </c>
      <c r="BJ28" s="4" t="s">
        <v>25</v>
      </c>
      <c r="BK28" s="4" t="s">
        <v>25</v>
      </c>
      <c r="BL28" s="4">
        <v>24.997619696980223</v>
      </c>
      <c r="BM28" s="4">
        <v>4.4113446524082743E-2</v>
      </c>
      <c r="BN28" s="4">
        <v>3881.9832941192817</v>
      </c>
      <c r="BO28" s="4">
        <v>0.57347480481307578</v>
      </c>
      <c r="BP28" s="4">
        <v>96.02026860075344</v>
      </c>
      <c r="BQ28" s="4">
        <v>286.73740240653785</v>
      </c>
      <c r="BR28" s="4">
        <v>0.58817928698777</v>
      </c>
      <c r="BS28" s="4">
        <v>0.73522410873471244</v>
      </c>
      <c r="BT28" s="4">
        <v>2.2938992192523031</v>
      </c>
      <c r="BU28" s="45"/>
      <c r="BV28" s="5"/>
      <c r="BX28" s="5"/>
      <c r="CA28" s="5"/>
      <c r="CC28" s="45"/>
    </row>
    <row r="29" spans="1:81" s="4" customFormat="1">
      <c r="A29" s="4" t="s">
        <v>0</v>
      </c>
      <c r="B29" s="5">
        <v>478</v>
      </c>
      <c r="C29" s="4" t="s">
        <v>10</v>
      </c>
      <c r="D29" s="4">
        <v>-5.4235536666666584E-2</v>
      </c>
      <c r="E29" s="4">
        <v>2.716830943643217E-2</v>
      </c>
      <c r="F29" s="4">
        <v>-0.10668692436191587</v>
      </c>
      <c r="G29" s="4">
        <v>4.2057432878545069E-2</v>
      </c>
      <c r="H29" s="4">
        <v>-0.54797918333333318</v>
      </c>
      <c r="I29" s="4">
        <v>3.6500312621698762E-2</v>
      </c>
      <c r="J29" s="4">
        <v>8.6530431954526748</v>
      </c>
      <c r="K29" s="4">
        <v>10.027645672567356</v>
      </c>
      <c r="L29" s="4">
        <v>0.36200362863831703</v>
      </c>
      <c r="M29" s="4">
        <v>1.4175068463499392</v>
      </c>
      <c r="N29" s="4">
        <v>1.4022946352789236</v>
      </c>
      <c r="O29" s="4">
        <v>1.4831212955800051</v>
      </c>
      <c r="P29" s="4">
        <v>1.9103894643397745</v>
      </c>
      <c r="Q29" s="4">
        <v>1.3665564638245023E-2</v>
      </c>
      <c r="R29" s="4">
        <v>57.122169512381298</v>
      </c>
      <c r="S29" s="4">
        <v>47.411856578512811</v>
      </c>
      <c r="T29" s="4">
        <v>0.88897231084711525</v>
      </c>
      <c r="U29" s="5">
        <v>275.80935798077167</v>
      </c>
      <c r="V29" s="5">
        <v>50147.155996503934</v>
      </c>
      <c r="W29" s="4" t="s">
        <v>25</v>
      </c>
      <c r="X29" s="4">
        <v>266.69169325413458</v>
      </c>
      <c r="Y29" s="4">
        <v>2.2794161816592697</v>
      </c>
      <c r="Z29" s="4">
        <v>40.573608033535002</v>
      </c>
      <c r="AA29" s="4">
        <v>30.316235216068289</v>
      </c>
      <c r="AB29" s="51">
        <v>2874.3438050723389</v>
      </c>
      <c r="AC29" s="51">
        <v>71801.609722266992</v>
      </c>
      <c r="AD29" s="4">
        <v>8.547810681222261</v>
      </c>
      <c r="AE29" s="4">
        <v>9.2544296975366347</v>
      </c>
      <c r="AF29" s="4">
        <v>89.581055939209293</v>
      </c>
      <c r="AG29" s="4">
        <v>1.8235329453274158</v>
      </c>
      <c r="AH29" s="4">
        <v>56.073638068818042</v>
      </c>
      <c r="AI29" s="4">
        <v>166.62532287929261</v>
      </c>
      <c r="AJ29" s="5" t="s">
        <v>25</v>
      </c>
      <c r="AK29" s="5" t="s">
        <v>25</v>
      </c>
      <c r="AL29" s="4" t="s">
        <v>25</v>
      </c>
      <c r="AM29" s="4">
        <v>39.889783179037224</v>
      </c>
      <c r="AN29" s="4">
        <v>7.0661901631437365</v>
      </c>
      <c r="AO29" s="4">
        <v>348.75067579386825</v>
      </c>
      <c r="AP29" s="4">
        <v>2.2794161816592697E-2</v>
      </c>
      <c r="AQ29" s="5" t="s">
        <v>25</v>
      </c>
      <c r="AR29" s="4">
        <v>11.169139290130422</v>
      </c>
      <c r="AS29" s="4" t="s">
        <v>25</v>
      </c>
      <c r="AT29" s="4">
        <v>4.1029491269866858</v>
      </c>
      <c r="AU29" s="4">
        <v>68.382485449778088</v>
      </c>
      <c r="AV29" s="4">
        <v>1.5955913271614888</v>
      </c>
      <c r="AW29" s="4">
        <v>3.1911826543229775</v>
      </c>
      <c r="AX29" s="4">
        <v>0.2963241036157051</v>
      </c>
      <c r="AY29" s="4">
        <v>1.3676497089955617</v>
      </c>
      <c r="AZ29" s="4">
        <v>0.22794161816592698</v>
      </c>
      <c r="BA29" s="4">
        <v>0.20514745634933426</v>
      </c>
      <c r="BB29" s="4">
        <v>0.18235329453274157</v>
      </c>
      <c r="BC29" s="4" t="s">
        <v>25</v>
      </c>
      <c r="BD29" s="5" t="s">
        <v>25</v>
      </c>
      <c r="BE29" s="4" t="s">
        <v>25</v>
      </c>
      <c r="BF29" s="4">
        <v>0.15955913271614891</v>
      </c>
      <c r="BG29" s="4" t="s">
        <v>25</v>
      </c>
      <c r="BH29" s="4" t="s">
        <v>25</v>
      </c>
      <c r="BI29" s="4" t="s">
        <v>25</v>
      </c>
      <c r="BJ29" s="4" t="s">
        <v>25</v>
      </c>
      <c r="BK29" s="4" t="s">
        <v>25</v>
      </c>
      <c r="BL29" s="4">
        <v>22.794161816592698</v>
      </c>
      <c r="BM29" s="4">
        <v>4.5588323633185393E-2</v>
      </c>
      <c r="BN29" s="4">
        <v>419.41257742530564</v>
      </c>
      <c r="BO29" s="4">
        <v>0.45588323633185396</v>
      </c>
      <c r="BP29" s="4">
        <v>20.765481414915946</v>
      </c>
      <c r="BQ29" s="4">
        <v>118.52964144628203</v>
      </c>
      <c r="BR29" s="4">
        <v>0.11397080908296349</v>
      </c>
      <c r="BS29" s="4">
        <v>0.22794161816592698</v>
      </c>
      <c r="BT29" s="4">
        <v>0.41029491269866852</v>
      </c>
      <c r="BU29" s="45"/>
      <c r="BV29" s="5"/>
      <c r="BX29" s="5"/>
      <c r="CA29" s="5"/>
      <c r="CC29" s="45"/>
    </row>
    <row r="30" spans="1:81" s="4" customFormat="1">
      <c r="A30" s="4" t="s">
        <v>0</v>
      </c>
      <c r="B30" s="5">
        <v>535</v>
      </c>
      <c r="C30" s="4" t="s">
        <v>10</v>
      </c>
      <c r="D30" s="4">
        <v>-0.22571854333333341</v>
      </c>
      <c r="E30" s="4">
        <v>4.1815075283425387E-2</v>
      </c>
      <c r="F30" s="4">
        <v>-0.44849265287036549</v>
      </c>
      <c r="G30" s="4">
        <v>2.6196141884891042E-2</v>
      </c>
      <c r="H30" s="4">
        <v>-0.43570142666666672</v>
      </c>
      <c r="I30" s="4">
        <v>1.7288526615097468E-2</v>
      </c>
      <c r="J30" s="4">
        <v>8.6444904505303715</v>
      </c>
      <c r="K30" s="4">
        <v>35.816901475592189</v>
      </c>
      <c r="L30" s="4">
        <v>0.20803399428932415</v>
      </c>
      <c r="M30" s="4">
        <v>1.0348871398697312</v>
      </c>
      <c r="N30" s="4">
        <v>0.93559825220430459</v>
      </c>
      <c r="O30" s="4">
        <v>0.88114851142277872</v>
      </c>
      <c r="P30" s="4">
        <v>1.4760056823534131</v>
      </c>
      <c r="Q30" s="4">
        <v>1.2399855332971518E-2</v>
      </c>
      <c r="R30" s="4">
        <v>47.343292453762572</v>
      </c>
      <c r="S30" s="4">
        <v>37.436155238667652</v>
      </c>
      <c r="T30" s="4">
        <v>0.45502509129872282</v>
      </c>
      <c r="U30" s="5">
        <v>1884.2175371506205</v>
      </c>
      <c r="V30" s="5">
        <v>8542.0619411987518</v>
      </c>
      <c r="W30" s="4" t="s">
        <v>25</v>
      </c>
      <c r="X30" s="4">
        <v>426.06894912516771</v>
      </c>
      <c r="Y30" s="5" t="s">
        <v>25</v>
      </c>
      <c r="Z30" s="4">
        <v>9.3073314129284217</v>
      </c>
      <c r="AA30" s="4">
        <v>11.789286456376001</v>
      </c>
      <c r="AB30" s="51">
        <v>1053.7967455304513</v>
      </c>
      <c r="AC30" s="51">
        <v>10320.79638900285</v>
      </c>
      <c r="AD30" s="4">
        <v>7.4665480890381328</v>
      </c>
      <c r="AE30" s="4">
        <v>7.0528889151302039</v>
      </c>
      <c r="AF30" s="4">
        <v>297.83460521370949</v>
      </c>
      <c r="AG30" s="4">
        <v>1.220294563028393</v>
      </c>
      <c r="AH30" s="4">
        <v>27.715164651831298</v>
      </c>
      <c r="AI30" s="4">
        <v>337.13222673496284</v>
      </c>
      <c r="AJ30" s="5" t="s">
        <v>25</v>
      </c>
      <c r="AK30" s="5" t="s">
        <v>25</v>
      </c>
      <c r="AL30" s="4" t="s">
        <v>25</v>
      </c>
      <c r="AM30" s="4">
        <v>178.49393354127173</v>
      </c>
      <c r="AN30" s="4">
        <v>4.1365917390792983</v>
      </c>
      <c r="AO30" s="4">
        <v>2.7921994238785266</v>
      </c>
      <c r="AP30" s="4">
        <v>2.0682958695396492E-2</v>
      </c>
      <c r="AQ30" s="5" t="s">
        <v>25</v>
      </c>
      <c r="AR30" s="4">
        <v>31.851756390910598</v>
      </c>
      <c r="AS30" s="4" t="s">
        <v>25</v>
      </c>
      <c r="AT30" s="4">
        <v>1.8614662825856843</v>
      </c>
      <c r="AU30" s="4">
        <v>66.185467825268773</v>
      </c>
      <c r="AV30" s="4">
        <v>0.82731834781585967</v>
      </c>
      <c r="AW30" s="4">
        <v>1.8614662825856843</v>
      </c>
      <c r="AX30" s="4">
        <v>0.20682958695396492</v>
      </c>
      <c r="AY30" s="4">
        <v>0.82731834781585967</v>
      </c>
      <c r="AZ30" s="5" t="s">
        <v>25</v>
      </c>
      <c r="BA30" s="4">
        <v>0.14478071086777544</v>
      </c>
      <c r="BB30" s="4">
        <v>0.31024438043094738</v>
      </c>
      <c r="BC30" s="4" t="s">
        <v>25</v>
      </c>
      <c r="BD30" s="4">
        <v>0.18614662825856843</v>
      </c>
      <c r="BE30" s="4" t="s">
        <v>25</v>
      </c>
      <c r="BF30" s="4">
        <v>0.16546366956317193</v>
      </c>
      <c r="BG30" s="4" t="s">
        <v>25</v>
      </c>
      <c r="BH30" s="4" t="s">
        <v>25</v>
      </c>
      <c r="BI30" s="4" t="s">
        <v>25</v>
      </c>
      <c r="BJ30" s="4" t="s">
        <v>25</v>
      </c>
      <c r="BK30" s="4" t="s">
        <v>25</v>
      </c>
      <c r="BL30" s="4">
        <v>10.341479347698247</v>
      </c>
      <c r="BM30" s="4">
        <v>2.0682958695396492E-2</v>
      </c>
      <c r="BN30" s="4">
        <v>488.11782521135723</v>
      </c>
      <c r="BO30" s="5" t="s">
        <v>25</v>
      </c>
      <c r="BP30" s="4">
        <v>12.078847878111551</v>
      </c>
      <c r="BQ30" s="4">
        <v>8.2731834781585967</v>
      </c>
      <c r="BR30" s="5" t="s">
        <v>25</v>
      </c>
      <c r="BS30" s="4">
        <v>0.20682958695396492</v>
      </c>
      <c r="BT30" s="4">
        <v>1.8614662825856843</v>
      </c>
      <c r="BU30" s="45"/>
      <c r="BV30" s="5"/>
      <c r="BX30" s="5"/>
      <c r="CA30" s="5"/>
      <c r="CC30" s="45"/>
    </row>
    <row r="31" spans="1:81" s="4" customFormat="1">
      <c r="A31" s="4" t="s">
        <v>0</v>
      </c>
      <c r="B31" s="5">
        <v>595</v>
      </c>
      <c r="C31" s="4" t="s">
        <v>11</v>
      </c>
      <c r="D31" s="4">
        <v>-1.0738470000000055E-2</v>
      </c>
      <c r="E31" s="4">
        <v>3.8186767982865598E-2</v>
      </c>
      <c r="F31" s="4">
        <v>-2.1439099053350546E-2</v>
      </c>
      <c r="G31" s="4">
        <v>3.2919502719411319E-2</v>
      </c>
      <c r="H31" s="4">
        <v>-1.0670024666666669</v>
      </c>
      <c r="I31" s="4">
        <v>1.7455029246991459E-2</v>
      </c>
      <c r="J31" s="4">
        <v>11.013646046448649</v>
      </c>
      <c r="K31" s="4">
        <v>17.055990634978173</v>
      </c>
      <c r="L31" s="4">
        <v>0.1349458837053607</v>
      </c>
      <c r="M31" s="4">
        <v>0.51626366016562419</v>
      </c>
      <c r="N31" s="4">
        <v>1.7168431724368287</v>
      </c>
      <c r="O31" s="4">
        <v>2.6162620137353989</v>
      </c>
      <c r="P31" s="4">
        <v>1.4101887772490604</v>
      </c>
      <c r="Q31" s="5" t="s">
        <v>25</v>
      </c>
      <c r="R31" s="4">
        <v>46.096726689429609</v>
      </c>
      <c r="S31" s="4">
        <v>52.257118735482415</v>
      </c>
      <c r="T31" s="4">
        <v>1.5719621083031294</v>
      </c>
      <c r="U31" s="5">
        <v>140.20202587568451</v>
      </c>
      <c r="V31" s="5">
        <v>45884.299377496754</v>
      </c>
      <c r="W31" s="4" t="s">
        <v>25</v>
      </c>
      <c r="X31" s="4">
        <v>38.236916147913959</v>
      </c>
      <c r="Y31" s="5" t="s">
        <v>25</v>
      </c>
      <c r="Z31" s="4">
        <v>156.771356206447</v>
      </c>
      <c r="AA31" s="4">
        <v>63.728193579856601</v>
      </c>
      <c r="AB31" s="51">
        <v>8573.5663096100416</v>
      </c>
      <c r="AC31" s="51">
        <v>45671.872065563897</v>
      </c>
      <c r="AD31" s="4">
        <v>7.6048977671962215</v>
      </c>
      <c r="AE31" s="4">
        <v>8.1147233158350733</v>
      </c>
      <c r="AF31" s="4">
        <v>69.251303690110845</v>
      </c>
      <c r="AG31" s="4">
        <v>1.0621365596642767</v>
      </c>
      <c r="AH31" s="4">
        <v>72.862567992969375</v>
      </c>
      <c r="AI31" s="4">
        <v>78.810532727089338</v>
      </c>
      <c r="AJ31" s="5" t="s">
        <v>25</v>
      </c>
      <c r="AK31" s="5" t="s">
        <v>25</v>
      </c>
      <c r="AL31" s="4" t="s">
        <v>25</v>
      </c>
      <c r="AM31" s="4">
        <v>42.910317010436778</v>
      </c>
      <c r="AN31" s="4">
        <v>21.03030388135268</v>
      </c>
      <c r="AO31" s="4">
        <v>291.02541734801179</v>
      </c>
      <c r="AP31" s="4">
        <v>2.1242731193285534E-2</v>
      </c>
      <c r="AQ31" s="5" t="s">
        <v>25</v>
      </c>
      <c r="AR31" s="4">
        <v>4.8858281744556722</v>
      </c>
      <c r="AS31" s="4" t="s">
        <v>25</v>
      </c>
      <c r="AT31" s="4">
        <v>5.9479647341199486</v>
      </c>
      <c r="AU31" s="4">
        <v>38.236916147913959</v>
      </c>
      <c r="AV31" s="4">
        <v>1.0621365596642767</v>
      </c>
      <c r="AW31" s="4">
        <v>2.3367004312614088</v>
      </c>
      <c r="AX31" s="4">
        <v>0.19118458073956979</v>
      </c>
      <c r="AY31" s="4">
        <v>0.84970924773142142</v>
      </c>
      <c r="AZ31" s="5" t="s">
        <v>25</v>
      </c>
      <c r="BA31" s="4">
        <v>0.12745638715971319</v>
      </c>
      <c r="BB31" s="4">
        <v>0.14869911835299876</v>
      </c>
      <c r="BC31" s="4" t="s">
        <v>25</v>
      </c>
      <c r="BD31" s="4">
        <v>0.19118458073956979</v>
      </c>
      <c r="BE31" s="4" t="s">
        <v>25</v>
      </c>
      <c r="BF31" s="4">
        <v>0.16994184954628427</v>
      </c>
      <c r="BG31" s="4" t="s">
        <v>25</v>
      </c>
      <c r="BH31" s="4" t="s">
        <v>25</v>
      </c>
      <c r="BI31" s="4" t="s">
        <v>25</v>
      </c>
      <c r="BJ31" s="4" t="s">
        <v>25</v>
      </c>
      <c r="BK31" s="4" t="s">
        <v>25</v>
      </c>
      <c r="BL31" s="4">
        <v>10.621365596642766</v>
      </c>
      <c r="BM31" s="4">
        <v>4.2485462386571068E-2</v>
      </c>
      <c r="BN31" s="4">
        <v>284.65259799002615</v>
      </c>
      <c r="BO31" s="4">
        <v>0.95592290369784905</v>
      </c>
      <c r="BP31" s="4">
        <v>33.988369909256853</v>
      </c>
      <c r="BQ31" s="4">
        <v>148.69911835299874</v>
      </c>
      <c r="BR31" s="4">
        <v>0.33988369909256855</v>
      </c>
      <c r="BS31" s="5" t="s">
        <v>25</v>
      </c>
      <c r="BT31" s="4">
        <v>0.42485462386571071</v>
      </c>
      <c r="BU31" s="45"/>
      <c r="BV31" s="5"/>
      <c r="BX31" s="5"/>
      <c r="CA31" s="5"/>
      <c r="CC31" s="45"/>
    </row>
    <row r="32" spans="1:81" s="4" customFormat="1">
      <c r="A32" s="4" t="s">
        <v>1</v>
      </c>
      <c r="B32" s="5">
        <v>76</v>
      </c>
      <c r="C32" s="4" t="s">
        <v>8</v>
      </c>
      <c r="D32" s="4">
        <v>8.8802333333333205E-3</v>
      </c>
      <c r="E32" s="4">
        <v>3.9262736549218104E-3</v>
      </c>
      <c r="F32" s="4">
        <v>1.7416054033208034E-2</v>
      </c>
      <c r="G32" s="4">
        <v>2.6429904351195358E-2</v>
      </c>
      <c r="H32" s="4">
        <v>0.23507968666666665</v>
      </c>
      <c r="I32" s="4">
        <v>8.0338310207853855E-3</v>
      </c>
      <c r="J32" s="4">
        <v>5.7165363587428555</v>
      </c>
      <c r="K32" s="4">
        <v>14.816230080762548</v>
      </c>
      <c r="L32" s="4">
        <v>0.2473793218806358</v>
      </c>
      <c r="M32" s="4">
        <v>4.0454014577511561</v>
      </c>
      <c r="N32" s="4">
        <v>0.79856173738971248</v>
      </c>
      <c r="O32" s="4">
        <v>0.4021856777971608</v>
      </c>
      <c r="P32" s="4">
        <v>2.0250120630402724</v>
      </c>
      <c r="Q32" s="5" t="s">
        <v>25</v>
      </c>
      <c r="R32" s="4">
        <v>66.408456713621604</v>
      </c>
      <c r="S32" s="4">
        <v>38.682017397692022</v>
      </c>
      <c r="T32" s="4">
        <v>0.46729953903252108</v>
      </c>
      <c r="U32" s="5">
        <v>464.70343048234042</v>
      </c>
      <c r="V32" s="5">
        <v>21807.311821517651</v>
      </c>
      <c r="W32" s="4" t="s">
        <v>25</v>
      </c>
      <c r="X32" s="4">
        <v>54.518279553794123</v>
      </c>
      <c r="Y32" s="4">
        <v>158.36262156102103</v>
      </c>
      <c r="Z32" s="4">
        <v>93.200296951486138</v>
      </c>
      <c r="AA32" s="4">
        <v>18.432370706282775</v>
      </c>
      <c r="AB32" s="51">
        <v>3735.8002037099882</v>
      </c>
      <c r="AC32" s="51">
        <v>27518.750631915129</v>
      </c>
      <c r="AD32" s="4">
        <v>9.2940686096468088</v>
      </c>
      <c r="AE32" s="4">
        <v>4.2316569367944963</v>
      </c>
      <c r="AF32" s="4">
        <v>106.18083970238951</v>
      </c>
      <c r="AG32" s="4">
        <v>2.388419866166219</v>
      </c>
      <c r="AH32" s="4">
        <v>29.076415762023533</v>
      </c>
      <c r="AI32" s="4">
        <v>493.2606245343278</v>
      </c>
      <c r="AJ32" s="5" t="s">
        <v>25</v>
      </c>
      <c r="AK32" s="5" t="s">
        <v>25</v>
      </c>
      <c r="AL32" s="4" t="s">
        <v>25</v>
      </c>
      <c r="AM32" s="4">
        <v>99.690568326937822</v>
      </c>
      <c r="AN32" s="4">
        <v>12.201710185849162</v>
      </c>
      <c r="AO32" s="4">
        <v>76.325591375311774</v>
      </c>
      <c r="AP32" s="4">
        <v>2.5961085501806726E-2</v>
      </c>
      <c r="AQ32" s="5" t="s">
        <v>25</v>
      </c>
      <c r="AR32" s="4">
        <v>17.393927286210506</v>
      </c>
      <c r="AS32" s="4" t="s">
        <v>25</v>
      </c>
      <c r="AT32" s="4">
        <v>1.0384434200722692</v>
      </c>
      <c r="AU32" s="4">
        <v>225.86144386571851</v>
      </c>
      <c r="AV32" s="4">
        <v>1.2980542750903363</v>
      </c>
      <c r="AW32" s="4">
        <v>2.5961085501806727</v>
      </c>
      <c r="AX32" s="4">
        <v>0.2596108550180673</v>
      </c>
      <c r="AY32" s="4">
        <v>1.2980542750903363</v>
      </c>
      <c r="AZ32" s="4">
        <v>0.2596108550180673</v>
      </c>
      <c r="BA32" s="4">
        <v>0.23364976951626054</v>
      </c>
      <c r="BB32" s="4">
        <v>0.20768868401445381</v>
      </c>
      <c r="BC32" s="4" t="s">
        <v>25</v>
      </c>
      <c r="BD32" s="5" t="s">
        <v>25</v>
      </c>
      <c r="BE32" s="4" t="s">
        <v>25</v>
      </c>
      <c r="BF32" s="5" t="s">
        <v>25</v>
      </c>
      <c r="BG32" s="4" t="s">
        <v>25</v>
      </c>
      <c r="BH32" s="4" t="s">
        <v>25</v>
      </c>
      <c r="BI32" s="4" t="s">
        <v>25</v>
      </c>
      <c r="BJ32" s="4" t="s">
        <v>25</v>
      </c>
      <c r="BK32" s="4" t="s">
        <v>25</v>
      </c>
      <c r="BL32" s="4">
        <v>10.384434200722691</v>
      </c>
      <c r="BM32" s="4">
        <v>0</v>
      </c>
      <c r="BN32" s="4">
        <v>407.5890423783656</v>
      </c>
      <c r="BO32" s="4">
        <v>0.20768868401445381</v>
      </c>
      <c r="BP32" s="4">
        <v>10.644045055740756</v>
      </c>
      <c r="BQ32" s="4">
        <v>51.922171003613457</v>
      </c>
      <c r="BR32" s="4">
        <v>0.12980542750903365</v>
      </c>
      <c r="BS32" s="5" t="s">
        <v>25</v>
      </c>
      <c r="BT32" s="4">
        <v>4.1018515092854626</v>
      </c>
      <c r="BU32" s="45"/>
      <c r="BV32" s="5"/>
      <c r="BX32" s="5"/>
      <c r="CA32" s="5"/>
      <c r="CC32" s="45"/>
    </row>
    <row r="33" spans="1:81" s="4" customFormat="1">
      <c r="A33" s="4" t="s">
        <v>1</v>
      </c>
      <c r="B33" s="5">
        <v>107</v>
      </c>
      <c r="C33" s="4" t="s">
        <v>8</v>
      </c>
      <c r="D33" s="4">
        <v>0.11336883333333336</v>
      </c>
      <c r="E33" s="4">
        <v>1.7724489550148766E-2</v>
      </c>
      <c r="F33" s="4">
        <v>0.2219937225999381</v>
      </c>
      <c r="G33" s="4">
        <v>9.2989600472312209E-3</v>
      </c>
      <c r="H33" s="4">
        <v>-0.41311775000000001</v>
      </c>
      <c r="I33" s="4">
        <v>1.4616687535649184E-2</v>
      </c>
      <c r="J33" s="4">
        <v>10.136656335019049</v>
      </c>
      <c r="K33" s="4">
        <v>15.882625978596307</v>
      </c>
      <c r="L33" s="4">
        <v>0.5564400553886395</v>
      </c>
      <c r="M33" s="4">
        <v>2.620930061245923</v>
      </c>
      <c r="N33" s="4">
        <v>1.0615240981470822</v>
      </c>
      <c r="O33" s="4">
        <v>0.68164483142055088</v>
      </c>
      <c r="P33" s="4">
        <v>2.6775200539383293</v>
      </c>
      <c r="Q33" s="4">
        <v>2.9310001244468795E-2</v>
      </c>
      <c r="R33" s="4">
        <v>72.502508718372766</v>
      </c>
      <c r="S33" s="4">
        <v>42.777946816302205</v>
      </c>
      <c r="T33" s="4">
        <v>0.9044480184018181</v>
      </c>
      <c r="U33" s="5">
        <v>542.66881104109086</v>
      </c>
      <c r="V33" s="5">
        <v>27622.331372812281</v>
      </c>
      <c r="W33" s="4" t="s">
        <v>25</v>
      </c>
      <c r="X33" s="4">
        <v>85.555893632604409</v>
      </c>
      <c r="Y33" s="4">
        <v>4.8889082075773951</v>
      </c>
      <c r="Z33" s="4">
        <v>122.95604142057148</v>
      </c>
      <c r="AA33" s="4">
        <v>41.066828943650123</v>
      </c>
      <c r="AB33" s="51">
        <v>3136.234615160899</v>
      </c>
      <c r="AC33" s="51">
        <v>31777.903349253069</v>
      </c>
      <c r="AD33" s="4">
        <v>16.646732446801028</v>
      </c>
      <c r="AE33" s="4">
        <v>7.773364050048059</v>
      </c>
      <c r="AF33" s="4">
        <v>110.24488008087026</v>
      </c>
      <c r="AG33" s="4">
        <v>4.9866863717289434</v>
      </c>
      <c r="AH33" s="4">
        <v>54.022435693730216</v>
      </c>
      <c r="AI33" s="4">
        <v>486.4463666539508</v>
      </c>
      <c r="AJ33" s="5" t="s">
        <v>25</v>
      </c>
      <c r="AK33" s="5" t="s">
        <v>25</v>
      </c>
      <c r="AL33" s="4" t="s">
        <v>25</v>
      </c>
      <c r="AM33" s="4">
        <v>77.73364050048059</v>
      </c>
      <c r="AN33" s="4">
        <v>22.000086934098277</v>
      </c>
      <c r="AO33" s="4">
        <v>7.8222531321238327</v>
      </c>
      <c r="AP33" s="4">
        <v>2.4444541037886975E-2</v>
      </c>
      <c r="AQ33" s="5" t="s">
        <v>25</v>
      </c>
      <c r="AR33" s="4">
        <v>21.022305292582796</v>
      </c>
      <c r="AS33" s="4" t="s">
        <v>25</v>
      </c>
      <c r="AT33" s="4">
        <v>2.6888995141675673</v>
      </c>
      <c r="AU33" s="4">
        <v>254.22322679402455</v>
      </c>
      <c r="AV33" s="4">
        <v>1.2222270518943488</v>
      </c>
      <c r="AW33" s="4">
        <v>2.6888995141675673</v>
      </c>
      <c r="AX33" s="4">
        <v>0.3911126566061916</v>
      </c>
      <c r="AY33" s="4">
        <v>1.7111178726520881</v>
      </c>
      <c r="AZ33" s="5" t="s">
        <v>25</v>
      </c>
      <c r="BA33" s="4">
        <v>0.14666724622732186</v>
      </c>
      <c r="BB33" s="4">
        <v>0.17111178726520884</v>
      </c>
      <c r="BC33" s="4" t="s">
        <v>25</v>
      </c>
      <c r="BD33" s="4">
        <v>0.17111178726520884</v>
      </c>
      <c r="BE33" s="4" t="s">
        <v>25</v>
      </c>
      <c r="BF33" s="4">
        <v>0.14666724622732186</v>
      </c>
      <c r="BG33" s="4" t="s">
        <v>25</v>
      </c>
      <c r="BH33" s="4" t="s">
        <v>25</v>
      </c>
      <c r="BI33" s="4" t="s">
        <v>25</v>
      </c>
      <c r="BJ33" s="4" t="s">
        <v>25</v>
      </c>
      <c r="BK33" s="4" t="s">
        <v>25</v>
      </c>
      <c r="BL33" s="4">
        <v>9.7778164151547902</v>
      </c>
      <c r="BM33" s="4">
        <v>2.4444541037886975E-2</v>
      </c>
      <c r="BN33" s="4">
        <v>1452.0057376504863</v>
      </c>
      <c r="BO33" s="4">
        <v>0.92889255943970506</v>
      </c>
      <c r="BP33" s="4">
        <v>24.933431858644713</v>
      </c>
      <c r="BQ33" s="4">
        <v>68.444714906083533</v>
      </c>
      <c r="BR33" s="4">
        <v>0.12222270518943489</v>
      </c>
      <c r="BS33" s="4">
        <v>0.24444541037886977</v>
      </c>
      <c r="BT33" s="4">
        <v>2.4933431858644717</v>
      </c>
      <c r="BU33" s="45"/>
      <c r="BV33" s="5"/>
      <c r="BX33" s="5"/>
      <c r="CA33" s="5"/>
      <c r="CC33" s="45"/>
    </row>
    <row r="34" spans="1:81" s="4" customFormat="1">
      <c r="A34" s="4" t="s">
        <v>1</v>
      </c>
      <c r="B34" s="5">
        <v>148</v>
      </c>
      <c r="C34" s="4" t="s">
        <v>8</v>
      </c>
      <c r="D34" s="4">
        <v>4.9910633333333232E-2</v>
      </c>
      <c r="E34" s="4">
        <v>3.5457318371435322E-2</v>
      </c>
      <c r="F34" s="4">
        <v>9.9371501891062336E-2</v>
      </c>
      <c r="G34" s="4">
        <v>3.1267052580631872E-2</v>
      </c>
      <c r="H34" s="4">
        <v>-0.23986318999999995</v>
      </c>
      <c r="I34" s="4">
        <v>3.3802565514416127E-2</v>
      </c>
      <c r="J34" s="4">
        <v>9.9298869732478625</v>
      </c>
      <c r="K34" s="4">
        <v>20.013978594336351</v>
      </c>
      <c r="L34" s="4">
        <v>0.59052402074688715</v>
      </c>
      <c r="M34" s="4">
        <v>1.6760731009709502</v>
      </c>
      <c r="N34" s="4">
        <v>0.46683975968697938</v>
      </c>
      <c r="O34" s="4">
        <v>0.45848016495617411</v>
      </c>
      <c r="P34" s="4">
        <v>2.2857868497337885</v>
      </c>
      <c r="Q34" s="4">
        <v>4.0944790603100488E-2</v>
      </c>
      <c r="R34" s="4">
        <v>74.48807329845971</v>
      </c>
      <c r="S34" s="4">
        <v>34.603261434492289</v>
      </c>
      <c r="T34" s="4">
        <v>0.91061214301295501</v>
      </c>
      <c r="U34" s="5">
        <v>1365.9182145194325</v>
      </c>
      <c r="V34" s="5">
        <v>9333.7744658827887</v>
      </c>
      <c r="W34" s="4" t="s">
        <v>25</v>
      </c>
      <c r="X34" s="4">
        <v>68.295910725971623</v>
      </c>
      <c r="Y34" s="4">
        <v>4.5530607150647748</v>
      </c>
      <c r="Z34" s="4">
        <v>40.066934292570025</v>
      </c>
      <c r="AA34" s="4">
        <v>27.318364290388651</v>
      </c>
      <c r="AB34" s="51">
        <v>2399.4629968391364</v>
      </c>
      <c r="AC34" s="51">
        <v>20306.650789188894</v>
      </c>
      <c r="AD34" s="4">
        <v>6.3742850010906844</v>
      </c>
      <c r="AE34" s="4">
        <v>7.5125501798568779</v>
      </c>
      <c r="AF34" s="4">
        <v>160.72304324178654</v>
      </c>
      <c r="AG34" s="4">
        <v>3.2099078041206659</v>
      </c>
      <c r="AH34" s="4">
        <v>58.506830188582356</v>
      </c>
      <c r="AI34" s="4">
        <v>2162.7038396557682</v>
      </c>
      <c r="AJ34" s="5" t="s">
        <v>25</v>
      </c>
      <c r="AK34" s="4">
        <v>13.659182145194325</v>
      </c>
      <c r="AL34" s="4" t="s">
        <v>25</v>
      </c>
      <c r="AM34" s="4">
        <v>201.47293664161629</v>
      </c>
      <c r="AN34" s="4">
        <v>16.39101857423319</v>
      </c>
      <c r="AO34" s="4">
        <v>111.54998751908698</v>
      </c>
      <c r="AP34" s="4">
        <v>6.8295910725971617E-2</v>
      </c>
      <c r="AQ34" s="5" t="s">
        <v>25</v>
      </c>
      <c r="AR34" s="4">
        <v>16.618671609986428</v>
      </c>
      <c r="AS34" s="4" t="s">
        <v>25</v>
      </c>
      <c r="AT34" s="4">
        <v>4.0977546435582974</v>
      </c>
      <c r="AU34" s="4">
        <v>11337.121180511289</v>
      </c>
      <c r="AV34" s="4">
        <v>2.2765303575323874</v>
      </c>
      <c r="AW34" s="4">
        <v>3.8701016078050583</v>
      </c>
      <c r="AX34" s="4">
        <v>0.47807137508180136</v>
      </c>
      <c r="AY34" s="4">
        <v>2.0488773217791487</v>
      </c>
      <c r="AZ34" s="4">
        <v>0.45530607150647751</v>
      </c>
      <c r="BA34" s="4">
        <v>0.6829591072597162</v>
      </c>
      <c r="BB34" s="4">
        <v>0.38701016078050587</v>
      </c>
      <c r="BC34" s="4" t="s">
        <v>25</v>
      </c>
      <c r="BD34" s="4">
        <v>0.25041833932856261</v>
      </c>
      <c r="BE34" s="4" t="s">
        <v>25</v>
      </c>
      <c r="BF34" s="4">
        <v>0.18212242860259101</v>
      </c>
      <c r="BG34" s="4" t="s">
        <v>25</v>
      </c>
      <c r="BH34" s="4" t="s">
        <v>25</v>
      </c>
      <c r="BI34" s="4" t="s">
        <v>25</v>
      </c>
      <c r="BJ34" s="4" t="s">
        <v>25</v>
      </c>
      <c r="BK34" s="4" t="s">
        <v>25</v>
      </c>
      <c r="BL34" s="4">
        <v>6.8295910725971627</v>
      </c>
      <c r="BM34" s="4">
        <v>2.2765303575323876E-2</v>
      </c>
      <c r="BN34" s="4">
        <v>264.07752147375692</v>
      </c>
      <c r="BO34" s="4">
        <v>0.3414795536298581</v>
      </c>
      <c r="BP34" s="4">
        <v>14.97956975256311</v>
      </c>
      <c r="BQ34" s="4">
        <v>50.08366786571252</v>
      </c>
      <c r="BR34" s="4">
        <v>0.15935712502726712</v>
      </c>
      <c r="BS34" s="4">
        <v>0.45530607150647751</v>
      </c>
      <c r="BT34" s="4">
        <v>4.9173055722699575</v>
      </c>
      <c r="BU34" s="45"/>
      <c r="BV34" s="5"/>
      <c r="BX34" s="5"/>
      <c r="CA34" s="5"/>
      <c r="CC34" s="45"/>
    </row>
    <row r="35" spans="1:81" s="4" customFormat="1">
      <c r="A35" s="4" t="s">
        <v>1</v>
      </c>
      <c r="B35" s="5">
        <v>159</v>
      </c>
      <c r="C35" s="4" t="s">
        <v>8</v>
      </c>
      <c r="D35" s="4">
        <v>6.4539833333333352E-2</v>
      </c>
      <c r="E35" s="4">
        <v>2.8738499462799532E-2</v>
      </c>
      <c r="F35" s="4">
        <v>0.12640060091530425</v>
      </c>
      <c r="G35" s="4">
        <v>5.1408993602417026E-2</v>
      </c>
      <c r="H35" s="4">
        <v>-0.67875099999999988</v>
      </c>
      <c r="I35" s="4">
        <v>7.6628052904926395E-3</v>
      </c>
      <c r="J35" s="4">
        <v>10.211839510595015</v>
      </c>
      <c r="K35" s="4">
        <v>19.371039611143598</v>
      </c>
      <c r="L35" s="4">
        <v>0.21202151067692443</v>
      </c>
      <c r="M35" s="4">
        <v>4.1400793495198505</v>
      </c>
      <c r="N35" s="4">
        <v>1.3192963250662719</v>
      </c>
      <c r="O35" s="4">
        <v>1.6227484412484239</v>
      </c>
      <c r="P35" s="4">
        <v>2.9399726082037025</v>
      </c>
      <c r="Q35" s="5" t="s">
        <v>25</v>
      </c>
      <c r="R35" s="4">
        <v>59.213661070096997</v>
      </c>
      <c r="S35" s="4">
        <v>55.76312514925889</v>
      </c>
      <c r="T35" s="4">
        <v>0.92425069308163887</v>
      </c>
      <c r="U35" s="5">
        <v>385.10445545068291</v>
      </c>
      <c r="V35" s="5">
        <v>4806.1036040245226</v>
      </c>
      <c r="W35" s="4" t="s">
        <v>25</v>
      </c>
      <c r="X35" s="4">
        <v>46.212534654081949</v>
      </c>
      <c r="Y35" s="5" t="s">
        <v>25</v>
      </c>
      <c r="Z35" s="4">
        <v>32.348774257857364</v>
      </c>
      <c r="AA35" s="4">
        <v>22.798183762680427</v>
      </c>
      <c r="AB35" s="51">
        <v>3709.3261149009777</v>
      </c>
      <c r="AC35" s="51">
        <v>31731</v>
      </c>
      <c r="AD35" s="4">
        <v>7.979364316938149</v>
      </c>
      <c r="AE35" s="4">
        <v>2.1565849505238242</v>
      </c>
      <c r="AF35" s="4">
        <v>60.076295050306534</v>
      </c>
      <c r="AG35" s="4">
        <v>1.2015259010061308</v>
      </c>
      <c r="AH35" s="4">
        <v>34.813442772741737</v>
      </c>
      <c r="AI35" s="4">
        <v>656.21799208796369</v>
      </c>
      <c r="AJ35" s="5" t="s">
        <v>25</v>
      </c>
      <c r="AK35" s="5" t="s">
        <v>25</v>
      </c>
      <c r="AL35" s="4" t="s">
        <v>25</v>
      </c>
      <c r="AM35" s="4">
        <v>68.394551288041285</v>
      </c>
      <c r="AN35" s="4">
        <v>2.1565849505238242</v>
      </c>
      <c r="AO35" s="4">
        <v>2.5570935841925344</v>
      </c>
      <c r="AP35" s="5" t="s">
        <v>25</v>
      </c>
      <c r="AQ35" s="5" t="s">
        <v>25</v>
      </c>
      <c r="AR35" s="4">
        <v>4.6212534654081949</v>
      </c>
      <c r="AS35" s="4" t="s">
        <v>25</v>
      </c>
      <c r="AT35" s="4">
        <v>1.2323342574421854</v>
      </c>
      <c r="AU35" s="4">
        <v>329.64941386578454</v>
      </c>
      <c r="AV35" s="4">
        <v>0.61616712872109269</v>
      </c>
      <c r="AW35" s="4">
        <v>1.2323342574421854</v>
      </c>
      <c r="AX35" s="4">
        <v>0.18485013861632779</v>
      </c>
      <c r="AY35" s="4">
        <v>0.92425069308163887</v>
      </c>
      <c r="AZ35" s="5" t="s">
        <v>25</v>
      </c>
      <c r="BA35" s="5" t="s">
        <v>25</v>
      </c>
      <c r="BB35" s="5" t="s">
        <v>25</v>
      </c>
      <c r="BC35" s="4" t="s">
        <v>25</v>
      </c>
      <c r="BD35" s="5" t="s">
        <v>25</v>
      </c>
      <c r="BE35" s="4" t="s">
        <v>25</v>
      </c>
      <c r="BF35" s="5" t="s">
        <v>25</v>
      </c>
      <c r="BG35" s="4" t="s">
        <v>25</v>
      </c>
      <c r="BH35" s="4" t="s">
        <v>25</v>
      </c>
      <c r="BI35" s="4" t="s">
        <v>25</v>
      </c>
      <c r="BJ35" s="4" t="s">
        <v>25</v>
      </c>
      <c r="BK35" s="4" t="s">
        <v>25</v>
      </c>
      <c r="BL35" s="5" t="s">
        <v>25</v>
      </c>
      <c r="BM35" s="4">
        <v>3.0808356436054632E-2</v>
      </c>
      <c r="BN35" s="4">
        <v>113.99091881340213</v>
      </c>
      <c r="BO35" s="4">
        <v>0.21565849505238244</v>
      </c>
      <c r="BP35" s="4">
        <v>16.513279049725284</v>
      </c>
      <c r="BQ35" s="4">
        <v>36.970027723265559</v>
      </c>
      <c r="BR35" s="4">
        <v>6.1616712872109264E-2</v>
      </c>
      <c r="BS35" s="5" t="s">
        <v>25</v>
      </c>
      <c r="BT35" s="4">
        <v>1.2323342574421854</v>
      </c>
      <c r="BU35" s="45"/>
      <c r="BV35" s="5"/>
      <c r="BX35" s="5"/>
      <c r="CA35" s="5"/>
      <c r="CC35" s="45"/>
    </row>
    <row r="36" spans="1:81" s="4" customFormat="1">
      <c r="A36" s="4" t="s">
        <v>1</v>
      </c>
      <c r="B36" s="5">
        <v>223</v>
      </c>
      <c r="C36" s="4" t="s">
        <v>9</v>
      </c>
      <c r="D36" s="4">
        <v>-6.3594166666666729E-2</v>
      </c>
      <c r="E36" s="4">
        <v>1.830960369512501E-2</v>
      </c>
      <c r="F36" s="4">
        <v>-0.12594432943473893</v>
      </c>
      <c r="G36" s="4">
        <v>4.9570013625309182E-2</v>
      </c>
      <c r="H36" s="4">
        <v>-0.72652250000000018</v>
      </c>
      <c r="I36" s="4">
        <v>1.1600857161434259E-2</v>
      </c>
      <c r="J36" s="4">
        <v>1.6724776847101595</v>
      </c>
      <c r="K36" s="4">
        <v>26.571056375132279</v>
      </c>
      <c r="L36" s="4">
        <v>0.17337807088755286</v>
      </c>
      <c r="M36" s="4">
        <v>3.2414368319781008</v>
      </c>
      <c r="N36" s="4">
        <v>0.56221181722852986</v>
      </c>
      <c r="O36" s="4">
        <v>0.8000928446743778</v>
      </c>
      <c r="P36" s="4">
        <v>1.5470038884157371</v>
      </c>
      <c r="Q36" s="5" t="s">
        <v>25</v>
      </c>
      <c r="R36" s="4">
        <v>53.308742170641445</v>
      </c>
      <c r="S36" s="4">
        <v>33.758844285755927</v>
      </c>
      <c r="T36" s="5" t="s">
        <v>25</v>
      </c>
      <c r="U36" s="5">
        <v>196.50670554395239</v>
      </c>
      <c r="V36" s="5">
        <v>3703.3956044821798</v>
      </c>
      <c r="W36" s="4" t="s">
        <v>25</v>
      </c>
      <c r="X36" s="4">
        <v>42.828384541630655</v>
      </c>
      <c r="Y36" s="5" t="s">
        <v>25</v>
      </c>
      <c r="Z36" s="4">
        <v>21.414192270815327</v>
      </c>
      <c r="AA36" s="4">
        <v>11.840788667392005</v>
      </c>
      <c r="AB36" s="51">
        <v>546.9436637640008</v>
      </c>
      <c r="AC36" s="51">
        <v>12369.845182318029</v>
      </c>
      <c r="AD36" s="4">
        <v>0.5542496823034555</v>
      </c>
      <c r="AE36" s="5" t="s">
        <v>25</v>
      </c>
      <c r="AF36" s="4">
        <v>61.723260074702999</v>
      </c>
      <c r="AG36" s="4">
        <v>0.75579502132289378</v>
      </c>
      <c r="AH36" s="4">
        <v>17.887148837975154</v>
      </c>
      <c r="AI36" s="4">
        <v>728.08253720772109</v>
      </c>
      <c r="AJ36" s="5" t="s">
        <v>25</v>
      </c>
      <c r="AK36" s="5" t="s">
        <v>25</v>
      </c>
      <c r="AL36" s="4" t="s">
        <v>25</v>
      </c>
      <c r="AM36" s="4">
        <v>150.65514091703017</v>
      </c>
      <c r="AN36" s="4">
        <v>5.038633475485959</v>
      </c>
      <c r="AO36" s="4">
        <v>25.445099051204092</v>
      </c>
      <c r="AP36" s="5" t="s">
        <v>25</v>
      </c>
      <c r="AQ36" s="5" t="s">
        <v>25</v>
      </c>
      <c r="AR36" s="4">
        <v>2.5193167377429795</v>
      </c>
      <c r="AS36" s="4" t="s">
        <v>25</v>
      </c>
      <c r="AT36" s="4">
        <v>0.50386334754859596</v>
      </c>
      <c r="AU36" s="4">
        <v>2269.9043807064245</v>
      </c>
      <c r="AV36" s="4">
        <v>0.75579502132289378</v>
      </c>
      <c r="AW36" s="4">
        <v>1.7635217164200856</v>
      </c>
      <c r="AX36" s="4">
        <v>0.22673850639686816</v>
      </c>
      <c r="AY36" s="4">
        <v>1.2596583688714897</v>
      </c>
      <c r="AZ36" s="5" t="s">
        <v>25</v>
      </c>
      <c r="BA36" s="5" t="s">
        <v>25</v>
      </c>
      <c r="BB36" s="4">
        <v>0.17635217164200859</v>
      </c>
      <c r="BC36" s="4" t="s">
        <v>25</v>
      </c>
      <c r="BD36" s="4">
        <v>0.37789751066144689</v>
      </c>
      <c r="BE36" s="4" t="s">
        <v>25</v>
      </c>
      <c r="BF36" s="5" t="s">
        <v>25</v>
      </c>
      <c r="BG36" s="4" t="s">
        <v>25</v>
      </c>
      <c r="BH36" s="4" t="s">
        <v>25</v>
      </c>
      <c r="BI36" s="4" t="s">
        <v>25</v>
      </c>
      <c r="BJ36" s="4" t="s">
        <v>25</v>
      </c>
      <c r="BK36" s="4" t="s">
        <v>25</v>
      </c>
      <c r="BL36" s="5" t="s">
        <v>25</v>
      </c>
      <c r="BM36" s="4">
        <v>0</v>
      </c>
      <c r="BN36" s="4">
        <v>12.596583688714897</v>
      </c>
      <c r="BO36" s="5" t="s">
        <v>25</v>
      </c>
      <c r="BP36" s="4">
        <v>3.350691261198163</v>
      </c>
      <c r="BQ36" s="4">
        <v>10.077266950971918</v>
      </c>
      <c r="BR36" s="5" t="s">
        <v>25</v>
      </c>
      <c r="BS36" s="4">
        <v>0.75579502132289378</v>
      </c>
      <c r="BT36" s="4">
        <v>9.0947334232521548</v>
      </c>
      <c r="BU36" s="45"/>
      <c r="BV36" s="5"/>
      <c r="BX36" s="5"/>
      <c r="CA36" s="5"/>
      <c r="CC36" s="45"/>
    </row>
    <row r="37" spans="1:81" s="4" customFormat="1">
      <c r="A37" s="4" t="s">
        <v>1</v>
      </c>
      <c r="B37" s="5">
        <v>348</v>
      </c>
      <c r="C37" s="4" t="s">
        <v>9</v>
      </c>
      <c r="D37" s="4">
        <v>-2.335084333333326E-2</v>
      </c>
      <c r="E37" s="4">
        <v>2.738379122939217E-2</v>
      </c>
      <c r="F37" s="4">
        <v>-4.6142164607694679E-2</v>
      </c>
      <c r="G37" s="4">
        <v>4.7736529983231919E-2</v>
      </c>
      <c r="H37" s="4">
        <v>-0.43561853666666656</v>
      </c>
      <c r="I37" s="4">
        <v>1.2213261689267613E-2</v>
      </c>
      <c r="J37" s="4">
        <v>10.539986249335497</v>
      </c>
      <c r="K37" s="4">
        <v>24.326939776018932</v>
      </c>
      <c r="L37" s="4">
        <v>0.71527668346347439</v>
      </c>
      <c r="M37" s="4">
        <v>4.7186349232245082</v>
      </c>
      <c r="N37" s="4">
        <v>1.3737429200187439</v>
      </c>
      <c r="O37" s="4">
        <v>0.47844467148390074</v>
      </c>
      <c r="P37" s="4">
        <v>3.1713931944281524</v>
      </c>
      <c r="Q37" s="4">
        <v>4.6288374616735295E-2</v>
      </c>
      <c r="R37" s="4">
        <v>37.137533262003657</v>
      </c>
      <c r="S37" s="4">
        <v>60.223026911357287</v>
      </c>
      <c r="T37" s="5" t="s">
        <v>25</v>
      </c>
      <c r="U37" s="5">
        <v>1138.8328806955385</v>
      </c>
      <c r="V37" s="5">
        <v>36944.510739851874</v>
      </c>
      <c r="W37" s="4" t="s">
        <v>25</v>
      </c>
      <c r="X37" s="4">
        <v>123.53441417714316</v>
      </c>
      <c r="Y37" s="4">
        <v>27.023153101250067</v>
      </c>
      <c r="Z37" s="4">
        <v>178.73885551255401</v>
      </c>
      <c r="AA37" s="4">
        <v>37.446369297446516</v>
      </c>
      <c r="AB37" s="51">
        <v>6632.2538611353739</v>
      </c>
      <c r="AC37" s="51">
        <v>38488.690917066167</v>
      </c>
      <c r="AD37" s="4">
        <v>17.526445011382187</v>
      </c>
      <c r="AE37" s="4">
        <v>5.5590486379714417</v>
      </c>
      <c r="AF37" s="4">
        <v>197.26901763912548</v>
      </c>
      <c r="AG37" s="4">
        <v>5.1343990892375126</v>
      </c>
      <c r="AH37" s="4">
        <v>50.18585575946441</v>
      </c>
      <c r="AI37" s="4">
        <v>714.18333196160893</v>
      </c>
      <c r="AJ37" s="5" t="s">
        <v>25</v>
      </c>
      <c r="AK37" s="5" t="s">
        <v>25</v>
      </c>
      <c r="AL37" s="4" t="s">
        <v>25</v>
      </c>
      <c r="AM37" s="4">
        <v>138.20412586067891</v>
      </c>
      <c r="AN37" s="4">
        <v>50.18585575946441</v>
      </c>
      <c r="AO37" s="4">
        <v>307.67790030994718</v>
      </c>
      <c r="AP37" s="5" t="s">
        <v>25</v>
      </c>
      <c r="AQ37" s="5" t="s">
        <v>25</v>
      </c>
      <c r="AR37" s="4">
        <v>30.111513455678644</v>
      </c>
      <c r="AS37" s="4" t="s">
        <v>25</v>
      </c>
      <c r="AT37" s="4">
        <v>1.9302252215178619</v>
      </c>
      <c r="AU37" s="4">
        <v>335.85918854410795</v>
      </c>
      <c r="AV37" s="4">
        <v>1.5441801772142896</v>
      </c>
      <c r="AW37" s="4">
        <v>3.8604504430357238</v>
      </c>
      <c r="AX37" s="4">
        <v>0.46325405316428686</v>
      </c>
      <c r="AY37" s="4">
        <v>2.316270265821434</v>
      </c>
      <c r="AZ37" s="4">
        <v>0.38604504430357239</v>
      </c>
      <c r="BA37" s="4">
        <v>0.27023153101250069</v>
      </c>
      <c r="BB37" s="4">
        <v>0.30883603544285793</v>
      </c>
      <c r="BC37" s="4" t="s">
        <v>25</v>
      </c>
      <c r="BD37" s="4">
        <v>0.23162702658214343</v>
      </c>
      <c r="BE37" s="4" t="s">
        <v>25</v>
      </c>
      <c r="BF37" s="5" t="s">
        <v>25</v>
      </c>
      <c r="BG37" s="4" t="s">
        <v>25</v>
      </c>
      <c r="BH37" s="4" t="s">
        <v>25</v>
      </c>
      <c r="BI37" s="4" t="s">
        <v>25</v>
      </c>
      <c r="BJ37" s="4" t="s">
        <v>25</v>
      </c>
      <c r="BK37" s="4" t="s">
        <v>25</v>
      </c>
      <c r="BL37" s="4">
        <v>27.023153101250067</v>
      </c>
      <c r="BM37" s="4">
        <v>3.8604504430357241E-2</v>
      </c>
      <c r="BN37" s="4">
        <v>1636.8309878471468</v>
      </c>
      <c r="BO37" s="4">
        <v>1.4669711683535751</v>
      </c>
      <c r="BP37" s="4">
        <v>27.254780127832209</v>
      </c>
      <c r="BQ37" s="4">
        <v>111.95306284803598</v>
      </c>
      <c r="BR37" s="4">
        <v>0.11581351329107172</v>
      </c>
      <c r="BS37" s="5" t="s">
        <v>25</v>
      </c>
      <c r="BT37" s="4">
        <v>4.6325405316428681</v>
      </c>
      <c r="BU37" s="45"/>
      <c r="BV37" s="5"/>
      <c r="BX37" s="5"/>
      <c r="CA37" s="5"/>
      <c r="CC37" s="45"/>
    </row>
    <row r="38" spans="1:81" s="4" customFormat="1">
      <c r="A38" s="4" t="s">
        <v>1</v>
      </c>
      <c r="B38" s="5">
        <v>410</v>
      </c>
      <c r="C38" s="4" t="s">
        <v>10</v>
      </c>
      <c r="D38" s="4">
        <v>0.22418733333333329</v>
      </c>
      <c r="E38" s="4">
        <v>1.4869705893975703E-2</v>
      </c>
      <c r="F38" s="4">
        <v>0.44489293896876342</v>
      </c>
      <c r="G38" s="4">
        <v>2.3055244439389392E-2</v>
      </c>
      <c r="H38" s="4">
        <v>-0.59053883333333324</v>
      </c>
      <c r="I38" s="4">
        <v>3.6380161645233116E-3</v>
      </c>
      <c r="J38" s="4">
        <v>4.9785712270986018</v>
      </c>
      <c r="K38" s="4">
        <v>36.159897288510138</v>
      </c>
      <c r="L38" s="4">
        <v>0.77004104908052629</v>
      </c>
      <c r="M38" s="4">
        <v>2.5801155665363784</v>
      </c>
      <c r="N38" s="4">
        <v>0.54155964411722968</v>
      </c>
      <c r="O38" s="4">
        <v>0.94589621249191236</v>
      </c>
      <c r="P38" s="4">
        <v>1.3113553782305245</v>
      </c>
      <c r="Q38" s="4">
        <v>6.4597546039306952E-2</v>
      </c>
      <c r="R38" s="4">
        <v>61.614302168119686</v>
      </c>
      <c r="S38" s="4">
        <v>26.937176698390999</v>
      </c>
      <c r="T38" s="4">
        <v>1.0595289501367127</v>
      </c>
      <c r="U38" s="5">
        <v>924.84306664475764</v>
      </c>
      <c r="V38" s="5">
        <v>1201.3980807482385</v>
      </c>
      <c r="W38" s="4" t="s">
        <v>25</v>
      </c>
      <c r="X38" s="4">
        <v>131.09425993216954</v>
      </c>
      <c r="Y38" s="4">
        <v>3.5916235597854667</v>
      </c>
      <c r="Z38" s="4">
        <v>39.328277979650856</v>
      </c>
      <c r="AA38" s="4">
        <v>35.377492063886848</v>
      </c>
      <c r="AB38" s="51">
        <v>1978.9845814417922</v>
      </c>
      <c r="AC38" s="51">
        <v>2945.1313190240826</v>
      </c>
      <c r="AD38" s="4">
        <v>2.4961783740508992</v>
      </c>
      <c r="AE38" s="4">
        <v>3.8430372089704496</v>
      </c>
      <c r="AF38" s="4">
        <v>276.55501410348091</v>
      </c>
      <c r="AG38" s="5" t="s">
        <v>25</v>
      </c>
      <c r="AH38" s="4">
        <v>22.447647248659166</v>
      </c>
      <c r="AI38" s="4">
        <v>290.92150834262281</v>
      </c>
      <c r="AJ38" s="4">
        <v>3.5916235597854667</v>
      </c>
      <c r="AK38" s="4">
        <v>19.753929578820067</v>
      </c>
      <c r="AL38" s="4" t="s">
        <v>25</v>
      </c>
      <c r="AM38" s="4">
        <v>323.24612038069199</v>
      </c>
      <c r="AN38" s="4">
        <v>1.562356248506678</v>
      </c>
      <c r="AO38" s="4">
        <v>0.53874353396781993</v>
      </c>
      <c r="AP38" s="4">
        <v>1.7958117798927333E-2</v>
      </c>
      <c r="AQ38" s="5" t="s">
        <v>25</v>
      </c>
      <c r="AR38" s="4">
        <v>11.852357747292039</v>
      </c>
      <c r="AS38" s="4" t="s">
        <v>25</v>
      </c>
      <c r="AT38" s="4">
        <v>1.0774870679356399</v>
      </c>
      <c r="AU38" s="4">
        <v>77.219906535387537</v>
      </c>
      <c r="AV38" s="4">
        <v>5.3874353396782002</v>
      </c>
      <c r="AW38" s="4">
        <v>12.211520103270587</v>
      </c>
      <c r="AX38" s="4">
        <v>1.3289007171206226</v>
      </c>
      <c r="AY38" s="4">
        <v>4.8486918057103807</v>
      </c>
      <c r="AZ38" s="4">
        <v>1.0774870679356399</v>
      </c>
      <c r="BA38" s="4">
        <v>0.39507859157640135</v>
      </c>
      <c r="BB38" s="4">
        <v>0.68240847635923862</v>
      </c>
      <c r="BC38" s="4" t="s">
        <v>25</v>
      </c>
      <c r="BD38" s="4">
        <v>1.0954451857345673</v>
      </c>
      <c r="BE38" s="4" t="s">
        <v>25</v>
      </c>
      <c r="BF38" s="4">
        <v>0.44895294497318333</v>
      </c>
      <c r="BG38" s="4" t="s">
        <v>25</v>
      </c>
      <c r="BH38" s="4" t="s">
        <v>25</v>
      </c>
      <c r="BI38" s="4" t="s">
        <v>25</v>
      </c>
      <c r="BJ38" s="4" t="s">
        <v>25</v>
      </c>
      <c r="BK38" s="4" t="s">
        <v>25</v>
      </c>
      <c r="BL38" s="4">
        <v>3.5916235597854667</v>
      </c>
      <c r="BM38" s="4">
        <v>0</v>
      </c>
      <c r="BN38" s="4">
        <v>14.366494239141867</v>
      </c>
      <c r="BO38" s="5" t="s">
        <v>25</v>
      </c>
      <c r="BP38" s="4">
        <v>2.1370160180723525</v>
      </c>
      <c r="BQ38" s="4">
        <v>14.366494239141867</v>
      </c>
      <c r="BR38" s="5" t="s">
        <v>25</v>
      </c>
      <c r="BS38" s="4">
        <v>0.53874353396781993</v>
      </c>
      <c r="BT38" s="4">
        <v>4.3099482717425595</v>
      </c>
      <c r="BU38" s="45"/>
      <c r="BV38" s="5"/>
      <c r="BX38" s="5"/>
      <c r="CA38" s="5"/>
      <c r="CC38" s="45"/>
    </row>
    <row r="39" spans="1:81" s="4" customFormat="1">
      <c r="A39" s="4" t="s">
        <v>1</v>
      </c>
      <c r="B39" s="5">
        <v>492</v>
      </c>
      <c r="C39" s="4" t="s">
        <v>10</v>
      </c>
      <c r="D39" s="4">
        <v>0.34449646666666678</v>
      </c>
      <c r="E39" s="4">
        <v>3.1315083370371817E-2</v>
      </c>
      <c r="F39" s="4">
        <v>0.67997037335318666</v>
      </c>
      <c r="G39" s="4">
        <v>4.4623654815803861E-2</v>
      </c>
      <c r="H39" s="4">
        <v>-1.8120770999999998</v>
      </c>
      <c r="I39" s="4">
        <v>3.6837771291643014E-2</v>
      </c>
      <c r="J39" s="4">
        <v>4.5228471032242723</v>
      </c>
      <c r="K39" s="4">
        <v>19.578907237678731</v>
      </c>
      <c r="L39" s="4">
        <v>6.0536926825310124E-2</v>
      </c>
      <c r="M39" s="4">
        <v>4.2014358079576528</v>
      </c>
      <c r="N39" s="4">
        <v>0.7448889936963311</v>
      </c>
      <c r="O39" s="4">
        <v>0.58461509024157354</v>
      </c>
      <c r="P39" s="4">
        <v>1.8029465112332632</v>
      </c>
      <c r="Q39" s="5" t="s">
        <v>25</v>
      </c>
      <c r="R39" s="4">
        <v>73.804236030501187</v>
      </c>
      <c r="S39" s="4">
        <v>37.508195565547545</v>
      </c>
      <c r="T39" s="4">
        <v>0.41167531718283895</v>
      </c>
      <c r="U39" s="5">
        <v>194.40223311411839</v>
      </c>
      <c r="V39" s="5">
        <v>2030.9315647686722</v>
      </c>
      <c r="W39" s="4" t="s">
        <v>25</v>
      </c>
      <c r="X39" s="4">
        <v>34.30627643190325</v>
      </c>
      <c r="Y39" s="5" t="s">
        <v>25</v>
      </c>
      <c r="Z39" s="4">
        <v>5.0315872100124768</v>
      </c>
      <c r="AA39" s="4">
        <v>8.6909233627488227</v>
      </c>
      <c r="AB39" s="51">
        <v>133.79447808442265</v>
      </c>
      <c r="AC39" s="51">
        <v>1257.896802503119</v>
      </c>
      <c r="AD39" s="4">
        <v>0.36593361527363466</v>
      </c>
      <c r="AE39" s="4">
        <v>1.0749299948663016</v>
      </c>
      <c r="AF39" s="4">
        <v>95.371448480691029</v>
      </c>
      <c r="AG39" s="4">
        <v>0.80047978341107573</v>
      </c>
      <c r="AH39" s="4">
        <v>22.184725425964096</v>
      </c>
      <c r="AI39" s="4">
        <v>400.2398917055379</v>
      </c>
      <c r="AJ39" s="5" t="s">
        <v>25</v>
      </c>
      <c r="AK39" s="5" t="s">
        <v>25</v>
      </c>
      <c r="AL39" s="4" t="s">
        <v>25</v>
      </c>
      <c r="AM39" s="4">
        <v>112.29587818709663</v>
      </c>
      <c r="AN39" s="4">
        <v>0.16009595668221516</v>
      </c>
      <c r="AO39" s="4">
        <v>0.34306276431903243</v>
      </c>
      <c r="AP39" s="5" t="s">
        <v>25</v>
      </c>
      <c r="AQ39" s="5" t="s">
        <v>25</v>
      </c>
      <c r="AR39" s="4">
        <v>8.6909233627488227</v>
      </c>
      <c r="AS39" s="4" t="s">
        <v>25</v>
      </c>
      <c r="AT39" s="4">
        <v>0.4574170190920433</v>
      </c>
      <c r="AU39" s="4">
        <v>38.880446622823676</v>
      </c>
      <c r="AV39" s="4">
        <v>0.9148340381840866</v>
      </c>
      <c r="AW39" s="4">
        <v>2.5157936050062384</v>
      </c>
      <c r="AX39" s="4">
        <v>0.41167531718283895</v>
      </c>
      <c r="AY39" s="4">
        <v>1.8296680763681732</v>
      </c>
      <c r="AZ39" s="4">
        <v>0.4574170190920433</v>
      </c>
      <c r="BA39" s="5" t="s">
        <v>25</v>
      </c>
      <c r="BB39" s="4">
        <v>0.18296680763681733</v>
      </c>
      <c r="BC39" s="4" t="s">
        <v>25</v>
      </c>
      <c r="BD39" s="4">
        <v>0.18296680763681733</v>
      </c>
      <c r="BE39" s="4" t="s">
        <v>25</v>
      </c>
      <c r="BF39" s="5" t="s">
        <v>25</v>
      </c>
      <c r="BG39" s="4" t="s">
        <v>25</v>
      </c>
      <c r="BH39" s="4" t="s">
        <v>25</v>
      </c>
      <c r="BI39" s="4" t="s">
        <v>25</v>
      </c>
      <c r="BJ39" s="4" t="s">
        <v>25</v>
      </c>
      <c r="BK39" s="4" t="s">
        <v>25</v>
      </c>
      <c r="BL39" s="5" t="s">
        <v>25</v>
      </c>
      <c r="BM39" s="4">
        <v>0</v>
      </c>
      <c r="BN39" s="5" t="s">
        <v>25</v>
      </c>
      <c r="BO39" s="5" t="s">
        <v>25</v>
      </c>
      <c r="BP39" s="4">
        <v>1.2121551005939148</v>
      </c>
      <c r="BQ39" s="4">
        <v>4.5741701909204329</v>
      </c>
      <c r="BR39" s="5" t="s">
        <v>25</v>
      </c>
      <c r="BS39" s="5" t="s">
        <v>25</v>
      </c>
      <c r="BT39" s="4">
        <v>8.34786059842979</v>
      </c>
      <c r="BU39" s="45"/>
      <c r="BV39" s="5"/>
      <c r="BX39" s="5"/>
      <c r="CA39" s="5"/>
      <c r="CC39" s="45"/>
    </row>
    <row r="40" spans="1:81" s="4" customFormat="1">
      <c r="A40" s="4" t="s">
        <v>1</v>
      </c>
      <c r="B40" s="5">
        <v>556</v>
      </c>
      <c r="C40" s="4" t="s">
        <v>10</v>
      </c>
      <c r="D40" s="4">
        <v>-0.10663116000000006</v>
      </c>
      <c r="E40" s="4">
        <v>9.3832585576866176E-3</v>
      </c>
      <c r="F40" s="4">
        <v>-0.20976723909355077</v>
      </c>
      <c r="G40" s="4">
        <v>1.9992327734741921E-2</v>
      </c>
      <c r="H40" s="4">
        <v>7.4134589999999945E-2</v>
      </c>
      <c r="I40" s="4">
        <v>3.9687429152838821E-2</v>
      </c>
      <c r="J40" s="4">
        <v>4.8423118861723013</v>
      </c>
      <c r="K40" s="4">
        <v>22.558919466119438</v>
      </c>
      <c r="L40" s="4">
        <v>0.19547837465092585</v>
      </c>
      <c r="M40" s="4">
        <v>3.4708729405004473</v>
      </c>
      <c r="N40" s="4">
        <v>0.87971753098710259</v>
      </c>
      <c r="O40" s="4">
        <v>1.7304530060258512</v>
      </c>
      <c r="P40" s="4">
        <v>1.3788597823584725</v>
      </c>
      <c r="Q40" s="4">
        <v>1.106890436797359E-2</v>
      </c>
      <c r="R40" s="4">
        <v>75.73494905666935</v>
      </c>
      <c r="S40" s="4">
        <v>26.586622779523125</v>
      </c>
      <c r="T40" s="4">
        <v>0.27694398728669922</v>
      </c>
      <c r="U40" s="5">
        <v>245.55700206087332</v>
      </c>
      <c r="V40" s="5">
        <v>1975.5337759784545</v>
      </c>
      <c r="W40" s="4" t="s">
        <v>25</v>
      </c>
      <c r="X40" s="4">
        <v>44.311037965871876</v>
      </c>
      <c r="Y40" s="4">
        <v>7.3851729943119793</v>
      </c>
      <c r="Z40" s="4">
        <v>18.647561810637747</v>
      </c>
      <c r="AA40" s="4">
        <v>12.000906115756965</v>
      </c>
      <c r="AB40" s="51">
        <v>691.06756294274351</v>
      </c>
      <c r="AC40" s="51">
        <v>2197.088965807814</v>
      </c>
      <c r="AD40" s="4">
        <v>3.0463838601536914</v>
      </c>
      <c r="AE40" s="4">
        <v>5.0773064335894862</v>
      </c>
      <c r="AF40" s="4">
        <v>119.82443183271188</v>
      </c>
      <c r="AG40" s="4">
        <v>0.66466556948807809</v>
      </c>
      <c r="AH40" s="4">
        <v>23.263294932082733</v>
      </c>
      <c r="AI40" s="4">
        <v>312.02355900968115</v>
      </c>
      <c r="AJ40" s="5" t="s">
        <v>25</v>
      </c>
      <c r="AK40" s="5" t="s">
        <v>25</v>
      </c>
      <c r="AL40" s="4" t="s">
        <v>25</v>
      </c>
      <c r="AM40" s="4">
        <v>84.006342810298761</v>
      </c>
      <c r="AN40" s="4">
        <v>0.77544316440275785</v>
      </c>
      <c r="AO40" s="4">
        <v>1.7170527211775353</v>
      </c>
      <c r="AP40" s="5" t="s">
        <v>25</v>
      </c>
      <c r="AQ40" s="5" t="s">
        <v>25</v>
      </c>
      <c r="AR40" s="4">
        <v>17.72441518634875</v>
      </c>
      <c r="AS40" s="4" t="s">
        <v>25</v>
      </c>
      <c r="AT40" s="4">
        <v>1.2924052740045964</v>
      </c>
      <c r="AU40" s="4">
        <v>134.77940714619362</v>
      </c>
      <c r="AV40" s="4">
        <v>1.2924052740045964</v>
      </c>
      <c r="AW40" s="4">
        <v>5.7235090705917839</v>
      </c>
      <c r="AX40" s="4">
        <v>1.4216458014050561</v>
      </c>
      <c r="AY40" s="4">
        <v>7.5698023191697779</v>
      </c>
      <c r="AZ40" s="4">
        <v>1.2924052740045964</v>
      </c>
      <c r="BA40" s="4">
        <v>0.350795717229819</v>
      </c>
      <c r="BB40" s="4">
        <v>0.51696210960183864</v>
      </c>
      <c r="BC40" s="4" t="s">
        <v>25</v>
      </c>
      <c r="BD40" s="4">
        <v>0.51696210960183864</v>
      </c>
      <c r="BE40" s="4" t="s">
        <v>25</v>
      </c>
      <c r="BF40" s="4">
        <v>0.27694398728669922</v>
      </c>
      <c r="BG40" s="4" t="s">
        <v>25</v>
      </c>
      <c r="BH40" s="4" t="s">
        <v>25</v>
      </c>
      <c r="BI40" s="4" t="s">
        <v>25</v>
      </c>
      <c r="BJ40" s="4" t="s">
        <v>25</v>
      </c>
      <c r="BK40" s="4" t="s">
        <v>25</v>
      </c>
      <c r="BL40" s="4">
        <v>5.5388797457339844</v>
      </c>
      <c r="BM40" s="4">
        <v>0</v>
      </c>
      <c r="BN40" s="4">
        <v>169.85897886917553</v>
      </c>
      <c r="BO40" s="4">
        <v>0.40618451468715888</v>
      </c>
      <c r="BP40" s="4">
        <v>1.8462932485779948</v>
      </c>
      <c r="BQ40" s="4">
        <v>16.616639237201952</v>
      </c>
      <c r="BR40" s="4">
        <v>7.3851729943119795E-2</v>
      </c>
      <c r="BS40" s="5" t="s">
        <v>25</v>
      </c>
      <c r="BT40" s="4">
        <v>3.1571614550683709</v>
      </c>
      <c r="BU40" s="45"/>
      <c r="BV40" s="5"/>
      <c r="BX40" s="5"/>
      <c r="CA40" s="5"/>
      <c r="CC40" s="45"/>
    </row>
    <row r="41" spans="1:81" s="4" customFormat="1">
      <c r="A41" s="4" t="s">
        <v>1</v>
      </c>
      <c r="B41" s="5">
        <v>605</v>
      </c>
      <c r="C41" s="4" t="s">
        <v>11</v>
      </c>
      <c r="D41" s="4">
        <v>-4.0497670000000041E-2</v>
      </c>
      <c r="E41" s="4">
        <v>3.3307141796119315E-2</v>
      </c>
      <c r="F41" s="4">
        <v>-8.0363920039839554E-2</v>
      </c>
      <c r="G41" s="4">
        <v>1.7530206960938564E-2</v>
      </c>
      <c r="H41" s="4">
        <v>-0.38566113333333335</v>
      </c>
      <c r="I41" s="4">
        <v>2.4548618289804692E-2</v>
      </c>
      <c r="J41" s="4">
        <v>6.1925368608275537</v>
      </c>
      <c r="K41" s="4">
        <v>10.283471122630539</v>
      </c>
      <c r="L41" s="4">
        <v>0.1701963378336272</v>
      </c>
      <c r="M41" s="4">
        <v>0.12256407230601735</v>
      </c>
      <c r="N41" s="4">
        <v>1.1505258750674403</v>
      </c>
      <c r="O41" s="4">
        <v>1.3613773476763846</v>
      </c>
      <c r="P41" s="4">
        <v>1.351703429576901</v>
      </c>
      <c r="Q41" s="5" t="s">
        <v>25</v>
      </c>
      <c r="R41" s="4">
        <v>58.105926103779581</v>
      </c>
      <c r="S41" s="4">
        <v>31.721420373881884</v>
      </c>
      <c r="T41" s="4">
        <v>0.30006749002320704</v>
      </c>
      <c r="U41" s="5">
        <v>190.75719008618159</v>
      </c>
      <c r="V41" s="5">
        <v>36865.434488565428</v>
      </c>
      <c r="W41" s="4" t="s">
        <v>25</v>
      </c>
      <c r="X41" s="4">
        <v>53.583480361286959</v>
      </c>
      <c r="Y41" s="5" t="s">
        <v>25</v>
      </c>
      <c r="Z41" s="4">
        <v>96.450264650316527</v>
      </c>
      <c r="AA41" s="4">
        <v>35.79376488133969</v>
      </c>
      <c r="AB41" s="51">
        <v>1011.0131074567623</v>
      </c>
      <c r="AC41" s="51">
        <v>75403.210000000006</v>
      </c>
      <c r="AD41" s="4">
        <v>4.2438116446139276</v>
      </c>
      <c r="AE41" s="4">
        <v>5.4440816047067555</v>
      </c>
      <c r="AF41" s="4">
        <v>59.370496240305954</v>
      </c>
      <c r="AG41" s="4">
        <v>2.3791065280411412</v>
      </c>
      <c r="AH41" s="4">
        <v>33.221757823997919</v>
      </c>
      <c r="AI41" s="4">
        <v>43.08111821047472</v>
      </c>
      <c r="AJ41" s="5" t="s">
        <v>25</v>
      </c>
      <c r="AK41" s="5" t="s">
        <v>25</v>
      </c>
      <c r="AL41" s="4" t="s">
        <v>25</v>
      </c>
      <c r="AM41" s="4">
        <v>45.010123503481047</v>
      </c>
      <c r="AN41" s="4">
        <v>98.593603864768014</v>
      </c>
      <c r="AO41" s="4">
        <v>1669.6612480577016</v>
      </c>
      <c r="AP41" s="5" t="s">
        <v>25</v>
      </c>
      <c r="AQ41" s="5" t="s">
        <v>25</v>
      </c>
      <c r="AR41" s="4">
        <v>17.361047637056974</v>
      </c>
      <c r="AS41" s="4" t="s">
        <v>25</v>
      </c>
      <c r="AT41" s="4">
        <v>2.5720070573417741</v>
      </c>
      <c r="AU41" s="4">
        <v>81.446890149156175</v>
      </c>
      <c r="AV41" s="4">
        <v>0.64300176433544354</v>
      </c>
      <c r="AW41" s="4">
        <v>1.7146713715611828</v>
      </c>
      <c r="AX41" s="4">
        <v>0.25720070573417741</v>
      </c>
      <c r="AY41" s="4">
        <v>0.64300176433544354</v>
      </c>
      <c r="AZ41" s="4">
        <v>0.21433392144514785</v>
      </c>
      <c r="BA41" s="5" t="s">
        <v>25</v>
      </c>
      <c r="BB41" s="4">
        <v>0.25720070573417741</v>
      </c>
      <c r="BC41" s="4" t="s">
        <v>25</v>
      </c>
      <c r="BD41" s="4">
        <v>0.12860035286708871</v>
      </c>
      <c r="BE41" s="4" t="s">
        <v>25</v>
      </c>
      <c r="BF41" s="5" t="s">
        <v>25</v>
      </c>
      <c r="BG41" s="4" t="s">
        <v>25</v>
      </c>
      <c r="BH41" s="4" t="s">
        <v>25</v>
      </c>
      <c r="BI41" s="4" t="s">
        <v>25</v>
      </c>
      <c r="BJ41" s="4" t="s">
        <v>25</v>
      </c>
      <c r="BK41" s="4" t="s">
        <v>25</v>
      </c>
      <c r="BL41" s="4">
        <v>68.586854862447311</v>
      </c>
      <c r="BM41" s="4">
        <v>6.4300176433544354E-2</v>
      </c>
      <c r="BN41" s="4">
        <v>231.48063516075968</v>
      </c>
      <c r="BO41" s="4">
        <v>0.23576731358966263</v>
      </c>
      <c r="BP41" s="4">
        <v>33.864759588333364</v>
      </c>
      <c r="BQ41" s="4">
        <v>94.306925435865054</v>
      </c>
      <c r="BR41" s="4">
        <v>0.15003374501160352</v>
      </c>
      <c r="BS41" s="4">
        <v>0.21433392144514785</v>
      </c>
      <c r="BT41" s="4">
        <v>2.5291402730527444</v>
      </c>
      <c r="BU41" s="45"/>
      <c r="BV41" s="5"/>
      <c r="BX41" s="5"/>
      <c r="CA41" s="5"/>
      <c r="CC41" s="45"/>
    </row>
    <row r="42" spans="1:81" s="4" customFormat="1">
      <c r="A42" s="4" t="s">
        <v>1</v>
      </c>
      <c r="B42" s="5">
        <v>685</v>
      </c>
      <c r="C42" s="4" t="s">
        <v>11</v>
      </c>
      <c r="D42" s="4">
        <v>3.3500799999999886E-2</v>
      </c>
      <c r="E42" s="4">
        <v>2.5265537993876225E-2</v>
      </c>
      <c r="F42" s="4">
        <v>6.6993463866191261E-2</v>
      </c>
      <c r="G42" s="4">
        <v>1.847000015917737E-2</v>
      </c>
      <c r="H42" s="4">
        <v>0.18686681333333333</v>
      </c>
      <c r="I42" s="4">
        <v>2.2144847282655474E-2</v>
      </c>
      <c r="J42" s="4">
        <v>3.9567009257001908</v>
      </c>
      <c r="K42" s="4">
        <v>29.805457997715987</v>
      </c>
      <c r="L42" s="4">
        <v>0.13846559776306644</v>
      </c>
      <c r="M42" s="4">
        <v>1.6426052406543037</v>
      </c>
      <c r="N42" s="4">
        <v>0.94654347710892328</v>
      </c>
      <c r="O42" s="4">
        <v>2.5036041801580624</v>
      </c>
      <c r="P42" s="4">
        <v>1.0387176790122323</v>
      </c>
      <c r="Q42" s="5" t="s">
        <v>25</v>
      </c>
      <c r="R42" s="4">
        <v>45.418288639860378</v>
      </c>
      <c r="S42" s="4">
        <v>29.892744477077997</v>
      </c>
      <c r="T42" s="4">
        <v>2.4101025234644138</v>
      </c>
      <c r="U42" s="5">
        <v>822.05047311964495</v>
      </c>
      <c r="V42" s="5">
        <v>26716.640376388459</v>
      </c>
      <c r="W42" s="4" t="s">
        <v>25</v>
      </c>
      <c r="X42" s="4">
        <v>85.941640371599249</v>
      </c>
      <c r="Y42" s="5" t="s">
        <v>25</v>
      </c>
      <c r="Z42" s="4">
        <v>147.9690851615361</v>
      </c>
      <c r="AA42" s="4">
        <v>99.206545733302605</v>
      </c>
      <c r="AB42" s="51">
        <v>6750.1553622301753</v>
      </c>
      <c r="AC42" s="51">
        <v>56048.895894521243</v>
      </c>
      <c r="AD42" s="4">
        <v>6.9687460562188077</v>
      </c>
      <c r="AE42" s="4">
        <v>3.8300078861256179</v>
      </c>
      <c r="AF42" s="4">
        <v>81.084069394074064</v>
      </c>
      <c r="AG42" s="4">
        <v>0.57917192424338615</v>
      </c>
      <c r="AH42" s="4">
        <v>23.727365928680658</v>
      </c>
      <c r="AI42" s="4">
        <v>101.82216087504693</v>
      </c>
      <c r="AJ42" s="5" t="s">
        <v>25</v>
      </c>
      <c r="AK42" s="5" t="s">
        <v>25</v>
      </c>
      <c r="AL42" s="4" t="s">
        <v>25</v>
      </c>
      <c r="AM42" s="4">
        <v>93.975315449813948</v>
      </c>
      <c r="AN42" s="4">
        <v>10.088801261013824</v>
      </c>
      <c r="AO42" s="4">
        <v>270.90299682351935</v>
      </c>
      <c r="AP42" s="4">
        <v>5.6048895894521243E-2</v>
      </c>
      <c r="AQ42" s="5" t="s">
        <v>25</v>
      </c>
      <c r="AR42" s="4">
        <v>12.517586749776411</v>
      </c>
      <c r="AS42" s="4" t="s">
        <v>25</v>
      </c>
      <c r="AT42" s="4">
        <v>1.6814668768356373</v>
      </c>
      <c r="AU42" s="4">
        <v>35.497634066530125</v>
      </c>
      <c r="AV42" s="4">
        <v>6.1653785483973369</v>
      </c>
      <c r="AW42" s="4">
        <v>9.5283123020686116</v>
      </c>
      <c r="AX42" s="4">
        <v>0.76600157722512363</v>
      </c>
      <c r="AY42" s="4">
        <v>2.8024447947260622</v>
      </c>
      <c r="AZ42" s="4">
        <v>0.18682965298173748</v>
      </c>
      <c r="BA42" s="4">
        <v>0.54180599364703863</v>
      </c>
      <c r="BB42" s="4">
        <v>0.3549763406653012</v>
      </c>
      <c r="BC42" s="4" t="s">
        <v>25</v>
      </c>
      <c r="BD42" s="4">
        <v>0.26156151417443252</v>
      </c>
      <c r="BE42" s="4" t="s">
        <v>25</v>
      </c>
      <c r="BF42" s="4">
        <v>0.16814668768356372</v>
      </c>
      <c r="BG42" s="4" t="s">
        <v>25</v>
      </c>
      <c r="BH42" s="4" t="s">
        <v>25</v>
      </c>
      <c r="BI42" s="4" t="s">
        <v>25</v>
      </c>
      <c r="BJ42" s="4" t="s">
        <v>25</v>
      </c>
      <c r="BK42" s="4" t="s">
        <v>25</v>
      </c>
      <c r="BL42" s="4">
        <v>63.522082013790744</v>
      </c>
      <c r="BM42" s="4">
        <v>3.7365930596347498E-2</v>
      </c>
      <c r="BN42" s="4">
        <v>61.653785483973365</v>
      </c>
      <c r="BO42" s="4">
        <v>0.24287854887625873</v>
      </c>
      <c r="BP42" s="4">
        <v>8.8183596207380095</v>
      </c>
      <c r="BQ42" s="4">
        <v>112.09779178904249</v>
      </c>
      <c r="BR42" s="4">
        <v>0.16814668768356372</v>
      </c>
      <c r="BS42" s="5" t="s">
        <v>25</v>
      </c>
      <c r="BT42" s="4">
        <v>0.85941640371599248</v>
      </c>
      <c r="BU42" s="45"/>
      <c r="BV42" s="5"/>
      <c r="BX42" s="5"/>
      <c r="CA42" s="5"/>
      <c r="CC42" s="45"/>
    </row>
    <row r="43" spans="1:81" s="4" customFormat="1">
      <c r="A43" s="4" t="s">
        <v>2</v>
      </c>
      <c r="B43" s="5">
        <v>130</v>
      </c>
      <c r="C43" s="4" t="s">
        <v>12</v>
      </c>
      <c r="D43" s="4">
        <v>-0.10887129666666662</v>
      </c>
      <c r="E43" s="4">
        <v>1.0616032711052416E-2</v>
      </c>
      <c r="F43" s="4">
        <v>-0.218871522138155</v>
      </c>
      <c r="G43" s="4">
        <v>3.2298129414771698E-2</v>
      </c>
      <c r="H43" s="4">
        <v>6.2362553333333293E-2</v>
      </c>
      <c r="I43" s="4">
        <v>2.3622380832298256E-2</v>
      </c>
      <c r="J43" s="4">
        <v>5.3958375235418785</v>
      </c>
      <c r="K43" s="4">
        <v>33.226085415834625</v>
      </c>
      <c r="L43" s="4">
        <v>0.33598505712363474</v>
      </c>
      <c r="M43" s="4">
        <v>3.9317536563188451</v>
      </c>
      <c r="N43" s="4">
        <v>0.66634859774399458</v>
      </c>
      <c r="O43" s="4">
        <v>0.1456638891256381</v>
      </c>
      <c r="P43" s="4">
        <v>1.7945389842368153</v>
      </c>
      <c r="Q43" s="5" t="s">
        <v>25</v>
      </c>
      <c r="R43" s="4">
        <v>53.994453717271703</v>
      </c>
      <c r="S43" s="4">
        <v>35.259765161474775</v>
      </c>
      <c r="T43" s="4">
        <v>0.77571483355244508</v>
      </c>
      <c r="U43" s="5">
        <v>822.7278537677447</v>
      </c>
      <c r="V43" s="5">
        <v>17183.258888692038</v>
      </c>
      <c r="W43" s="4" t="s">
        <v>25</v>
      </c>
      <c r="X43" s="4">
        <v>91.675389419834417</v>
      </c>
      <c r="Y43" s="5" t="s">
        <v>25</v>
      </c>
      <c r="Z43" s="4">
        <v>41.13639268838724</v>
      </c>
      <c r="AA43" s="4">
        <v>9.6376691441364368</v>
      </c>
      <c r="AB43" s="51">
        <v>2642.1317360998432</v>
      </c>
      <c r="AC43" s="51">
        <v>16602</v>
      </c>
      <c r="AD43" s="4">
        <v>12.129359215547323</v>
      </c>
      <c r="AE43" s="4">
        <v>3.4084439656092282</v>
      </c>
      <c r="AF43" s="4">
        <v>233.88977557111599</v>
      </c>
      <c r="AG43" s="4">
        <v>2.5387030916261839</v>
      </c>
      <c r="AH43" s="4">
        <v>22.096119501190859</v>
      </c>
      <c r="AI43" s="4">
        <v>423.1171819376973</v>
      </c>
      <c r="AJ43" s="5" t="s">
        <v>25</v>
      </c>
      <c r="AK43" s="5" t="s">
        <v>25</v>
      </c>
      <c r="AL43" s="4" t="s">
        <v>25</v>
      </c>
      <c r="AM43" s="4">
        <v>179.58973722244485</v>
      </c>
      <c r="AN43" s="4">
        <v>0.72870181333714534</v>
      </c>
      <c r="AO43" s="4">
        <v>0.82272785376774471</v>
      </c>
      <c r="AP43" s="5" t="s">
        <v>25</v>
      </c>
      <c r="AQ43" s="5" t="s">
        <v>25</v>
      </c>
      <c r="AR43" s="4">
        <v>15.5142966710489</v>
      </c>
      <c r="AS43" s="4" t="s">
        <v>25</v>
      </c>
      <c r="AT43" s="4">
        <v>0.70519530322949542</v>
      </c>
      <c r="AU43" s="4">
        <v>136.33775862436912</v>
      </c>
      <c r="AV43" s="4">
        <v>2.3506510107649849</v>
      </c>
      <c r="AW43" s="4">
        <v>7.0519530322949553</v>
      </c>
      <c r="AX43" s="4">
        <v>0.96376691441364382</v>
      </c>
      <c r="AY43" s="4">
        <v>3.761041617223976</v>
      </c>
      <c r="AZ43" s="4">
        <v>0.70519530322949542</v>
      </c>
      <c r="BA43" s="4">
        <v>0.16454557075354898</v>
      </c>
      <c r="BB43" s="4">
        <v>0.28207812129179816</v>
      </c>
      <c r="BC43" s="4" t="s">
        <v>25</v>
      </c>
      <c r="BD43" s="4">
        <v>0.14103906064589908</v>
      </c>
      <c r="BE43" s="4" t="s">
        <v>25</v>
      </c>
      <c r="BF43" s="4">
        <v>0.11753255053824925</v>
      </c>
      <c r="BG43" s="4" t="s">
        <v>25</v>
      </c>
      <c r="BH43" s="4" t="s">
        <v>25</v>
      </c>
      <c r="BI43" s="4" t="s">
        <v>25</v>
      </c>
      <c r="BJ43" s="4" t="s">
        <v>25</v>
      </c>
      <c r="BK43" s="4" t="s">
        <v>25</v>
      </c>
      <c r="BL43" s="4">
        <v>11.753255053824924</v>
      </c>
      <c r="BM43" s="4">
        <v>0</v>
      </c>
      <c r="BN43" s="4">
        <v>557.10428955130146</v>
      </c>
      <c r="BO43" s="4">
        <v>0.2350651010764985</v>
      </c>
      <c r="BP43" s="4">
        <v>8.7679282701533943</v>
      </c>
      <c r="BQ43" s="4">
        <v>47.013020215299697</v>
      </c>
      <c r="BR43" s="4">
        <v>0.21155859096884863</v>
      </c>
      <c r="BS43" s="4">
        <v>0.2350651010764985</v>
      </c>
      <c r="BT43" s="4">
        <v>10.178318876612385</v>
      </c>
      <c r="BU43" s="45"/>
      <c r="BV43" s="5"/>
      <c r="BX43" s="5"/>
      <c r="CA43" s="5"/>
      <c r="CC43" s="45"/>
    </row>
    <row r="44" spans="1:81" s="4" customFormat="1">
      <c r="A44" s="4" t="s">
        <v>2</v>
      </c>
      <c r="B44" s="5">
        <v>338</v>
      </c>
      <c r="C44" s="4" t="s">
        <v>8</v>
      </c>
      <c r="D44" s="4">
        <v>-0.18216273666666671</v>
      </c>
      <c r="E44" s="4">
        <v>1.8714111004066863E-2</v>
      </c>
      <c r="F44" s="4">
        <v>-0.35997416363439166</v>
      </c>
      <c r="G44" s="4">
        <v>1.254326383522231E-2</v>
      </c>
      <c r="H44" s="4">
        <v>-0.53835574666666663</v>
      </c>
      <c r="I44" s="4">
        <v>5.3599140426187158E-2</v>
      </c>
      <c r="J44" s="4">
        <v>6.4141750018003068</v>
      </c>
      <c r="K44" s="4">
        <v>29.455819327615636</v>
      </c>
      <c r="L44" s="4">
        <v>0.42377659608998852</v>
      </c>
      <c r="M44" s="4">
        <v>3.7193287598934406</v>
      </c>
      <c r="N44" s="4">
        <v>0.79128678144393039</v>
      </c>
      <c r="O44" s="4">
        <v>0.31003640201936034</v>
      </c>
      <c r="P44" s="4">
        <v>1.9374595227567277</v>
      </c>
      <c r="Q44" s="4">
        <v>2.666246969137984E-2</v>
      </c>
      <c r="R44" s="4">
        <v>58.215156273795039</v>
      </c>
      <c r="S44" s="4">
        <v>31.353464608881211</v>
      </c>
      <c r="T44" s="4">
        <v>0.42249349472960496</v>
      </c>
      <c r="U44" s="5">
        <v>651.52944187249602</v>
      </c>
      <c r="V44" s="5">
        <v>4536.2459434126004</v>
      </c>
      <c r="W44" s="4" t="s">
        <v>25</v>
      </c>
      <c r="X44" s="4">
        <v>91.169648862704236</v>
      </c>
      <c r="Y44" s="5" t="s">
        <v>25</v>
      </c>
      <c r="Z44" s="4">
        <v>52.255774348135347</v>
      </c>
      <c r="AA44" s="4">
        <v>10.228789872400961</v>
      </c>
      <c r="AB44" s="51">
        <v>3689.0353039811298</v>
      </c>
      <c r="AC44" s="51">
        <v>25721.205303885799</v>
      </c>
      <c r="AD44" s="4">
        <v>8.4721063943147108</v>
      </c>
      <c r="AE44" s="4">
        <v>5.2033409350909237</v>
      </c>
      <c r="AF44" s="4">
        <v>206.13235242860202</v>
      </c>
      <c r="AG44" s="4">
        <v>1.2230074847435934</v>
      </c>
      <c r="AH44" s="4">
        <v>33.799479578368398</v>
      </c>
      <c r="AI44" s="4">
        <v>395.80969506247203</v>
      </c>
      <c r="AJ44" s="5" t="s">
        <v>25</v>
      </c>
      <c r="AK44" s="5" t="s">
        <v>25</v>
      </c>
      <c r="AL44" s="4" t="s">
        <v>25</v>
      </c>
      <c r="AM44" s="4">
        <v>82.942143965338232</v>
      </c>
      <c r="AN44" s="4">
        <v>6.0038549251049131</v>
      </c>
      <c r="AO44" s="4">
        <v>10.540100868517515</v>
      </c>
      <c r="AP44" s="5" t="s">
        <v>25</v>
      </c>
      <c r="AQ44" s="5" t="s">
        <v>25</v>
      </c>
      <c r="AR44" s="4">
        <v>17.566834780862521</v>
      </c>
      <c r="AS44" s="4" t="s">
        <v>25</v>
      </c>
      <c r="AT44" s="4">
        <v>1.3341899833566473</v>
      </c>
      <c r="AU44" s="4">
        <v>140.08994825244795</v>
      </c>
      <c r="AV44" s="4">
        <v>1.3341899833566473</v>
      </c>
      <c r="AW44" s="4">
        <v>2.8907449639394023</v>
      </c>
      <c r="AX44" s="4">
        <v>0.28907449639394023</v>
      </c>
      <c r="AY44" s="4">
        <v>0.88945998890443156</v>
      </c>
      <c r="AZ44" s="4">
        <v>0.22236499722610789</v>
      </c>
      <c r="BA44" s="5" t="s">
        <v>25</v>
      </c>
      <c r="BB44" s="4">
        <v>0.24460149694871866</v>
      </c>
      <c r="BC44" s="4" t="s">
        <v>25</v>
      </c>
      <c r="BD44" s="4">
        <v>0.33354749583916182</v>
      </c>
      <c r="BE44" s="4" t="s">
        <v>25</v>
      </c>
      <c r="BF44" s="5" t="s">
        <v>25</v>
      </c>
      <c r="BG44" s="4" t="s">
        <v>25</v>
      </c>
      <c r="BH44" s="4" t="s">
        <v>25</v>
      </c>
      <c r="BI44" s="4" t="s">
        <v>25</v>
      </c>
      <c r="BJ44" s="4" t="s">
        <v>25</v>
      </c>
      <c r="BK44" s="4" t="s">
        <v>25</v>
      </c>
      <c r="BL44" s="4">
        <v>6.6709499167832362</v>
      </c>
      <c r="BM44" s="4">
        <v>0</v>
      </c>
      <c r="BN44" s="4">
        <v>240.1541970041965</v>
      </c>
      <c r="BO44" s="4">
        <v>0.48920299389743732</v>
      </c>
      <c r="BP44" s="4">
        <v>5.1588679356457021</v>
      </c>
      <c r="BQ44" s="4">
        <v>46.696649417482654</v>
      </c>
      <c r="BR44" s="4">
        <v>8.8945998890443148E-2</v>
      </c>
      <c r="BS44" s="4">
        <v>0.44472999445221578</v>
      </c>
      <c r="BT44" s="4">
        <v>7.4269909073520024</v>
      </c>
      <c r="BU44" s="45"/>
      <c r="BV44" s="5"/>
      <c r="BX44" s="5"/>
      <c r="CA44" s="5"/>
      <c r="CC44" s="45"/>
    </row>
    <row r="45" spans="1:81" s="4" customFormat="1">
      <c r="A45" s="4" t="s">
        <v>2</v>
      </c>
      <c r="B45" s="5">
        <v>380</v>
      </c>
      <c r="C45" s="4" t="s">
        <v>8</v>
      </c>
      <c r="D45" s="4">
        <v>-0.24949939333333349</v>
      </c>
      <c r="E45" s="4">
        <v>7.0119101033123661E-3</v>
      </c>
      <c r="F45" s="4">
        <v>-0.5019740781018962</v>
      </c>
      <c r="G45" s="4">
        <v>3.5329072462397415E-2</v>
      </c>
      <c r="H45" s="4">
        <v>-0.32246725666666659</v>
      </c>
      <c r="I45" s="4">
        <v>1.884329460537448E-2</v>
      </c>
      <c r="J45" s="4">
        <v>7.3718944950954111</v>
      </c>
      <c r="K45" s="4">
        <v>23.785789236357083</v>
      </c>
      <c r="L45" s="4">
        <v>0.42701881142281228</v>
      </c>
      <c r="M45" s="4">
        <v>5.1520411845654914</v>
      </c>
      <c r="N45" s="4">
        <v>0.98871994418060283</v>
      </c>
      <c r="O45" s="4">
        <v>0.18139843614600415</v>
      </c>
      <c r="P45" s="4">
        <v>2.1592065302509829</v>
      </c>
      <c r="Q45" s="4">
        <v>3.1199757669130208E-2</v>
      </c>
      <c r="R45" s="4">
        <v>53.758555253248794</v>
      </c>
      <c r="S45" s="4">
        <v>38.770690865121345</v>
      </c>
      <c r="T45" s="5" t="s">
        <v>25</v>
      </c>
      <c r="U45" s="5">
        <v>874.29208930743437</v>
      </c>
      <c r="V45" s="5">
        <v>4267.3780549529538</v>
      </c>
      <c r="W45" s="4" t="s">
        <v>25</v>
      </c>
      <c r="X45" s="4">
        <v>96.276212215401998</v>
      </c>
      <c r="Y45" s="4">
        <v>5.2041195792109187</v>
      </c>
      <c r="Z45" s="4">
        <v>49.699341981464279</v>
      </c>
      <c r="AA45" s="4">
        <v>11.449063074264021</v>
      </c>
      <c r="AB45" s="51">
        <v>1566.9604053004077</v>
      </c>
      <c r="AC45" s="51">
        <v>17511.86238404474</v>
      </c>
      <c r="AD45" s="4">
        <v>8.8730238825546159</v>
      </c>
      <c r="AE45" s="4">
        <v>5.1260577855227547</v>
      </c>
      <c r="AF45" s="4">
        <v>139.73061070181316</v>
      </c>
      <c r="AG45" s="4">
        <v>3.0183893559423325</v>
      </c>
      <c r="AH45" s="4">
        <v>28.882863664620597</v>
      </c>
      <c r="AI45" s="4">
        <v>595.87169181965021</v>
      </c>
      <c r="AJ45" s="5" t="s">
        <v>25</v>
      </c>
      <c r="AK45" s="5" t="s">
        <v>25</v>
      </c>
      <c r="AL45" s="4" t="s">
        <v>25</v>
      </c>
      <c r="AM45" s="4">
        <v>58.806551245083384</v>
      </c>
      <c r="AN45" s="4">
        <v>7.2857674108952857</v>
      </c>
      <c r="AO45" s="4">
        <v>40.592132717845168</v>
      </c>
      <c r="AP45" s="5" t="s">
        <v>25</v>
      </c>
      <c r="AQ45" s="5" t="s">
        <v>25</v>
      </c>
      <c r="AR45" s="4">
        <v>20.296066358922584</v>
      </c>
      <c r="AS45" s="4" t="s">
        <v>25</v>
      </c>
      <c r="AT45" s="4">
        <v>1.3010298948027297</v>
      </c>
      <c r="AU45" s="4">
        <v>1012.2012581565236</v>
      </c>
      <c r="AV45" s="4">
        <v>1.0408239158421837</v>
      </c>
      <c r="AW45" s="4">
        <v>2.6020597896054594</v>
      </c>
      <c r="AX45" s="4">
        <v>0.31224717475265512</v>
      </c>
      <c r="AY45" s="4">
        <v>1.5612358737632757</v>
      </c>
      <c r="AZ45" s="5" t="s">
        <v>25</v>
      </c>
      <c r="BA45" s="4">
        <v>0.15612358737632756</v>
      </c>
      <c r="BB45" s="4">
        <v>0.26020597896054593</v>
      </c>
      <c r="BC45" s="4" t="s">
        <v>25</v>
      </c>
      <c r="BD45" s="4">
        <v>0.28622657685660052</v>
      </c>
      <c r="BE45" s="4" t="s">
        <v>25</v>
      </c>
      <c r="BF45" s="5" t="s">
        <v>25</v>
      </c>
      <c r="BG45" s="4" t="s">
        <v>25</v>
      </c>
      <c r="BH45" s="4" t="s">
        <v>25</v>
      </c>
      <c r="BI45" s="4" t="s">
        <v>25</v>
      </c>
      <c r="BJ45" s="4" t="s">
        <v>25</v>
      </c>
      <c r="BK45" s="4" t="s">
        <v>25</v>
      </c>
      <c r="BL45" s="4">
        <v>10.408239158421837</v>
      </c>
      <c r="BM45" s="4">
        <v>0</v>
      </c>
      <c r="BN45" s="4">
        <v>918.52710573072716</v>
      </c>
      <c r="BO45" s="4">
        <v>0.41632956633687351</v>
      </c>
      <c r="BP45" s="4">
        <v>5.6204491455477923</v>
      </c>
      <c r="BQ45" s="4">
        <v>49.43913600250373</v>
      </c>
      <c r="BR45" s="4">
        <v>2.6020597896054595E-2</v>
      </c>
      <c r="BS45" s="4">
        <v>0.26020597896054593</v>
      </c>
      <c r="BT45" s="4">
        <v>5.2041195792109187</v>
      </c>
      <c r="BU45" s="45"/>
      <c r="BV45" s="5"/>
      <c r="BX45" s="5"/>
      <c r="CA45" s="5"/>
      <c r="CC45" s="45"/>
    </row>
    <row r="46" spans="1:81" s="4" customFormat="1">
      <c r="A46" s="4" t="s">
        <v>2</v>
      </c>
      <c r="B46" s="5">
        <v>409</v>
      </c>
      <c r="C46" s="4" t="s">
        <v>8</v>
      </c>
      <c r="D46" s="4">
        <v>-1.9251440000000009E-2</v>
      </c>
      <c r="E46" s="4">
        <v>2.6450437537069164E-2</v>
      </c>
      <c r="F46" s="4">
        <v>-3.8248394466395497E-2</v>
      </c>
      <c r="G46" s="4">
        <v>3.4756240829142172E-2</v>
      </c>
      <c r="H46" s="4">
        <v>-0.63802276666666669</v>
      </c>
      <c r="I46" s="4">
        <v>1.3233341898905763E-2</v>
      </c>
      <c r="J46" s="4">
        <v>6.4961139888147716</v>
      </c>
      <c r="K46" s="4">
        <v>16.026626902487045</v>
      </c>
      <c r="L46" s="4">
        <v>0.50544536671025186</v>
      </c>
      <c r="M46" s="4">
        <v>6.3891529054931784</v>
      </c>
      <c r="N46" s="4">
        <v>0.75965339499488338</v>
      </c>
      <c r="O46" s="4">
        <v>0.18882666533592612</v>
      </c>
      <c r="P46" s="4">
        <v>1.786862351987397</v>
      </c>
      <c r="Q46" s="4">
        <v>2.4358036066015248E-2</v>
      </c>
      <c r="R46" s="4">
        <v>64.783266030111875</v>
      </c>
      <c r="S46" s="4">
        <v>29.862465056213374</v>
      </c>
      <c r="T46" s="4">
        <v>0.14220221455339704</v>
      </c>
      <c r="U46" s="5">
        <v>704.91669214326816</v>
      </c>
      <c r="V46" s="5">
        <v>63787.850528238094</v>
      </c>
      <c r="W46" s="4" t="s">
        <v>25</v>
      </c>
      <c r="X46" s="4">
        <v>85.321328732038211</v>
      </c>
      <c r="Y46" s="4">
        <v>8.1258408316226873</v>
      </c>
      <c r="Z46" s="4">
        <v>112.13660347639309</v>
      </c>
      <c r="AA46" s="4">
        <v>18.079995850360479</v>
      </c>
      <c r="AB46" s="51">
        <v>5812.0076548181269</v>
      </c>
      <c r="AC46" s="51">
        <v>32503.363326490748</v>
      </c>
      <c r="AD46" s="4">
        <v>11.538693980904215</v>
      </c>
      <c r="AE46" s="4">
        <v>4.4488978553134215</v>
      </c>
      <c r="AF46" s="4">
        <v>163.32940071561603</v>
      </c>
      <c r="AG46" s="4">
        <v>2.9253026993841673</v>
      </c>
      <c r="AH46" s="4">
        <v>31.690779243328478</v>
      </c>
      <c r="AI46" s="4">
        <v>406.29204158113436</v>
      </c>
      <c r="AJ46" s="4">
        <v>2.0314602079056718</v>
      </c>
      <c r="AK46" s="4">
        <v>12.18876124743403</v>
      </c>
      <c r="AL46" s="4" t="s">
        <v>25</v>
      </c>
      <c r="AM46" s="4">
        <v>52.208527343175767</v>
      </c>
      <c r="AN46" s="4">
        <v>50.786505197641794</v>
      </c>
      <c r="AO46" s="4">
        <v>29.862465056213374</v>
      </c>
      <c r="AP46" s="5" t="s">
        <v>25</v>
      </c>
      <c r="AQ46" s="5" t="s">
        <v>25</v>
      </c>
      <c r="AR46" s="4">
        <v>20.924040141428421</v>
      </c>
      <c r="AS46" s="4" t="s">
        <v>25</v>
      </c>
      <c r="AT46" s="4">
        <v>1.4220221455339701</v>
      </c>
      <c r="AU46" s="4">
        <v>195.02017995894448</v>
      </c>
      <c r="AV46" s="4">
        <v>2.0314602079056718</v>
      </c>
      <c r="AW46" s="4">
        <v>3.6566283742302095</v>
      </c>
      <c r="AX46" s="4">
        <v>0.42660664366019108</v>
      </c>
      <c r="AY46" s="4">
        <v>1.4220221455339701</v>
      </c>
      <c r="AZ46" s="4">
        <v>0.20314602079056721</v>
      </c>
      <c r="BA46" s="4">
        <v>0.1015730103952836</v>
      </c>
      <c r="BB46" s="4">
        <v>0.30471903118585075</v>
      </c>
      <c r="BC46" s="4" t="s">
        <v>25</v>
      </c>
      <c r="BD46" s="4">
        <v>0.24377522494868062</v>
      </c>
      <c r="BE46" s="4" t="s">
        <v>25</v>
      </c>
      <c r="BF46" s="4">
        <v>0.14220221455339704</v>
      </c>
      <c r="BG46" s="4" t="s">
        <v>25</v>
      </c>
      <c r="BH46" s="4" t="s">
        <v>25</v>
      </c>
      <c r="BI46" s="4" t="s">
        <v>25</v>
      </c>
      <c r="BJ46" s="4" t="s">
        <v>25</v>
      </c>
      <c r="BK46" s="4" t="s">
        <v>25</v>
      </c>
      <c r="BL46" s="4">
        <v>16.251681663245375</v>
      </c>
      <c r="BM46" s="4">
        <v>0</v>
      </c>
      <c r="BN46" s="4">
        <v>1409.8333842865363</v>
      </c>
      <c r="BO46" s="4">
        <v>2.2346062286962391</v>
      </c>
      <c r="BP46" s="4">
        <v>19.339501179261994</v>
      </c>
      <c r="BQ46" s="4">
        <v>79.226948108321196</v>
      </c>
      <c r="BR46" s="4">
        <v>4.0629204158113434E-2</v>
      </c>
      <c r="BS46" s="4">
        <v>0.40629204158113441</v>
      </c>
      <c r="BT46" s="4">
        <v>3.4534823534396422</v>
      </c>
      <c r="BU46" s="45"/>
      <c r="BV46" s="5"/>
      <c r="BX46" s="5"/>
      <c r="CA46" s="5"/>
      <c r="CC46" s="45"/>
    </row>
    <row r="47" spans="1:81" s="4" customFormat="1">
      <c r="A47" s="4" t="s">
        <v>2</v>
      </c>
      <c r="B47" s="5">
        <v>440</v>
      </c>
      <c r="C47" s="4" t="s">
        <v>8</v>
      </c>
      <c r="D47" s="4">
        <v>3.3171566666666763E-2</v>
      </c>
      <c r="E47" s="4">
        <v>4.2741094966008246E-2</v>
      </c>
      <c r="F47" s="4">
        <v>6.5404508199505315E-2</v>
      </c>
      <c r="G47" s="4">
        <v>8.9699263497607901E-2</v>
      </c>
      <c r="H47" s="4">
        <v>0.15862346999999999</v>
      </c>
      <c r="I47" s="4">
        <v>2.830530654554372E-2</v>
      </c>
      <c r="J47" s="4">
        <v>7.0227537848469499</v>
      </c>
      <c r="K47" s="4">
        <v>21.534410133838922</v>
      </c>
      <c r="L47" s="4">
        <v>0.59880882765262855</v>
      </c>
      <c r="M47" s="4">
        <v>2.1345501580775927</v>
      </c>
      <c r="N47" s="4">
        <v>0.886908828749433</v>
      </c>
      <c r="O47" s="4">
        <v>0.49066144867858758</v>
      </c>
      <c r="P47" s="4">
        <v>2.0274531001090041</v>
      </c>
      <c r="Q47" s="4">
        <v>2.7125896293424823E-2</v>
      </c>
      <c r="R47" s="4">
        <v>69.045388396602149</v>
      </c>
      <c r="S47" s="4">
        <v>34.613186188335945</v>
      </c>
      <c r="T47" s="5" t="s">
        <v>25</v>
      </c>
      <c r="U47" s="5">
        <v>515.80434319873166</v>
      </c>
      <c r="V47" s="5">
        <v>15112.16233582249</v>
      </c>
      <c r="W47" s="4" t="s">
        <v>25</v>
      </c>
      <c r="X47" s="4">
        <v>83.705090782250323</v>
      </c>
      <c r="Y47" s="4">
        <v>4.5245995017432605</v>
      </c>
      <c r="Z47" s="4">
        <v>110.40022784253556</v>
      </c>
      <c r="AA47" s="4">
        <v>22.170537558541977</v>
      </c>
      <c r="AB47" s="51">
        <v>2158.2339623315352</v>
      </c>
      <c r="AC47" s="51">
        <v>42983.695266560972</v>
      </c>
      <c r="AD47" s="4">
        <v>14.772817373191746</v>
      </c>
      <c r="AE47" s="4">
        <v>4.4341075117083957</v>
      </c>
      <c r="AF47" s="4">
        <v>164.0167319381932</v>
      </c>
      <c r="AG47" s="4">
        <v>3.7101715914294733</v>
      </c>
      <c r="AH47" s="4">
        <v>36.196796013946084</v>
      </c>
      <c r="AI47" s="4">
        <v>414.00085440950835</v>
      </c>
      <c r="AJ47" s="5" t="s">
        <v>25</v>
      </c>
      <c r="AK47" s="5" t="s">
        <v>25</v>
      </c>
      <c r="AL47" s="4" t="s">
        <v>25</v>
      </c>
      <c r="AM47" s="4">
        <v>99.993648988526061</v>
      </c>
      <c r="AN47" s="4">
        <v>19.908237807670346</v>
      </c>
      <c r="AO47" s="4">
        <v>30.541046636767007</v>
      </c>
      <c r="AP47" s="4">
        <v>2.2622997508716304E-2</v>
      </c>
      <c r="AQ47" s="5" t="s">
        <v>25</v>
      </c>
      <c r="AR47" s="4">
        <v>23.980377359239281</v>
      </c>
      <c r="AS47" s="4" t="s">
        <v>25</v>
      </c>
      <c r="AT47" s="4">
        <v>1.5836098256101412</v>
      </c>
      <c r="AU47" s="4">
        <v>280.52516910808214</v>
      </c>
      <c r="AV47" s="4">
        <v>1.3573798505229782</v>
      </c>
      <c r="AW47" s="4">
        <v>2.9409896761331193</v>
      </c>
      <c r="AX47" s="4">
        <v>0.31672196512202827</v>
      </c>
      <c r="AY47" s="4">
        <v>1.1311498754358151</v>
      </c>
      <c r="AZ47" s="5" t="s">
        <v>25</v>
      </c>
      <c r="BA47" s="5" t="s">
        <v>25</v>
      </c>
      <c r="BB47" s="4">
        <v>0.61082093273534022</v>
      </c>
      <c r="BC47" s="4" t="s">
        <v>25</v>
      </c>
      <c r="BD47" s="4">
        <v>0.31672196512202827</v>
      </c>
      <c r="BE47" s="4" t="s">
        <v>25</v>
      </c>
      <c r="BF47" s="4">
        <v>0.22622997508716303</v>
      </c>
      <c r="BG47" s="4" t="s">
        <v>25</v>
      </c>
      <c r="BH47" s="4" t="s">
        <v>25</v>
      </c>
      <c r="BI47" s="4" t="s">
        <v>25</v>
      </c>
      <c r="BJ47" s="4" t="s">
        <v>25</v>
      </c>
      <c r="BK47" s="4" t="s">
        <v>25</v>
      </c>
      <c r="BL47" s="4">
        <v>9.0491990034865211</v>
      </c>
      <c r="BM47" s="4">
        <v>0</v>
      </c>
      <c r="BN47" s="4">
        <v>610.82093273534019</v>
      </c>
      <c r="BO47" s="4">
        <v>0.42983695266560973</v>
      </c>
      <c r="BP47" s="4">
        <v>13.890520470351809</v>
      </c>
      <c r="BQ47" s="4">
        <v>126.68878604881129</v>
      </c>
      <c r="BR47" s="4">
        <v>0.13573798505229781</v>
      </c>
      <c r="BS47" s="4">
        <v>0.45245995017432605</v>
      </c>
      <c r="BT47" s="4">
        <v>5.6105033821616432</v>
      </c>
      <c r="BU47" s="45"/>
      <c r="BV47" s="5"/>
      <c r="BX47" s="5"/>
      <c r="CA47" s="5"/>
      <c r="CC47" s="45"/>
    </row>
    <row r="48" spans="1:81" s="4" customFormat="1">
      <c r="A48" s="4" t="s">
        <v>2</v>
      </c>
      <c r="B48" s="5">
        <v>510</v>
      </c>
      <c r="C48" s="4" t="s">
        <v>8</v>
      </c>
      <c r="D48" s="4">
        <v>5.593053333333331E-2</v>
      </c>
      <c r="E48" s="4">
        <v>3.3145896958346688E-2</v>
      </c>
      <c r="F48" s="4">
        <v>0.11045666239944145</v>
      </c>
      <c r="G48" s="4">
        <v>1.4141886191499935E-2</v>
      </c>
      <c r="H48" s="4">
        <v>-0.66648393333333322</v>
      </c>
      <c r="I48" s="4">
        <v>3.7319014735833107E-2</v>
      </c>
      <c r="J48" s="4">
        <v>9.8223099999205719</v>
      </c>
      <c r="K48" s="4">
        <v>15.654149607470975</v>
      </c>
      <c r="L48" s="4">
        <v>0.6340472294983488</v>
      </c>
      <c r="M48" s="4">
        <v>4.3341195737273441</v>
      </c>
      <c r="N48" s="4">
        <v>1.0534789047618451</v>
      </c>
      <c r="O48" s="4">
        <v>0.52185500332597945</v>
      </c>
      <c r="P48" s="4">
        <v>2.2983291330246503</v>
      </c>
      <c r="Q48" s="4">
        <v>2.9918945256854044E-2</v>
      </c>
      <c r="R48" s="4">
        <v>63.179477671555603</v>
      </c>
      <c r="S48" s="4">
        <v>36.929552509440086</v>
      </c>
      <c r="T48" s="4">
        <v>1.0230484141128671</v>
      </c>
      <c r="U48" s="5">
        <v>606.34332836445537</v>
      </c>
      <c r="V48" s="5">
        <v>47659.084657453081</v>
      </c>
      <c r="W48" s="4" t="s">
        <v>25</v>
      </c>
      <c r="X48" s="4">
        <v>94.819121308021835</v>
      </c>
      <c r="Y48" s="5" t="s">
        <v>25</v>
      </c>
      <c r="Z48" s="4">
        <v>128.75438577615597</v>
      </c>
      <c r="AA48" s="4">
        <v>31.440024433712502</v>
      </c>
      <c r="AB48" s="51">
        <v>6881.8720149348483</v>
      </c>
      <c r="AC48" s="51">
        <v>26948.592371753573</v>
      </c>
      <c r="AD48" s="4">
        <v>19.363062667111826</v>
      </c>
      <c r="AE48" s="4">
        <v>3.7927648523208735</v>
      </c>
      <c r="AF48" s="4">
        <v>133.99438984844139</v>
      </c>
      <c r="AG48" s="4">
        <v>4.9156228678106055</v>
      </c>
      <c r="AH48" s="4">
        <v>39.424792543861713</v>
      </c>
      <c r="AI48" s="4">
        <v>466.60988643684431</v>
      </c>
      <c r="AJ48" s="5" t="s">
        <v>25</v>
      </c>
      <c r="AK48" s="5" t="s">
        <v>25</v>
      </c>
      <c r="AL48" s="4" t="s">
        <v>25</v>
      </c>
      <c r="AM48" s="4">
        <v>84.838161170335326</v>
      </c>
      <c r="AN48" s="4">
        <v>54.895280757275799</v>
      </c>
      <c r="AO48" s="4">
        <v>21.758493100156592</v>
      </c>
      <c r="AP48" s="4">
        <v>4.9904800688432546E-2</v>
      </c>
      <c r="AQ48" s="5" t="s">
        <v>25</v>
      </c>
      <c r="AR48" s="4">
        <v>24.203828333889781</v>
      </c>
      <c r="AS48" s="4" t="s">
        <v>25</v>
      </c>
      <c r="AT48" s="4">
        <v>1.7466680240951389</v>
      </c>
      <c r="AU48" s="4">
        <v>154.70488213414089</v>
      </c>
      <c r="AV48" s="4">
        <v>1.4971440206529762</v>
      </c>
      <c r="AW48" s="4">
        <v>3.2438120447481156</v>
      </c>
      <c r="AX48" s="4">
        <v>0.34933360481902787</v>
      </c>
      <c r="AY48" s="4">
        <v>1.2476200172108136</v>
      </c>
      <c r="AZ48" s="5" t="s">
        <v>25</v>
      </c>
      <c r="BA48" s="4">
        <v>0.19961920275373018</v>
      </c>
      <c r="BB48" s="4">
        <v>0.37428600516324406</v>
      </c>
      <c r="BC48" s="4" t="s">
        <v>25</v>
      </c>
      <c r="BD48" s="4">
        <v>0.274476403786379</v>
      </c>
      <c r="BE48" s="4" t="s">
        <v>25</v>
      </c>
      <c r="BF48" s="4">
        <v>0.22457160309794644</v>
      </c>
      <c r="BG48" s="4" t="s">
        <v>25</v>
      </c>
      <c r="BH48" s="4" t="s">
        <v>25</v>
      </c>
      <c r="BI48" s="4" t="s">
        <v>25</v>
      </c>
      <c r="BJ48" s="4" t="s">
        <v>25</v>
      </c>
      <c r="BK48" s="4" t="s">
        <v>25</v>
      </c>
      <c r="BL48" s="4">
        <v>7.4857201032648817</v>
      </c>
      <c r="BM48" s="4">
        <v>2.4952400344216273E-2</v>
      </c>
      <c r="BN48" s="4">
        <v>1190.2294964191162</v>
      </c>
      <c r="BO48" s="4">
        <v>1.6967632234067067</v>
      </c>
      <c r="BP48" s="4">
        <v>30.940976426828179</v>
      </c>
      <c r="BQ48" s="4">
        <v>62.381000860540681</v>
      </c>
      <c r="BR48" s="4">
        <v>9.9809601376865092E-2</v>
      </c>
      <c r="BS48" s="4">
        <v>0.49904800688432549</v>
      </c>
      <c r="BT48" s="4">
        <v>5.1152420705643351</v>
      </c>
      <c r="BU48" s="45"/>
      <c r="BV48" s="5"/>
      <c r="BX48" s="5"/>
      <c r="CA48" s="5"/>
      <c r="CC48" s="45"/>
    </row>
    <row r="49" spans="1:81" s="4" customFormat="1">
      <c r="A49" s="4" t="s">
        <v>2</v>
      </c>
      <c r="B49" s="5">
        <v>538</v>
      </c>
      <c r="C49" s="4" t="s">
        <v>8</v>
      </c>
      <c r="D49" s="4">
        <v>0.13384193333333338</v>
      </c>
      <c r="E49" s="4">
        <v>2.4552381978401368E-2</v>
      </c>
      <c r="F49" s="4">
        <v>0.26518536776743945</v>
      </c>
      <c r="G49" s="4">
        <v>1.3054978062537803E-2</v>
      </c>
      <c r="H49" s="4">
        <v>-0.59136630000000001</v>
      </c>
      <c r="I49" s="4">
        <v>3.485018406436325E-2</v>
      </c>
      <c r="J49" s="4">
        <v>8.5310627463565272</v>
      </c>
      <c r="K49" s="4">
        <v>21.392522468972441</v>
      </c>
      <c r="L49" s="4">
        <v>1.460516264738202</v>
      </c>
      <c r="M49" s="4">
        <v>4.6584149939897399</v>
      </c>
      <c r="N49" s="4">
        <v>1.1792139764641099</v>
      </c>
      <c r="O49" s="4">
        <v>2.0360749593792646</v>
      </c>
      <c r="P49" s="4">
        <v>2.0550216406147417</v>
      </c>
      <c r="Q49" s="4">
        <v>9.1166782646166122E-2</v>
      </c>
      <c r="R49" s="4">
        <v>37.234493654260277</v>
      </c>
      <c r="S49" s="4">
        <v>35.409699332814611</v>
      </c>
      <c r="T49" s="4">
        <v>0.86894967687888625</v>
      </c>
      <c r="U49" s="5">
        <v>1907.3445407491552</v>
      </c>
      <c r="V49" s="5">
        <v>34560</v>
      </c>
      <c r="W49" s="4" t="s">
        <v>25</v>
      </c>
      <c r="X49" s="4">
        <v>245.47828371828535</v>
      </c>
      <c r="Y49" s="4">
        <v>23.89611611416937</v>
      </c>
      <c r="Z49" s="4">
        <v>83.853643818812515</v>
      </c>
      <c r="AA49" s="4">
        <v>109.48765928673966</v>
      </c>
      <c r="AB49" s="51">
        <v>9497.6199682862261</v>
      </c>
      <c r="AC49" s="51">
        <v>17639.67844064139</v>
      </c>
      <c r="AD49" s="4">
        <v>32.151138044518788</v>
      </c>
      <c r="AE49" s="4">
        <v>9.428103994135915</v>
      </c>
      <c r="AF49" s="4">
        <v>205.50659858185657</v>
      </c>
      <c r="AG49" s="4">
        <v>6.9733211569530615</v>
      </c>
      <c r="AH49" s="4">
        <v>57.133441254786767</v>
      </c>
      <c r="AI49" s="4">
        <v>510.50793516634565</v>
      </c>
      <c r="AJ49" s="4">
        <v>6.5171225765916461</v>
      </c>
      <c r="AK49" s="4">
        <v>32.58561288295823</v>
      </c>
      <c r="AL49" s="4" t="s">
        <v>25</v>
      </c>
      <c r="AM49" s="4">
        <v>186.17246827130137</v>
      </c>
      <c r="AN49" s="4">
        <v>5.213698061273317</v>
      </c>
      <c r="AO49" s="4">
        <v>2.8675339337003245</v>
      </c>
      <c r="AP49" s="4">
        <v>8.6894967687888625E-2</v>
      </c>
      <c r="AQ49" s="5" t="s">
        <v>25</v>
      </c>
      <c r="AR49" s="4">
        <v>45.402620616921801</v>
      </c>
      <c r="AS49" s="4" t="s">
        <v>25</v>
      </c>
      <c r="AT49" s="4">
        <v>2.8240864498563805</v>
      </c>
      <c r="AU49" s="4">
        <v>573.50678674006485</v>
      </c>
      <c r="AV49" s="4">
        <v>6.299885157371925</v>
      </c>
      <c r="AW49" s="4">
        <v>13.685957410842457</v>
      </c>
      <c r="AX49" s="4">
        <v>1.390319483006218</v>
      </c>
      <c r="AY49" s="4">
        <v>5.430935480493039</v>
      </c>
      <c r="AZ49" s="4">
        <v>1.3034245153183293</v>
      </c>
      <c r="BA49" s="4">
        <v>0.86894967687888625</v>
      </c>
      <c r="BB49" s="4">
        <v>1.129634579942552</v>
      </c>
      <c r="BC49" s="4" t="s">
        <v>25</v>
      </c>
      <c r="BD49" s="4">
        <v>1.10791083802058</v>
      </c>
      <c r="BE49" s="4" t="s">
        <v>25</v>
      </c>
      <c r="BF49" s="4">
        <v>0.78205470919099751</v>
      </c>
      <c r="BG49" s="4" t="s">
        <v>25</v>
      </c>
      <c r="BH49" s="4" t="s">
        <v>25</v>
      </c>
      <c r="BI49" s="4" t="s">
        <v>25</v>
      </c>
      <c r="BJ49" s="4" t="s">
        <v>25</v>
      </c>
      <c r="BK49" s="4" t="s">
        <v>25</v>
      </c>
      <c r="BL49" s="4">
        <v>26.068490306366584</v>
      </c>
      <c r="BM49" s="4">
        <v>0</v>
      </c>
      <c r="BN49" s="4">
        <v>606.09239962302308</v>
      </c>
      <c r="BO49" s="4">
        <v>1.6075569022259395</v>
      </c>
      <c r="BP49" s="4">
        <v>13.990089797750068</v>
      </c>
      <c r="BQ49" s="4">
        <v>108.61870960986077</v>
      </c>
      <c r="BR49" s="4">
        <v>0.49964606420535956</v>
      </c>
      <c r="BS49" s="4">
        <v>1.0861870960986078</v>
      </c>
      <c r="BT49" s="4">
        <v>5.430935480493039</v>
      </c>
      <c r="BU49" s="45"/>
      <c r="BV49" s="5"/>
      <c r="BX49" s="5"/>
      <c r="CA49" s="5"/>
      <c r="CC49" s="45"/>
    </row>
    <row r="50" spans="1:81" s="4" customFormat="1">
      <c r="A50" s="4" t="s">
        <v>2</v>
      </c>
      <c r="B50" s="5">
        <v>596</v>
      </c>
      <c r="C50" s="4" t="s">
        <v>9</v>
      </c>
      <c r="D50" s="4">
        <v>-0.10500754333333318</v>
      </c>
      <c r="E50" s="4">
        <v>2.1866009388101251E-2</v>
      </c>
      <c r="F50" s="4">
        <v>-0.20835190412302099</v>
      </c>
      <c r="G50" s="4">
        <v>4.5676849472353072E-2</v>
      </c>
      <c r="H50" s="4">
        <v>-0.32977385333333326</v>
      </c>
      <c r="I50" s="4">
        <v>5.3259164886304201E-2</v>
      </c>
      <c r="J50" s="4">
        <v>6.938802896240797</v>
      </c>
      <c r="K50" s="4">
        <v>11.438498690906998</v>
      </c>
      <c r="L50" s="4">
        <v>2.0296898903979756</v>
      </c>
      <c r="M50" s="4">
        <v>11.615387554205926</v>
      </c>
      <c r="N50" s="4">
        <v>1.3459329440621812</v>
      </c>
      <c r="O50" s="4">
        <v>6.6009691841512472</v>
      </c>
      <c r="P50" s="4">
        <v>1.0688014786594238</v>
      </c>
      <c r="Q50" s="4">
        <v>0.16162113040812343</v>
      </c>
      <c r="R50" s="4">
        <v>32.589715725175097</v>
      </c>
      <c r="S50" s="4">
        <v>27.557480208787762</v>
      </c>
      <c r="T50" s="4">
        <v>0.46428363395240257</v>
      </c>
      <c r="U50" s="5">
        <v>1662.4349473779575</v>
      </c>
      <c r="V50" s="5">
        <v>3684.3152887835818</v>
      </c>
      <c r="W50" s="4" t="s">
        <v>25</v>
      </c>
      <c r="X50" s="4">
        <v>137.78740104393881</v>
      </c>
      <c r="Y50" s="4">
        <v>53.916809104149976</v>
      </c>
      <c r="Z50" s="4">
        <v>16.923887302135967</v>
      </c>
      <c r="AA50" s="4">
        <v>43.882291854210955</v>
      </c>
      <c r="AB50" s="51">
        <v>223.30545103968782</v>
      </c>
      <c r="AC50" s="51">
        <v>6200.4330469772476</v>
      </c>
      <c r="AD50" s="4">
        <v>10.40893953538451</v>
      </c>
      <c r="AE50" s="4">
        <v>2.3963026268511101</v>
      </c>
      <c r="AF50" s="4">
        <v>27.108173466253184</v>
      </c>
      <c r="AG50" s="4">
        <v>0.91359037648698571</v>
      </c>
      <c r="AH50" s="4">
        <v>39.688762257221512</v>
      </c>
      <c r="AI50" s="4">
        <v>501.72586249695115</v>
      </c>
      <c r="AJ50" s="4">
        <v>8.9861348506916627</v>
      </c>
      <c r="AK50" s="4">
        <v>64.400633096623579</v>
      </c>
      <c r="AL50" s="4" t="s">
        <v>25</v>
      </c>
      <c r="AM50" s="4">
        <v>36.99292180201401</v>
      </c>
      <c r="AN50" s="4">
        <v>8.9861348506916627E-2</v>
      </c>
      <c r="AO50" s="4">
        <v>0.20967647984947216</v>
      </c>
      <c r="AP50" s="4">
        <v>2.9953782835638876E-2</v>
      </c>
      <c r="AQ50" s="5" t="s">
        <v>25</v>
      </c>
      <c r="AR50" s="4">
        <v>3.2949161119202768</v>
      </c>
      <c r="AS50" s="4" t="s">
        <v>25</v>
      </c>
      <c r="AT50" s="4">
        <v>2.9953782835638876</v>
      </c>
      <c r="AU50" s="4">
        <v>68.893700521969407</v>
      </c>
      <c r="AV50" s="4">
        <v>9.2856726790480515</v>
      </c>
      <c r="AW50" s="4">
        <v>19.769496671521658</v>
      </c>
      <c r="AX50" s="4">
        <v>2.291464386926374</v>
      </c>
      <c r="AY50" s="4">
        <v>8.3870591939788852</v>
      </c>
      <c r="AZ50" s="4">
        <v>2.3963026268511101</v>
      </c>
      <c r="BA50" s="4">
        <v>0.44930674253458314</v>
      </c>
      <c r="BB50" s="4">
        <v>1.7373194044670546</v>
      </c>
      <c r="BC50" s="4" t="s">
        <v>25</v>
      </c>
      <c r="BD50" s="4">
        <v>1.6923887302135963</v>
      </c>
      <c r="BE50" s="4" t="s">
        <v>25</v>
      </c>
      <c r="BF50" s="4">
        <v>1.0783361820829995</v>
      </c>
      <c r="BG50" s="4" t="s">
        <v>25</v>
      </c>
      <c r="BH50" s="4" t="s">
        <v>25</v>
      </c>
      <c r="BI50" s="4" t="s">
        <v>25</v>
      </c>
      <c r="BJ50" s="4" t="s">
        <v>25</v>
      </c>
      <c r="BK50" s="4" t="s">
        <v>25</v>
      </c>
      <c r="BL50" s="4">
        <v>2.9953782835638876</v>
      </c>
      <c r="BM50" s="4">
        <v>0</v>
      </c>
      <c r="BN50" s="4">
        <v>70.391389663751355</v>
      </c>
      <c r="BO50" s="4">
        <v>0.22465337126729157</v>
      </c>
      <c r="BP50" s="4">
        <v>0.76382146230879133</v>
      </c>
      <c r="BQ50" s="4">
        <v>2.9953782835638876</v>
      </c>
      <c r="BR50" s="4">
        <v>8.9861348506916627E-2</v>
      </c>
      <c r="BS50" s="4">
        <v>2.0967647984947213</v>
      </c>
      <c r="BT50" s="4">
        <v>9.2407420047945923</v>
      </c>
      <c r="BU50" s="45"/>
      <c r="BV50" s="5"/>
      <c r="BX50" s="5"/>
      <c r="CA50" s="5"/>
      <c r="CC50" s="45"/>
    </row>
    <row r="51" spans="1:81" s="4" customFormat="1">
      <c r="A51" s="4" t="s">
        <v>2</v>
      </c>
      <c r="B51" s="5">
        <v>620</v>
      </c>
      <c r="C51" s="4" t="s">
        <v>9</v>
      </c>
      <c r="D51" s="4">
        <v>-0.14644572</v>
      </c>
      <c r="E51" s="4">
        <v>0.04</v>
      </c>
      <c r="F51" s="4">
        <v>-0.28629623818407429</v>
      </c>
      <c r="G51" s="4">
        <v>2.97287388850139E-2</v>
      </c>
      <c r="H51" s="4">
        <v>-0.32965173333333325</v>
      </c>
      <c r="I51" s="4">
        <v>3.3768220633218722E-2</v>
      </c>
      <c r="J51" s="4">
        <v>7.9497420822206832</v>
      </c>
      <c r="K51" s="4">
        <v>13.452390006887468</v>
      </c>
      <c r="L51" s="4">
        <v>0.22653667132722435</v>
      </c>
      <c r="M51" s="4">
        <v>7.6953265521066418</v>
      </c>
      <c r="N51" s="4">
        <v>1.1138999846119102</v>
      </c>
      <c r="O51" s="4">
        <v>0.31402421209459347</v>
      </c>
      <c r="P51" s="4">
        <v>2.0932052146516869</v>
      </c>
      <c r="Q51" s="4">
        <v>1.3502706428661077E-2</v>
      </c>
      <c r="R51" s="4">
        <v>46.869352306176886</v>
      </c>
      <c r="S51" s="4">
        <v>29.054043476678611</v>
      </c>
      <c r="T51" s="4">
        <v>0.47297280078314013</v>
      </c>
      <c r="U51" s="5">
        <v>249.99990898537408</v>
      </c>
      <c r="V51" s="5">
        <v>54729.709804906219</v>
      </c>
      <c r="W51" s="4" t="s">
        <v>25</v>
      </c>
      <c r="X51" s="4">
        <v>60.810788672118022</v>
      </c>
      <c r="Y51" s="5" t="s">
        <v>25</v>
      </c>
      <c r="Z51" s="4">
        <v>28.603593190218476</v>
      </c>
      <c r="AA51" s="4">
        <v>14.864859453184405</v>
      </c>
      <c r="AB51" s="51">
        <v>2199.0982984983716</v>
      </c>
      <c r="AC51" s="51">
        <v>4932.4306367384615</v>
      </c>
      <c r="AD51" s="4">
        <v>4.7072054935083951</v>
      </c>
      <c r="AE51" s="4">
        <v>3.0855844622519149</v>
      </c>
      <c r="AF51" s="4">
        <v>39.189174922031611</v>
      </c>
      <c r="AG51" s="5" t="s">
        <v>25</v>
      </c>
      <c r="AH51" s="4">
        <v>54.954934948136284</v>
      </c>
      <c r="AI51" s="4">
        <v>371.62148632961015</v>
      </c>
      <c r="AJ51" s="5" t="s">
        <v>25</v>
      </c>
      <c r="AK51" s="5" t="s">
        <v>25</v>
      </c>
      <c r="AL51" s="4" t="s">
        <v>25</v>
      </c>
      <c r="AM51" s="4">
        <v>48.198180651234281</v>
      </c>
      <c r="AN51" s="4">
        <v>20.720713177166139</v>
      </c>
      <c r="AO51" s="4">
        <v>22.972964609466807</v>
      </c>
      <c r="AP51" s="5" t="s">
        <v>25</v>
      </c>
      <c r="AQ51" s="5" t="s">
        <v>25</v>
      </c>
      <c r="AR51" s="4">
        <v>20.720713177166139</v>
      </c>
      <c r="AS51" s="4" t="s">
        <v>25</v>
      </c>
      <c r="AT51" s="4">
        <v>4.054052578141202</v>
      </c>
      <c r="AU51" s="4">
        <v>38.288274349111347</v>
      </c>
      <c r="AV51" s="4">
        <v>0.90090057292026704</v>
      </c>
      <c r="AW51" s="4">
        <v>2.027026289070601</v>
      </c>
      <c r="AX51" s="4">
        <v>0.3153152005220935</v>
      </c>
      <c r="AY51" s="4">
        <v>0.90090057292026704</v>
      </c>
      <c r="AZ51" s="4">
        <v>0.22522514323006676</v>
      </c>
      <c r="BA51" s="4">
        <v>0.13513508593804005</v>
      </c>
      <c r="BB51" s="4">
        <v>0.24774765755307343</v>
      </c>
      <c r="BC51" s="4" t="s">
        <v>25</v>
      </c>
      <c r="BD51" s="4">
        <v>0.22522514323006676</v>
      </c>
      <c r="BE51" s="4" t="s">
        <v>25</v>
      </c>
      <c r="BF51" s="5" t="s">
        <v>25</v>
      </c>
      <c r="BG51" s="4" t="s">
        <v>25</v>
      </c>
      <c r="BH51" s="4" t="s">
        <v>25</v>
      </c>
      <c r="BI51" s="4" t="s">
        <v>25</v>
      </c>
      <c r="BJ51" s="4" t="s">
        <v>25</v>
      </c>
      <c r="BK51" s="4" t="s">
        <v>25</v>
      </c>
      <c r="BL51" s="4">
        <v>13.513508593804005</v>
      </c>
      <c r="BM51" s="4">
        <v>0</v>
      </c>
      <c r="BN51" s="4">
        <v>85.585554427425365</v>
      </c>
      <c r="BO51" s="4">
        <v>0.13513508593804005</v>
      </c>
      <c r="BP51" s="4">
        <v>5.5405385234596416</v>
      </c>
      <c r="BQ51" s="4">
        <v>13.513508593804005</v>
      </c>
      <c r="BR51" s="4">
        <v>0.11261257161503338</v>
      </c>
      <c r="BS51" s="4">
        <v>0.45045028646013352</v>
      </c>
      <c r="BT51" s="4">
        <v>2.6576566901147873</v>
      </c>
      <c r="BU51" s="45"/>
      <c r="BV51" s="5"/>
      <c r="BX51" s="5"/>
      <c r="CA51" s="5"/>
      <c r="CC51" s="45"/>
    </row>
    <row r="52" spans="1:81" s="4" customFormat="1">
      <c r="A52" s="4" t="s">
        <v>2</v>
      </c>
      <c r="B52" s="5">
        <v>670</v>
      </c>
      <c r="C52" s="4" t="s">
        <v>9</v>
      </c>
      <c r="D52" s="4">
        <v>-0.13945154999999998</v>
      </c>
      <c r="E52" s="4">
        <v>8.9261961985159614E-3</v>
      </c>
      <c r="F52" s="4">
        <v>-0.28016951238487497</v>
      </c>
      <c r="G52" s="4">
        <v>4.9354354118084864E-2</v>
      </c>
      <c r="H52" s="4">
        <v>-1.2048773000000002</v>
      </c>
      <c r="I52" s="4">
        <v>8.489214029578987E-3</v>
      </c>
      <c r="J52" s="4">
        <v>7.3843993632985487</v>
      </c>
      <c r="K52" s="4">
        <v>32.853163073484644</v>
      </c>
      <c r="L52" s="4">
        <v>0.21823089032209048</v>
      </c>
      <c r="M52" s="4">
        <v>4.2649069542179738</v>
      </c>
      <c r="N52" s="4">
        <v>0.7851656754842784</v>
      </c>
      <c r="O52" s="4">
        <v>0.7394707766321853</v>
      </c>
      <c r="P52" s="4">
        <v>1.7283939124758885</v>
      </c>
      <c r="Q52" s="5" t="s">
        <v>25</v>
      </c>
      <c r="R52" s="4">
        <v>46.886665583138154</v>
      </c>
      <c r="S52" s="4">
        <v>32.545117248823338</v>
      </c>
      <c r="T52" s="4">
        <v>0.34714791732078226</v>
      </c>
      <c r="U52" s="5">
        <v>414.40782630168383</v>
      </c>
      <c r="V52" s="5">
        <v>16945.157714220684</v>
      </c>
      <c r="W52" s="4" t="s">
        <v>25</v>
      </c>
      <c r="X52" s="4">
        <v>67.259908980901557</v>
      </c>
      <c r="Y52" s="5" t="s">
        <v>25</v>
      </c>
      <c r="Z52" s="4">
        <v>33.629954490450778</v>
      </c>
      <c r="AA52" s="4">
        <v>11.716242209576402</v>
      </c>
      <c r="AB52" s="51">
        <v>1992.8460128696156</v>
      </c>
      <c r="AC52" s="51">
        <v>2076.3784804749289</v>
      </c>
      <c r="AD52" s="4">
        <v>5.8364243599556511</v>
      </c>
      <c r="AE52" s="4">
        <v>6.7910811325878022</v>
      </c>
      <c r="AF52" s="4">
        <v>148.62270210295989</v>
      </c>
      <c r="AG52" s="5" t="s">
        <v>25</v>
      </c>
      <c r="AH52" s="4">
        <v>32.111182352172364</v>
      </c>
      <c r="AI52" s="4">
        <v>353.6569407705469</v>
      </c>
      <c r="AJ52" s="5" t="s">
        <v>25</v>
      </c>
      <c r="AK52" s="5" t="s">
        <v>25</v>
      </c>
      <c r="AL52" s="4" t="s">
        <v>25</v>
      </c>
      <c r="AM52" s="4">
        <v>154.4808232077481</v>
      </c>
      <c r="AN52" s="4">
        <v>2.6036093799058668</v>
      </c>
      <c r="AO52" s="4">
        <v>0.36884466215333117</v>
      </c>
      <c r="AP52" s="4">
        <v>2.1696744832548891E-2</v>
      </c>
      <c r="AQ52" s="5" t="s">
        <v>25</v>
      </c>
      <c r="AR52" s="4">
        <v>29.507572972266491</v>
      </c>
      <c r="AS52" s="4" t="s">
        <v>25</v>
      </c>
      <c r="AT52" s="4">
        <v>1.5187721382784223</v>
      </c>
      <c r="AU52" s="4">
        <v>67.259908980901557</v>
      </c>
      <c r="AV52" s="4">
        <v>1.3018046899529334</v>
      </c>
      <c r="AW52" s="4">
        <v>3.4714791732078227</v>
      </c>
      <c r="AX52" s="4">
        <v>0.3037544276556845</v>
      </c>
      <c r="AY52" s="4">
        <v>0.65090234497646671</v>
      </c>
      <c r="AZ52" s="4">
        <v>0.21696744832548892</v>
      </c>
      <c r="BA52" s="4">
        <v>0.13018046899529334</v>
      </c>
      <c r="BB52" s="4">
        <v>0.28205768282313559</v>
      </c>
      <c r="BC52" s="4" t="s">
        <v>25</v>
      </c>
      <c r="BD52" s="4">
        <v>0.15187721382784225</v>
      </c>
      <c r="BE52" s="4" t="s">
        <v>25</v>
      </c>
      <c r="BF52" s="5" t="s">
        <v>25</v>
      </c>
      <c r="BG52" s="4" t="s">
        <v>25</v>
      </c>
      <c r="BH52" s="4" t="s">
        <v>25</v>
      </c>
      <c r="BI52" s="4" t="s">
        <v>25</v>
      </c>
      <c r="BJ52" s="4" t="s">
        <v>25</v>
      </c>
      <c r="BK52" s="4" t="s">
        <v>25</v>
      </c>
      <c r="BL52" s="4">
        <v>6.5090234497646673</v>
      </c>
      <c r="BM52" s="4">
        <v>0</v>
      </c>
      <c r="BN52" s="4">
        <v>410.06847733517407</v>
      </c>
      <c r="BO52" s="4">
        <v>0.17357395866039113</v>
      </c>
      <c r="BP52" s="4">
        <v>4.6648001389980109</v>
      </c>
      <c r="BQ52" s="4">
        <v>10.848372416274445</v>
      </c>
      <c r="BR52" s="4">
        <v>0.13018046899529334</v>
      </c>
      <c r="BS52" s="4">
        <v>0.21696744832548892</v>
      </c>
      <c r="BT52" s="4">
        <v>9.264510043498376</v>
      </c>
      <c r="BU52" s="45"/>
      <c r="BV52" s="5"/>
      <c r="BX52" s="5"/>
      <c r="CA52" s="5"/>
      <c r="CC52" s="45"/>
    </row>
    <row r="53" spans="1:81" s="4" customFormat="1">
      <c r="A53" s="4" t="s">
        <v>2</v>
      </c>
      <c r="B53" s="5">
        <v>747</v>
      </c>
      <c r="C53" s="4" t="s">
        <v>10</v>
      </c>
      <c r="D53" s="4">
        <v>-9.4829933333334671E-3</v>
      </c>
      <c r="E53" s="4">
        <v>4.1629068409664585E-2</v>
      </c>
      <c r="F53" s="4">
        <v>-1.8504990772549072E-2</v>
      </c>
      <c r="G53" s="4">
        <v>4.3897193104343306E-2</v>
      </c>
      <c r="H53" s="4">
        <v>-0.21577076333333328</v>
      </c>
      <c r="I53" s="4">
        <v>4.7890675555963234E-2</v>
      </c>
      <c r="J53" s="4">
        <v>10.13130506088295</v>
      </c>
      <c r="K53" s="4">
        <v>8.6237309185275048</v>
      </c>
      <c r="L53" s="4">
        <v>2.8953828874148302</v>
      </c>
      <c r="M53" s="4">
        <v>11.383808306979915</v>
      </c>
      <c r="N53" s="4">
        <v>2.1521012130341144</v>
      </c>
      <c r="O53" s="4">
        <v>1.2165390765232544</v>
      </c>
      <c r="P53" s="4">
        <v>1.0060209854147204</v>
      </c>
      <c r="Q53" s="4">
        <v>0.2147458382903128</v>
      </c>
      <c r="R53" s="4">
        <v>26.203419339469068</v>
      </c>
      <c r="S53" s="4">
        <v>25.900330367088248</v>
      </c>
      <c r="T53" s="4">
        <v>0.96437400302988152</v>
      </c>
      <c r="U53" s="5">
        <v>1086.9872691293951</v>
      </c>
      <c r="V53" s="5">
        <v>64061.987344127847</v>
      </c>
      <c r="W53" s="4" t="s">
        <v>25</v>
      </c>
      <c r="X53" s="4">
        <v>121.23558895232797</v>
      </c>
      <c r="Y53" s="4">
        <v>52.351731593050715</v>
      </c>
      <c r="Z53" s="4">
        <v>107.18328205103541</v>
      </c>
      <c r="AA53" s="4">
        <v>87.620266561000676</v>
      </c>
      <c r="AB53" s="51">
        <v>9939.9406169437079</v>
      </c>
      <c r="AC53" s="51">
        <v>31962.109814704647</v>
      </c>
      <c r="AD53" s="4">
        <v>19.149712345879077</v>
      </c>
      <c r="AE53" s="4">
        <v>3.1135503526393316</v>
      </c>
      <c r="AF53" s="4">
        <v>162.56590336789432</v>
      </c>
      <c r="AG53" s="4">
        <v>0.24798188649339811</v>
      </c>
      <c r="AH53" s="4">
        <v>30.584432667519099</v>
      </c>
      <c r="AI53" s="4">
        <v>491.83074154523962</v>
      </c>
      <c r="AJ53" s="4">
        <v>11.021417177484361</v>
      </c>
      <c r="AK53" s="4">
        <v>64.750825917720618</v>
      </c>
      <c r="AL53" s="4" t="s">
        <v>25</v>
      </c>
      <c r="AM53" s="4">
        <v>103.73908918307154</v>
      </c>
      <c r="AN53" s="4">
        <v>28.931220090896449</v>
      </c>
      <c r="AO53" s="4">
        <v>309.97735811674767</v>
      </c>
      <c r="AP53" s="4">
        <v>0.12399094324669906</v>
      </c>
      <c r="AQ53" s="5" t="s">
        <v>25</v>
      </c>
      <c r="AR53" s="4">
        <v>49.320841869242514</v>
      </c>
      <c r="AS53" s="4" t="s">
        <v>25</v>
      </c>
      <c r="AT53" s="4">
        <v>1.928748006059763</v>
      </c>
      <c r="AU53" s="4">
        <v>1708.3196625100759</v>
      </c>
      <c r="AV53" s="4">
        <v>10.745881748047251</v>
      </c>
      <c r="AW53" s="4">
        <v>23.14497607271716</v>
      </c>
      <c r="AX53" s="4">
        <v>2.9206755520333556</v>
      </c>
      <c r="AY53" s="4">
        <v>11.021417177484361</v>
      </c>
      <c r="AZ53" s="4">
        <v>2.6175865796525355</v>
      </c>
      <c r="BA53" s="4">
        <v>1.0608114033328697</v>
      </c>
      <c r="BB53" s="4">
        <v>2.4798188649339812</v>
      </c>
      <c r="BC53" s="4" t="s">
        <v>25</v>
      </c>
      <c r="BD53" s="4">
        <v>1.9838550919471849</v>
      </c>
      <c r="BE53" s="4" t="s">
        <v>25</v>
      </c>
      <c r="BF53" s="4">
        <v>1.2536862039388461</v>
      </c>
      <c r="BG53" s="4" t="s">
        <v>25</v>
      </c>
      <c r="BH53" s="4" t="s">
        <v>25</v>
      </c>
      <c r="BI53" s="4" t="s">
        <v>25</v>
      </c>
      <c r="BJ53" s="4" t="s">
        <v>25</v>
      </c>
      <c r="BK53" s="4" t="s">
        <v>25</v>
      </c>
      <c r="BL53" s="4">
        <v>9.6437400302988152</v>
      </c>
      <c r="BM53" s="4">
        <v>1.3776771471855451E-2</v>
      </c>
      <c r="BN53" s="4">
        <v>1201.3344723457953</v>
      </c>
      <c r="BO53" s="4">
        <v>1.5154448619040997</v>
      </c>
      <c r="BP53" s="4">
        <v>15.705519477915216</v>
      </c>
      <c r="BQ53" s="4">
        <v>107.45881748047252</v>
      </c>
      <c r="BR53" s="4">
        <v>0.42707991562751901</v>
      </c>
      <c r="BS53" s="4">
        <v>2.2042834354968721</v>
      </c>
      <c r="BT53" s="4">
        <v>4.3259062421626115</v>
      </c>
      <c r="BU53" s="45"/>
      <c r="BV53" s="5"/>
      <c r="BX53" s="5"/>
      <c r="CA53" s="5"/>
      <c r="CC53" s="45"/>
    </row>
    <row r="54" spans="1:81" s="4" customFormat="1">
      <c r="A54" s="4" t="s">
        <v>2</v>
      </c>
      <c r="B54" s="5">
        <v>762</v>
      </c>
      <c r="C54" s="4" t="s">
        <v>10</v>
      </c>
      <c r="D54" s="4">
        <v>0.13996363333333339</v>
      </c>
      <c r="E54" s="4">
        <v>1.6699793078159275E-2</v>
      </c>
      <c r="F54" s="4">
        <v>0.27562337041997648</v>
      </c>
      <c r="G54" s="4">
        <v>7.5979138902552201E-2</v>
      </c>
      <c r="H54" s="4">
        <v>-8.5431523333333315E-2</v>
      </c>
      <c r="I54" s="4">
        <v>1.4580683564679984E-3</v>
      </c>
      <c r="J54" s="4">
        <v>12.349348802404339</v>
      </c>
      <c r="K54" s="4">
        <v>10.041307115238933</v>
      </c>
      <c r="L54" s="4">
        <v>2.0435986068010337</v>
      </c>
      <c r="M54" s="4">
        <v>5.9631315901904438</v>
      </c>
      <c r="N54" s="4">
        <v>1.046436824723751</v>
      </c>
      <c r="O54" s="4">
        <v>0.68315600038026547</v>
      </c>
      <c r="P54" s="4">
        <v>0.80383703365739079</v>
      </c>
      <c r="Q54" s="4">
        <v>0.14735645654308377</v>
      </c>
      <c r="R54" s="4">
        <v>25.44655307908236</v>
      </c>
      <c r="S54" s="4">
        <v>20.819907064703749</v>
      </c>
      <c r="T54" s="4">
        <v>1.0120788156453211</v>
      </c>
      <c r="U54" s="5">
        <v>1055.4536220301204</v>
      </c>
      <c r="V54" s="5">
        <v>128534.00958695577</v>
      </c>
      <c r="W54" s="4" t="s">
        <v>25</v>
      </c>
      <c r="X54" s="4">
        <v>134.46189979287837</v>
      </c>
      <c r="Y54" s="4">
        <v>59.278902059225949</v>
      </c>
      <c r="Z54" s="4">
        <v>133.44982097723303</v>
      </c>
      <c r="AA54" s="4">
        <v>106.7020237066067</v>
      </c>
      <c r="AB54" s="51">
        <v>12029.279637384387</v>
      </c>
      <c r="AC54" s="51">
        <v>55086.004108695328</v>
      </c>
      <c r="AD54" s="4">
        <v>32.386522100650275</v>
      </c>
      <c r="AE54" s="4">
        <v>15.759512986477143</v>
      </c>
      <c r="AF54" s="4">
        <v>707.00934407223144</v>
      </c>
      <c r="AG54" s="4">
        <v>5.0314775406367387</v>
      </c>
      <c r="AH54" s="4">
        <v>23.422395447791715</v>
      </c>
      <c r="AI54" s="4">
        <v>563.87248300239321</v>
      </c>
      <c r="AJ54" s="4">
        <v>8.6749612769598947</v>
      </c>
      <c r="AK54" s="4">
        <v>47.712287023279423</v>
      </c>
      <c r="AL54" s="4" t="s">
        <v>25</v>
      </c>
      <c r="AM54" s="4">
        <v>300.73199093460971</v>
      </c>
      <c r="AN54" s="4">
        <v>40.483152625812842</v>
      </c>
      <c r="AO54" s="4">
        <v>517.60602285860705</v>
      </c>
      <c r="AP54" s="4">
        <v>0.28916537589866315</v>
      </c>
      <c r="AQ54" s="4">
        <v>2.8916537589866316</v>
      </c>
      <c r="AR54" s="4">
        <v>70.267186343375144</v>
      </c>
      <c r="AS54" s="4" t="s">
        <v>25</v>
      </c>
      <c r="AT54" s="4">
        <v>1.4458268794933158</v>
      </c>
      <c r="AU54" s="4">
        <v>3166.3608660903615</v>
      </c>
      <c r="AV54" s="4">
        <v>10.265370844402542</v>
      </c>
      <c r="AW54" s="4">
        <v>22.988647383943722</v>
      </c>
      <c r="AX54" s="4">
        <v>2.6747797270626341</v>
      </c>
      <c r="AY54" s="4">
        <v>9.8316227805545466</v>
      </c>
      <c r="AZ54" s="4">
        <v>2.6024883830879686</v>
      </c>
      <c r="BA54" s="4">
        <v>1.64824264262238</v>
      </c>
      <c r="BB54" s="4">
        <v>1.7783670617767784</v>
      </c>
      <c r="BC54" s="4" t="s">
        <v>25</v>
      </c>
      <c r="BD54" s="4">
        <v>1.6771591802122463</v>
      </c>
      <c r="BE54" s="4" t="s">
        <v>25</v>
      </c>
      <c r="BF54" s="4">
        <v>1.0409953532351874</v>
      </c>
      <c r="BG54" s="4" t="s">
        <v>25</v>
      </c>
      <c r="BH54" s="4" t="s">
        <v>25</v>
      </c>
      <c r="BI54" s="4" t="s">
        <v>25</v>
      </c>
      <c r="BJ54" s="4" t="s">
        <v>25</v>
      </c>
      <c r="BK54" s="4" t="s">
        <v>25</v>
      </c>
      <c r="BL54" s="4">
        <v>18.795749433413107</v>
      </c>
      <c r="BM54" s="4">
        <v>2.8916537589866315E-2</v>
      </c>
      <c r="BN54" s="4">
        <v>1995.2410937007758</v>
      </c>
      <c r="BO54" s="4">
        <v>1.0554536220301205</v>
      </c>
      <c r="BP54" s="4">
        <v>37.446916178876876</v>
      </c>
      <c r="BQ54" s="4">
        <v>215.42820504450404</v>
      </c>
      <c r="BR54" s="4">
        <v>0.46266460143786103</v>
      </c>
      <c r="BS54" s="4">
        <v>1.8795749433413105</v>
      </c>
      <c r="BT54" s="4">
        <v>3.5711923923484901</v>
      </c>
      <c r="BU54" s="45"/>
      <c r="BV54" s="5"/>
      <c r="BX54" s="5"/>
      <c r="CA54" s="5"/>
      <c r="CC54" s="45"/>
    </row>
    <row r="55" spans="1:81" s="4" customFormat="1">
      <c r="A55" s="4" t="s">
        <v>2</v>
      </c>
      <c r="B55" s="5">
        <v>803</v>
      </c>
      <c r="C55" s="4" t="s">
        <v>10</v>
      </c>
      <c r="D55" s="4">
        <v>0.21448046666666665</v>
      </c>
      <c r="E55" s="4">
        <v>5.6548622134703136E-3</v>
      </c>
      <c r="F55" s="4">
        <v>0.41940061083545699</v>
      </c>
      <c r="G55" s="4">
        <v>1.6407398190247325E-2</v>
      </c>
      <c r="J55" s="4">
        <v>8.5380687618567048</v>
      </c>
      <c r="K55" s="4">
        <v>16.593717837741679</v>
      </c>
      <c r="L55" s="4">
        <v>2.6515396595709548</v>
      </c>
      <c r="M55" s="4">
        <v>8.6888911587882607</v>
      </c>
      <c r="N55" s="4">
        <v>1.8019785640658179</v>
      </c>
      <c r="O55" s="4">
        <v>2.6432221070401511</v>
      </c>
      <c r="P55" s="4">
        <v>0.78994026144349405</v>
      </c>
      <c r="Q55" s="4">
        <v>0.2195067812824098</v>
      </c>
      <c r="R55" s="4">
        <v>34.182579371676994</v>
      </c>
      <c r="S55" s="4">
        <v>22.261148519686817</v>
      </c>
      <c r="T55" s="4">
        <v>1.3327398126917767</v>
      </c>
      <c r="U55" s="5">
        <v>1460.1555969820893</v>
      </c>
      <c r="V55" s="5">
        <v>50526.948942710209</v>
      </c>
      <c r="W55" s="4" t="s">
        <v>25</v>
      </c>
      <c r="X55" s="4">
        <v>169.88771238708361</v>
      </c>
      <c r="Y55" s="4">
        <v>51.259223565068332</v>
      </c>
      <c r="Z55" s="4">
        <v>46.572665981976371</v>
      </c>
      <c r="AA55" s="4">
        <v>43.497112568072268</v>
      </c>
      <c r="AB55" s="51">
        <v>2781.1790157161358</v>
      </c>
      <c r="AC55" s="51">
        <v>4364.3567492543898</v>
      </c>
      <c r="AD55" s="4">
        <v>14.645492447162381</v>
      </c>
      <c r="AE55" s="4">
        <v>1.7428136012123232</v>
      </c>
      <c r="AF55" s="4">
        <v>96.074430453385204</v>
      </c>
      <c r="AG55" s="5" t="s">
        <v>25</v>
      </c>
      <c r="AH55" s="4">
        <v>23.432787915459809</v>
      </c>
      <c r="AI55" s="4">
        <v>319.27173534813988</v>
      </c>
      <c r="AJ55" s="4">
        <v>13.180943202446143</v>
      </c>
      <c r="AK55" s="4">
        <v>80.55020845939309</v>
      </c>
      <c r="AL55" s="4" t="s">
        <v>25</v>
      </c>
      <c r="AM55" s="4">
        <v>57.996150090763031</v>
      </c>
      <c r="AN55" s="4">
        <v>26.361886404892285</v>
      </c>
      <c r="AO55" s="4">
        <v>43.057747794657395</v>
      </c>
      <c r="AP55" s="4">
        <v>0.10251844713013668</v>
      </c>
      <c r="AQ55" s="4">
        <v>1.464549244716238</v>
      </c>
      <c r="AR55" s="4">
        <v>12.74157842903127</v>
      </c>
      <c r="AS55" s="4" t="s">
        <v>25</v>
      </c>
      <c r="AT55" s="4">
        <v>1.464549244716238</v>
      </c>
      <c r="AU55" s="4">
        <v>1026.649020546083</v>
      </c>
      <c r="AV55" s="4">
        <v>14.059672749275885</v>
      </c>
      <c r="AW55" s="4">
        <v>29.730349667739635</v>
      </c>
      <c r="AX55" s="4">
        <v>3.397754247741672</v>
      </c>
      <c r="AY55" s="4">
        <v>13.913217824804262</v>
      </c>
      <c r="AZ55" s="4">
        <v>2.9290984894324761</v>
      </c>
      <c r="BA55" s="4">
        <v>1.3766762900332636</v>
      </c>
      <c r="BB55" s="4">
        <v>2.7387070876193653</v>
      </c>
      <c r="BC55" s="4" t="s">
        <v>25</v>
      </c>
      <c r="BD55" s="4">
        <v>2.270051329310169</v>
      </c>
      <c r="BE55" s="4" t="s">
        <v>25</v>
      </c>
      <c r="BF55" s="4">
        <v>1.4938402296105628</v>
      </c>
      <c r="BG55" s="4" t="s">
        <v>25</v>
      </c>
      <c r="BH55" s="4" t="s">
        <v>25</v>
      </c>
      <c r="BI55" s="4" t="s">
        <v>25</v>
      </c>
      <c r="BJ55" s="4" t="s">
        <v>25</v>
      </c>
      <c r="BK55" s="4" t="s">
        <v>25</v>
      </c>
      <c r="BL55" s="4">
        <v>5.8581969788649522</v>
      </c>
      <c r="BM55" s="4">
        <v>1.4645492447162381E-2</v>
      </c>
      <c r="BN55" s="4">
        <v>410.07378852054666</v>
      </c>
      <c r="BO55" s="4">
        <v>0.61511068278081993</v>
      </c>
      <c r="BP55" s="4">
        <v>4.4375842114902007</v>
      </c>
      <c r="BQ55" s="4">
        <v>45.401026586203379</v>
      </c>
      <c r="BR55" s="4">
        <v>0.41007378852054671</v>
      </c>
      <c r="BS55" s="4">
        <v>2.343278791545981</v>
      </c>
      <c r="BT55" s="4">
        <v>5.0819858791653463</v>
      </c>
      <c r="BU55" s="45"/>
      <c r="BV55" s="5"/>
      <c r="BX55" s="5"/>
      <c r="CA55" s="5"/>
      <c r="CC55" s="45"/>
    </row>
    <row r="56" spans="1:81" s="4" customFormat="1">
      <c r="A56" s="4" t="s">
        <v>2</v>
      </c>
      <c r="B56" s="5">
        <v>810</v>
      </c>
      <c r="C56" s="4" t="s">
        <v>10</v>
      </c>
      <c r="D56" s="4">
        <v>-0.22895889999999997</v>
      </c>
      <c r="E56" s="4">
        <v>4.4213522136396274E-2</v>
      </c>
      <c r="F56" s="4">
        <v>-0.45242541529799979</v>
      </c>
      <c r="G56" s="4">
        <v>4.3088715161319548E-2</v>
      </c>
      <c r="H56" s="4">
        <v>-0.14563249333333322</v>
      </c>
      <c r="I56" s="4">
        <v>3.1812046850313372E-2</v>
      </c>
      <c r="J56" s="4">
        <v>13.578496034412529</v>
      </c>
      <c r="K56" s="4">
        <v>16.818982474853303</v>
      </c>
      <c r="L56" s="4">
        <v>0.46908439970655363</v>
      </c>
      <c r="M56" s="4">
        <v>3.8706634665644031</v>
      </c>
      <c r="N56" s="4">
        <v>1.4251715818989625</v>
      </c>
      <c r="O56" s="4">
        <v>0.40038103649107665</v>
      </c>
      <c r="P56" s="4">
        <v>2.4305486703370835</v>
      </c>
      <c r="Q56" s="4">
        <v>2.951307057839328E-2</v>
      </c>
      <c r="R56" s="4">
        <v>43.640446228999735</v>
      </c>
      <c r="S56" s="4">
        <v>44.058882543660189</v>
      </c>
      <c r="T56" s="4">
        <v>0.7384170258713999</v>
      </c>
      <c r="U56" s="5">
        <v>1626.9788470033177</v>
      </c>
      <c r="V56" s="5">
        <v>25106.178879627594</v>
      </c>
      <c r="W56" s="4" t="s">
        <v>25</v>
      </c>
      <c r="X56" s="4">
        <v>497.2007974200759</v>
      </c>
      <c r="Y56" s="4">
        <v>12.306950431189998</v>
      </c>
      <c r="Z56" s="4">
        <v>11.322394396694797</v>
      </c>
      <c r="AA56" s="4">
        <v>11.322394396694797</v>
      </c>
      <c r="AB56" s="51">
        <v>352.22492134065772</v>
      </c>
      <c r="AC56" s="51">
        <v>12356.178232914757</v>
      </c>
      <c r="AD56" s="4">
        <v>6.694981034567359</v>
      </c>
      <c r="AE56" s="4">
        <v>7.4580119613011382</v>
      </c>
      <c r="AF56" s="4">
        <v>45.535716595402995</v>
      </c>
      <c r="AG56" s="5" t="s">
        <v>25</v>
      </c>
      <c r="AH56" s="4">
        <v>71.380312500901994</v>
      </c>
      <c r="AI56" s="4">
        <v>479.97106681640992</v>
      </c>
      <c r="AJ56" s="5" t="s">
        <v>25</v>
      </c>
      <c r="AK56" s="4">
        <v>19.691120689903997</v>
      </c>
      <c r="AL56" s="4" t="s">
        <v>25</v>
      </c>
      <c r="AM56" s="4">
        <v>29.536681034855995</v>
      </c>
      <c r="AN56" s="4">
        <v>2.9536681034855996</v>
      </c>
      <c r="AO56" s="4">
        <v>0.31998071121093996</v>
      </c>
      <c r="AP56" s="4">
        <v>2.4613900862379995E-2</v>
      </c>
      <c r="AQ56" s="5" t="s">
        <v>25</v>
      </c>
      <c r="AR56" s="4">
        <v>9.5994213363281986</v>
      </c>
      <c r="AS56" s="4" t="s">
        <v>25</v>
      </c>
      <c r="AT56" s="4">
        <v>7.138031250090199</v>
      </c>
      <c r="AU56" s="4">
        <v>56.611971983473993</v>
      </c>
      <c r="AV56" s="4">
        <v>3.1998071121093994</v>
      </c>
      <c r="AW56" s="4">
        <v>6.6457532328425994</v>
      </c>
      <c r="AX56" s="4">
        <v>0.76303092673377992</v>
      </c>
      <c r="AY56" s="4">
        <v>1.7229730603665996</v>
      </c>
      <c r="AZ56" s="4">
        <v>0.49227801724759995</v>
      </c>
      <c r="BA56" s="4">
        <v>0.41843631466045994</v>
      </c>
      <c r="BB56" s="4">
        <v>0.29536681034855994</v>
      </c>
      <c r="BC56" s="4" t="s">
        <v>25</v>
      </c>
      <c r="BD56" s="4">
        <v>0.31998071121093996</v>
      </c>
      <c r="BE56" s="4" t="s">
        <v>25</v>
      </c>
      <c r="BF56" s="5" t="s">
        <v>25</v>
      </c>
      <c r="BG56" s="4" t="s">
        <v>25</v>
      </c>
      <c r="BH56" s="4" t="s">
        <v>25</v>
      </c>
      <c r="BI56" s="4" t="s">
        <v>25</v>
      </c>
      <c r="BJ56" s="4" t="s">
        <v>25</v>
      </c>
      <c r="BK56" s="4" t="s">
        <v>25</v>
      </c>
      <c r="BL56" s="4">
        <v>27.075290948617997</v>
      </c>
      <c r="BM56" s="4">
        <v>2.4613900862379995E-2</v>
      </c>
      <c r="BN56" s="4">
        <v>329.82627155589194</v>
      </c>
      <c r="BO56" s="4">
        <v>0.17229730603665999</v>
      </c>
      <c r="BP56" s="4">
        <v>14.079151293281358</v>
      </c>
      <c r="BQ56" s="4">
        <v>7.3841702587139988</v>
      </c>
      <c r="BR56" s="5" t="s">
        <v>25</v>
      </c>
      <c r="BS56" s="4">
        <v>0.49227801724759995</v>
      </c>
      <c r="BT56" s="4">
        <v>1.5260618534675598</v>
      </c>
      <c r="BU56" s="45"/>
      <c r="BV56" s="5"/>
      <c r="BX56" s="5"/>
      <c r="CA56" s="5"/>
      <c r="CC56" s="45"/>
    </row>
    <row r="57" spans="1:81" s="4" customFormat="1">
      <c r="A57" s="4" t="s">
        <v>2</v>
      </c>
      <c r="B57" s="5">
        <v>858</v>
      </c>
      <c r="C57" s="4" t="s">
        <v>10</v>
      </c>
      <c r="D57" s="4">
        <v>6.2110700000000074E-2</v>
      </c>
      <c r="E57" s="4">
        <v>1.8001540624068803E-2</v>
      </c>
      <c r="F57" s="4">
        <v>0.12206704804934505</v>
      </c>
      <c r="G57" s="4">
        <v>2.5548059389576799E-2</v>
      </c>
      <c r="H57" s="4">
        <v>-0.18727547333333333</v>
      </c>
      <c r="I57" s="4">
        <v>3.761288776673407E-2</v>
      </c>
      <c r="J57" s="4">
        <v>9.6009785747382317</v>
      </c>
      <c r="K57" s="4">
        <v>5.9433901547933123</v>
      </c>
      <c r="L57" s="4">
        <v>3.0985269115736367</v>
      </c>
      <c r="M57" s="4">
        <v>14.328177525357843</v>
      </c>
      <c r="N57" s="4">
        <v>2.2576023321483767</v>
      </c>
      <c r="O57" s="4">
        <v>0.6045047597172839</v>
      </c>
      <c r="P57" s="4">
        <v>0.91142872735966296</v>
      </c>
      <c r="Q57" s="4">
        <v>0.21660883648498241</v>
      </c>
      <c r="R57" s="4">
        <v>25.262343464845991</v>
      </c>
      <c r="S57" s="4">
        <v>26.302897657906005</v>
      </c>
      <c r="T57" s="4">
        <v>0.9104849189275156</v>
      </c>
      <c r="U57" s="5">
        <v>1270.3432440274385</v>
      </c>
      <c r="V57" s="5">
        <v>58097.609112517661</v>
      </c>
      <c r="W57" s="4" t="s">
        <v>25</v>
      </c>
      <c r="X57" s="4">
        <v>131.51448828953002</v>
      </c>
      <c r="Y57" s="4">
        <v>56.363352124084301</v>
      </c>
      <c r="Z57" s="4">
        <v>73.994964839823496</v>
      </c>
      <c r="AA57" s="4">
        <v>69.514800953037309</v>
      </c>
      <c r="AB57" s="51">
        <v>5072.7016911675873</v>
      </c>
      <c r="AC57" s="51">
        <v>30349.497297583854</v>
      </c>
      <c r="AD57" s="4">
        <v>13.686178067053291</v>
      </c>
      <c r="AE57" s="4">
        <v>2.442411925376986</v>
      </c>
      <c r="AF57" s="4">
        <v>119.80825361760483</v>
      </c>
      <c r="AG57" s="4">
        <v>1.8932305457064214</v>
      </c>
      <c r="AH57" s="4">
        <v>28.90428314055605</v>
      </c>
      <c r="AI57" s="4">
        <v>410.4408205958959</v>
      </c>
      <c r="AJ57" s="4">
        <v>13.006927413250223</v>
      </c>
      <c r="AK57" s="4">
        <v>73.705922008417929</v>
      </c>
      <c r="AL57" s="4" t="s">
        <v>25</v>
      </c>
      <c r="AM57" s="4">
        <v>95.239612948132191</v>
      </c>
      <c r="AN57" s="4">
        <v>12.428841750439101</v>
      </c>
      <c r="AO57" s="4">
        <v>273.14547567825468</v>
      </c>
      <c r="AP57" s="4">
        <v>0.10116499099194619</v>
      </c>
      <c r="AQ57" s="5" t="s">
        <v>25</v>
      </c>
      <c r="AR57" s="4">
        <v>24.857683500878203</v>
      </c>
      <c r="AS57" s="4" t="s">
        <v>25</v>
      </c>
      <c r="AT57" s="4">
        <v>1.734256988433363</v>
      </c>
      <c r="AU57" s="4">
        <v>250.02204916580985</v>
      </c>
      <c r="AV57" s="4">
        <v>11.56171325622242</v>
      </c>
      <c r="AW57" s="4">
        <v>24.857683500878203</v>
      </c>
      <c r="AX57" s="4">
        <v>2.9048804556258827</v>
      </c>
      <c r="AY57" s="4">
        <v>10.839106177708519</v>
      </c>
      <c r="AZ57" s="4">
        <v>2.4568640669472641</v>
      </c>
      <c r="BA57" s="4">
        <v>0.76596350322473539</v>
      </c>
      <c r="BB57" s="4">
        <v>2.3990555006661523</v>
      </c>
      <c r="BC57" s="4" t="s">
        <v>25</v>
      </c>
      <c r="BD57" s="4">
        <v>2.2545340849633719</v>
      </c>
      <c r="BE57" s="4" t="s">
        <v>25</v>
      </c>
      <c r="BF57" s="4">
        <v>1.4452141570278025</v>
      </c>
      <c r="BG57" s="4" t="s">
        <v>25</v>
      </c>
      <c r="BH57" s="4" t="s">
        <v>25</v>
      </c>
      <c r="BI57" s="4" t="s">
        <v>25</v>
      </c>
      <c r="BJ57" s="4" t="s">
        <v>25</v>
      </c>
      <c r="BK57" s="4" t="s">
        <v>25</v>
      </c>
      <c r="BL57" s="4">
        <v>2.8904283140556051</v>
      </c>
      <c r="BM57" s="4">
        <v>1.4452141570278026E-2</v>
      </c>
      <c r="BN57" s="4">
        <v>615.66123089384394</v>
      </c>
      <c r="BO57" s="4">
        <v>0.47692067181917486</v>
      </c>
      <c r="BP57" s="4">
        <v>10.882462602419354</v>
      </c>
      <c r="BQ57" s="4">
        <v>63.589422909223309</v>
      </c>
      <c r="BR57" s="4">
        <v>0.37575568082722866</v>
      </c>
      <c r="BS57" s="4">
        <v>2.4568640669472641</v>
      </c>
      <c r="BT57" s="4">
        <v>3.6997482419911747</v>
      </c>
      <c r="BU57" s="45"/>
      <c r="BV57" s="5"/>
      <c r="BX57" s="5"/>
      <c r="CA57" s="5"/>
      <c r="CC57" s="45"/>
    </row>
    <row r="58" spans="1:81" s="4" customFormat="1">
      <c r="A58" s="4" t="s">
        <v>2</v>
      </c>
      <c r="B58" s="5">
        <v>880</v>
      </c>
      <c r="C58" s="4" t="s">
        <v>11</v>
      </c>
      <c r="D58" s="4">
        <v>6.4884400000000397E-3</v>
      </c>
      <c r="E58" s="4">
        <v>2.3639959908493893E-2</v>
      </c>
      <c r="F58" s="4">
        <v>1.2761041772362609E-2</v>
      </c>
      <c r="G58" s="4">
        <v>4.842650454616787E-2</v>
      </c>
      <c r="H58" s="4">
        <v>4.2008103333333324E-2</v>
      </c>
      <c r="I58" s="4">
        <v>2.0491541990551417E-2</v>
      </c>
      <c r="J58" s="4">
        <v>10.326308672829223</v>
      </c>
      <c r="K58" s="4">
        <v>8.9406425120429969</v>
      </c>
      <c r="L58" s="4">
        <v>2.3242858239749702</v>
      </c>
      <c r="M58" s="4">
        <v>14.569266886338822</v>
      </c>
      <c r="N58" s="4">
        <v>2.4545996035046422</v>
      </c>
      <c r="O58" s="4">
        <v>0.88946899440276728</v>
      </c>
      <c r="P58" s="4">
        <v>0.92484508409214483</v>
      </c>
      <c r="Q58" s="4">
        <v>0.23285197886515521</v>
      </c>
      <c r="R58" s="4">
        <v>26.78251312108118</v>
      </c>
      <c r="S58" s="4">
        <v>32.422714497147453</v>
      </c>
      <c r="T58" s="4">
        <v>1.2158517936430295</v>
      </c>
      <c r="U58" s="5">
        <v>1600.8715282966557</v>
      </c>
      <c r="V58" s="5">
        <v>16059.375774368349</v>
      </c>
      <c r="W58" s="4" t="s">
        <v>25</v>
      </c>
      <c r="X58" s="4">
        <v>165.49093857919013</v>
      </c>
      <c r="Y58" s="5" t="s">
        <v>25</v>
      </c>
      <c r="Z58" s="4">
        <v>35.293475676582382</v>
      </c>
      <c r="AA58" s="4">
        <v>58.428433416734478</v>
      </c>
      <c r="AB58" s="51">
        <v>678.51284817467956</v>
      </c>
      <c r="AC58" s="51">
        <v>11162.194938861703</v>
      </c>
      <c r="AD58" s="4">
        <v>9.3046435874626283</v>
      </c>
      <c r="AE58" s="4">
        <v>2.533024570089645</v>
      </c>
      <c r="AF58" s="4">
        <v>42.217076168160752</v>
      </c>
      <c r="AG58" s="4">
        <v>0.4559444226161361</v>
      </c>
      <c r="AH58" s="4">
        <v>43.905759214887183</v>
      </c>
      <c r="AI58" s="4">
        <v>636.63350861586412</v>
      </c>
      <c r="AJ58" s="4">
        <v>15.19814742053787</v>
      </c>
      <c r="AK58" s="4">
        <v>106.38703194376509</v>
      </c>
      <c r="AL58" s="4" t="s">
        <v>25</v>
      </c>
      <c r="AM58" s="4">
        <v>33.942529239201242</v>
      </c>
      <c r="AN58" s="4">
        <v>3.7151027027981463</v>
      </c>
      <c r="AO58" s="4">
        <v>27.525533661640811</v>
      </c>
      <c r="AP58" s="4">
        <v>6.7547321869057195E-2</v>
      </c>
      <c r="AQ58" s="5" t="s">
        <v>25</v>
      </c>
      <c r="AR58" s="4">
        <v>6.4169955775604333</v>
      </c>
      <c r="AS58" s="4" t="s">
        <v>25</v>
      </c>
      <c r="AT58" s="4">
        <v>2.3641562654170016</v>
      </c>
      <c r="AU58" s="4">
        <v>163.8022555324637</v>
      </c>
      <c r="AV58" s="4">
        <v>15.535884029883155</v>
      </c>
      <c r="AW58" s="4">
        <v>33.942529239201242</v>
      </c>
      <c r="AX58" s="4">
        <v>3.7826500246672037</v>
      </c>
      <c r="AY58" s="4">
        <v>15.367015725210512</v>
      </c>
      <c r="AZ58" s="4">
        <v>3.2084977887802166</v>
      </c>
      <c r="BA58" s="4">
        <v>1.0469834889703866</v>
      </c>
      <c r="BB58" s="4">
        <v>3.1240636364438958</v>
      </c>
      <c r="BC58" s="4" t="s">
        <v>25</v>
      </c>
      <c r="BD58" s="4">
        <v>2.4823640786878522</v>
      </c>
      <c r="BE58" s="4" t="s">
        <v>25</v>
      </c>
      <c r="BF58" s="4">
        <v>1.68868304672643</v>
      </c>
      <c r="BG58" s="4" t="s">
        <v>25</v>
      </c>
      <c r="BH58" s="4" t="s">
        <v>25</v>
      </c>
      <c r="BI58" s="4" t="s">
        <v>25</v>
      </c>
      <c r="BJ58" s="4" t="s">
        <v>25</v>
      </c>
      <c r="BK58" s="4" t="s">
        <v>25</v>
      </c>
      <c r="BL58" s="4">
        <v>8.44341523363215</v>
      </c>
      <c r="BM58" s="4">
        <v>1.6886830467264299E-2</v>
      </c>
      <c r="BN58" s="4">
        <v>74.302054055962913</v>
      </c>
      <c r="BO58" s="4">
        <v>0.13509464373811439</v>
      </c>
      <c r="BP58" s="4">
        <v>4.9478413269084403</v>
      </c>
      <c r="BQ58" s="4">
        <v>30.39629484107574</v>
      </c>
      <c r="BR58" s="4">
        <v>0.11820781327085012</v>
      </c>
      <c r="BS58" s="4">
        <v>3.0396294841075742</v>
      </c>
      <c r="BT58" s="4">
        <v>3.6306685504618241</v>
      </c>
      <c r="BU58" s="45"/>
      <c r="BV58" s="5"/>
      <c r="BX58" s="5"/>
      <c r="CA58" s="5"/>
      <c r="CC58" s="45"/>
    </row>
    <row r="59" spans="1:81" s="4" customFormat="1">
      <c r="A59" s="4" t="s">
        <v>2</v>
      </c>
      <c r="B59" s="5">
        <v>920</v>
      </c>
      <c r="C59" s="4" t="s">
        <v>11</v>
      </c>
      <c r="D59" s="4">
        <v>5.2824700000000169E-2</v>
      </c>
      <c r="E59" s="4">
        <v>2.9336656450249979E-2</v>
      </c>
      <c r="F59" s="4">
        <v>0.10440968100956756</v>
      </c>
      <c r="G59" s="4">
        <v>1.9738803734100148E-2</v>
      </c>
      <c r="H59" s="4">
        <v>0.19407197666666667</v>
      </c>
      <c r="I59" s="4">
        <v>1.2815476945667436E-2</v>
      </c>
      <c r="J59" s="4">
        <v>4.9381696580737149</v>
      </c>
      <c r="K59" s="4">
        <v>18.128358650182726</v>
      </c>
      <c r="L59" s="4">
        <v>0.8407397506682478</v>
      </c>
      <c r="M59" s="4">
        <v>5.2155356821516712</v>
      </c>
      <c r="N59" s="4">
        <v>1.0301678673293835</v>
      </c>
      <c r="O59" s="4">
        <v>7.4971111563506332</v>
      </c>
      <c r="P59" s="4">
        <v>0.60920108455419553</v>
      </c>
      <c r="Q59" s="4">
        <v>8.0841457971985886E-2</v>
      </c>
      <c r="R59" s="4">
        <v>38.325533972580324</v>
      </c>
      <c r="S59" s="4">
        <v>22.174272978662582</v>
      </c>
      <c r="T59" s="4">
        <v>0.76411346075121056</v>
      </c>
      <c r="U59" s="5">
        <v>924.42746134019001</v>
      </c>
      <c r="V59" s="5">
        <v>22623.751484986824</v>
      </c>
      <c r="W59" s="4" t="s">
        <v>25</v>
      </c>
      <c r="X59" s="4">
        <v>140.83659864826234</v>
      </c>
      <c r="Y59" s="5" t="s">
        <v>25</v>
      </c>
      <c r="Z59" s="4">
        <v>64.275426404366527</v>
      </c>
      <c r="AA59" s="4">
        <v>52.888637577485746</v>
      </c>
      <c r="AB59" s="51">
        <v>2284.8490738148944</v>
      </c>
      <c r="AC59" s="51">
        <v>11821.284716327551</v>
      </c>
      <c r="AD59" s="4">
        <v>16.331052396447443</v>
      </c>
      <c r="AE59" s="4">
        <v>3.2662104792894886</v>
      </c>
      <c r="AF59" s="4">
        <v>155.81921552573706</v>
      </c>
      <c r="AG59" s="4">
        <v>1.3933833696051487</v>
      </c>
      <c r="AH59" s="4">
        <v>25.770101029256512</v>
      </c>
      <c r="AI59" s="4">
        <v>1387.3903228541587</v>
      </c>
      <c r="AJ59" s="4">
        <v>5.9930467509898868</v>
      </c>
      <c r="AK59" s="4">
        <v>41.951327256929204</v>
      </c>
      <c r="AL59" s="4" t="s">
        <v>25</v>
      </c>
      <c r="AM59" s="4">
        <v>206.7601129091511</v>
      </c>
      <c r="AN59" s="4">
        <v>8.2404392826110939</v>
      </c>
      <c r="AO59" s="4">
        <v>14.982616877474717</v>
      </c>
      <c r="AP59" s="4">
        <v>7.4913084387373582E-2</v>
      </c>
      <c r="AQ59" s="5" t="s">
        <v>25</v>
      </c>
      <c r="AR59" s="4">
        <v>20.226532784590869</v>
      </c>
      <c r="AS59" s="4" t="s">
        <v>25</v>
      </c>
      <c r="AT59" s="4">
        <v>1.4982616877474717</v>
      </c>
      <c r="AU59" s="4">
        <v>8585.0394707930136</v>
      </c>
      <c r="AV59" s="4">
        <v>6.592351426088876</v>
      </c>
      <c r="AW59" s="4">
        <v>14.083659864826235</v>
      </c>
      <c r="AX59" s="4">
        <v>1.5432095383798958</v>
      </c>
      <c r="AY59" s="4">
        <v>6.592351426088876</v>
      </c>
      <c r="AZ59" s="4">
        <v>1.1986093501979773</v>
      </c>
      <c r="BA59" s="4">
        <v>0.92892224640343246</v>
      </c>
      <c r="BB59" s="4">
        <v>1.3334529020952499</v>
      </c>
      <c r="BC59" s="4" t="s">
        <v>25</v>
      </c>
      <c r="BD59" s="4">
        <v>0.9888527139133314</v>
      </c>
      <c r="BE59" s="4" t="s">
        <v>25</v>
      </c>
      <c r="BF59" s="4">
        <v>0.77909607762868527</v>
      </c>
      <c r="BG59" s="4" t="s">
        <v>25</v>
      </c>
      <c r="BH59" s="4" t="s">
        <v>25</v>
      </c>
      <c r="BI59" s="4" t="s">
        <v>25</v>
      </c>
      <c r="BJ59" s="4" t="s">
        <v>25</v>
      </c>
      <c r="BK59" s="4" t="s">
        <v>25</v>
      </c>
      <c r="BL59" s="4">
        <v>5.9930467509898868</v>
      </c>
      <c r="BM59" s="4">
        <v>1.4982616877474717E-2</v>
      </c>
      <c r="BN59" s="4">
        <v>235.22708497635307</v>
      </c>
      <c r="BO59" s="4">
        <v>0.11986093501979773</v>
      </c>
      <c r="BP59" s="4">
        <v>7.8359086269192773</v>
      </c>
      <c r="BQ59" s="4">
        <v>37.456542193686793</v>
      </c>
      <c r="BR59" s="4">
        <v>0.14982616877474716</v>
      </c>
      <c r="BS59" s="4">
        <v>1.1986093501979773</v>
      </c>
      <c r="BT59" s="4">
        <v>11.506649761900583</v>
      </c>
      <c r="BU59" s="45"/>
      <c r="BV59" s="5"/>
      <c r="BX59" s="5"/>
      <c r="CA59" s="5"/>
      <c r="CC59" s="45"/>
    </row>
    <row r="60" spans="1:81" s="4" customFormat="1">
      <c r="A60" s="4" t="s">
        <v>3</v>
      </c>
      <c r="B60" s="5">
        <v>88</v>
      </c>
      <c r="C60" s="4" t="s">
        <v>8</v>
      </c>
      <c r="D60" s="4">
        <v>-0.25460488333333331</v>
      </c>
      <c r="E60" s="4">
        <v>1.1215834360997582E-2</v>
      </c>
      <c r="F60" s="4">
        <v>-0.50598299695520388</v>
      </c>
      <c r="G60" s="4">
        <v>6.5024123451018698E-2</v>
      </c>
      <c r="H60" s="4">
        <v>-0.84261813333333335</v>
      </c>
      <c r="I60" s="4">
        <v>3.5477007734211877E-2</v>
      </c>
      <c r="J60" s="4">
        <v>5.9220953941286334</v>
      </c>
      <c r="K60" s="4">
        <v>12.649536082084753</v>
      </c>
      <c r="L60" s="4">
        <v>0.31874269996609816</v>
      </c>
      <c r="M60" s="4">
        <v>3.0457830506245265</v>
      </c>
      <c r="N60" s="4">
        <v>1.0475520093183854</v>
      </c>
      <c r="O60" s="4">
        <v>0.12556559380479404</v>
      </c>
      <c r="P60" s="4">
        <v>1.2106436266018601</v>
      </c>
      <c r="Q60" s="4">
        <v>1.3883622953236474E-2</v>
      </c>
      <c r="R60" s="4">
        <v>70.168385750575268</v>
      </c>
      <c r="S60" s="4">
        <v>38.210507091897426</v>
      </c>
      <c r="T60" s="5" t="s">
        <v>25</v>
      </c>
      <c r="U60" s="5">
        <v>1079.1573518075272</v>
      </c>
      <c r="V60" s="5">
        <v>16372.623341800896</v>
      </c>
      <c r="W60" s="4" t="s">
        <v>25</v>
      </c>
      <c r="X60" s="4">
        <v>97.263108961193439</v>
      </c>
      <c r="Y60" s="5" t="s">
        <v>25</v>
      </c>
      <c r="Z60" s="4">
        <v>96.336793637753502</v>
      </c>
      <c r="AA60" s="4">
        <v>15.284202836758968</v>
      </c>
      <c r="AB60" s="51">
        <v>6236.4179150593791</v>
      </c>
      <c r="AC60" s="51">
        <v>40294.716569637283</v>
      </c>
      <c r="AD60" s="4">
        <v>11.138941764365248</v>
      </c>
      <c r="AE60" s="4">
        <v>2.4778934902018332</v>
      </c>
      <c r="AF60" s="4">
        <v>94.715741821733616</v>
      </c>
      <c r="AG60" s="4">
        <v>3.4736824628997658</v>
      </c>
      <c r="AH60" s="4">
        <v>31.263142166097893</v>
      </c>
      <c r="AI60" s="4">
        <v>571.99971222416139</v>
      </c>
      <c r="AJ60" s="5" t="s">
        <v>25</v>
      </c>
      <c r="AK60" s="5" t="s">
        <v>25</v>
      </c>
      <c r="AL60" s="4" t="s">
        <v>25</v>
      </c>
      <c r="AM60" s="4">
        <v>64.37891497907566</v>
      </c>
      <c r="AN60" s="4">
        <v>41.684189554797186</v>
      </c>
      <c r="AO60" s="4">
        <v>224.39988710332489</v>
      </c>
      <c r="AP60" s="5" t="s">
        <v>25</v>
      </c>
      <c r="AQ60" s="5" t="s">
        <v>25</v>
      </c>
      <c r="AR60" s="4">
        <v>25.936829056318249</v>
      </c>
      <c r="AS60" s="4" t="s">
        <v>25</v>
      </c>
      <c r="AT60" s="4">
        <v>1.1578941542999219</v>
      </c>
      <c r="AU60" s="4">
        <v>585.89444207576048</v>
      </c>
      <c r="AV60" s="4">
        <v>1.6210518160198906</v>
      </c>
      <c r="AW60" s="4">
        <v>3.9368401246197346</v>
      </c>
      <c r="AX60" s="4">
        <v>0.37052612937597501</v>
      </c>
      <c r="AY60" s="4">
        <v>1.3894729851599064</v>
      </c>
      <c r="AZ60" s="4">
        <v>0.2315788308599844</v>
      </c>
      <c r="BA60" s="4">
        <v>0.2315788308599844</v>
      </c>
      <c r="BB60" s="4">
        <v>0.30105248011797969</v>
      </c>
      <c r="BC60" s="4" t="s">
        <v>25</v>
      </c>
      <c r="BD60" s="4">
        <v>0.27789459703198127</v>
      </c>
      <c r="BE60" s="4" t="s">
        <v>25</v>
      </c>
      <c r="BF60" s="4">
        <v>0.34736824628997659</v>
      </c>
      <c r="BG60" s="4" t="s">
        <v>25</v>
      </c>
      <c r="BH60" s="4" t="s">
        <v>25</v>
      </c>
      <c r="BI60" s="4" t="s">
        <v>25</v>
      </c>
      <c r="BJ60" s="4" t="s">
        <v>25</v>
      </c>
      <c r="BK60" s="4" t="s">
        <v>25</v>
      </c>
      <c r="BL60" s="4">
        <v>6.9473649257995316</v>
      </c>
      <c r="BM60" s="4">
        <v>0</v>
      </c>
      <c r="BN60" s="4">
        <v>1815.5780339422777</v>
      </c>
      <c r="BO60" s="4">
        <v>1.5052624005898985</v>
      </c>
      <c r="BP60" s="4">
        <v>16.187360277112909</v>
      </c>
      <c r="BQ60" s="4">
        <v>90.315744035393905</v>
      </c>
      <c r="BR60" s="4">
        <v>6.9473649257995318E-2</v>
      </c>
      <c r="BS60" s="4">
        <v>0.2315788308599844</v>
      </c>
      <c r="BT60" s="4">
        <v>4.1221031893077225</v>
      </c>
      <c r="BU60" s="45"/>
      <c r="BV60" s="5"/>
      <c r="BX60" s="5"/>
      <c r="CA60" s="5"/>
      <c r="CC60" s="45"/>
    </row>
    <row r="61" spans="1:81" s="4" customFormat="1">
      <c r="A61" s="4" t="s">
        <v>3</v>
      </c>
      <c r="B61" s="5">
        <v>120</v>
      </c>
      <c r="C61" s="4" t="s">
        <v>8</v>
      </c>
      <c r="D61" s="4">
        <v>-0.19748655333333343</v>
      </c>
      <c r="E61" s="4">
        <v>1.8717940897271027E-2</v>
      </c>
      <c r="F61" s="4">
        <v>-0.38698075018702249</v>
      </c>
      <c r="G61" s="4">
        <v>5.5635740612068128E-2</v>
      </c>
      <c r="H61" s="4">
        <v>-0.38616675666666672</v>
      </c>
      <c r="I61" s="4">
        <v>2.5094201171938807E-2</v>
      </c>
      <c r="J61" s="4">
        <v>6.0146916152252459</v>
      </c>
      <c r="K61" s="4">
        <v>17.736142814010545</v>
      </c>
      <c r="L61" s="4">
        <v>0.43728455321606974</v>
      </c>
      <c r="M61" s="4">
        <v>4.7235483689787321</v>
      </c>
      <c r="N61" s="4">
        <v>0.79713439905925776</v>
      </c>
      <c r="O61" s="4">
        <v>9.5975660847229555E-2</v>
      </c>
      <c r="P61" s="4">
        <v>1.5422526531462952</v>
      </c>
      <c r="Q61" s="4">
        <v>2.4761106745358384E-2</v>
      </c>
      <c r="R61" s="4">
        <v>63.170684095398784</v>
      </c>
      <c r="S61" s="4">
        <v>28.085037714855293</v>
      </c>
      <c r="T61" s="5" t="s">
        <v>25</v>
      </c>
      <c r="U61" s="5">
        <v>514.20399933815941</v>
      </c>
      <c r="V61" s="5">
        <v>40268.987899976339</v>
      </c>
      <c r="W61" s="4" t="s">
        <v>25</v>
      </c>
      <c r="X61" s="4">
        <v>92.928433615330022</v>
      </c>
      <c r="Y61" s="4">
        <v>2.0650763025628893</v>
      </c>
      <c r="Z61" s="4">
        <v>115.23125768300922</v>
      </c>
      <c r="AA61" s="4">
        <v>13.629503596915068</v>
      </c>
      <c r="AB61" s="51">
        <v>9815.3076660814131</v>
      </c>
      <c r="AC61" s="51">
        <v>37997.403967157166</v>
      </c>
      <c r="AD61" s="4">
        <v>9.8091124371737237</v>
      </c>
      <c r="AE61" s="4">
        <v>4.3779617614333253</v>
      </c>
      <c r="AF61" s="4">
        <v>134.6429749271004</v>
      </c>
      <c r="AG61" s="4">
        <v>3.4899789513312829</v>
      </c>
      <c r="AH61" s="4">
        <v>27.672022454342716</v>
      </c>
      <c r="AI61" s="4">
        <v>384.1041922766974</v>
      </c>
      <c r="AJ61" s="5" t="s">
        <v>25</v>
      </c>
      <c r="AK61" s="5" t="s">
        <v>25</v>
      </c>
      <c r="AL61" s="4" t="s">
        <v>25</v>
      </c>
      <c r="AM61" s="4">
        <v>62.984827228168122</v>
      </c>
      <c r="AN61" s="4">
        <v>78.47289949738979</v>
      </c>
      <c r="AO61" s="4">
        <v>359.32327664594277</v>
      </c>
      <c r="AP61" s="5" t="s">
        <v>25</v>
      </c>
      <c r="AQ61" s="5" t="s">
        <v>25</v>
      </c>
      <c r="AR61" s="4">
        <v>30.356621647674473</v>
      </c>
      <c r="AS61" s="4" t="s">
        <v>25</v>
      </c>
      <c r="AT61" s="4">
        <v>1.0325381512814447</v>
      </c>
      <c r="AU61" s="4">
        <v>260.19961412292406</v>
      </c>
      <c r="AV61" s="4">
        <v>1.0325381512814447</v>
      </c>
      <c r="AW61" s="4">
        <v>2.4780915630754672</v>
      </c>
      <c r="AX61" s="4">
        <v>0.28911068235880455</v>
      </c>
      <c r="AY61" s="4">
        <v>1.0325381512814447</v>
      </c>
      <c r="AZ61" s="4">
        <v>0.20650763025628893</v>
      </c>
      <c r="BA61" s="4">
        <v>0.10325381512814447</v>
      </c>
      <c r="BB61" s="4">
        <v>0.16520610420503115</v>
      </c>
      <c r="BC61" s="4" t="s">
        <v>25</v>
      </c>
      <c r="BD61" s="4">
        <v>0.16520610420503115</v>
      </c>
      <c r="BE61" s="4" t="s">
        <v>25</v>
      </c>
      <c r="BF61" s="4">
        <v>0.20650763025628893</v>
      </c>
      <c r="BG61" s="4" t="s">
        <v>25</v>
      </c>
      <c r="BH61" s="4" t="s">
        <v>25</v>
      </c>
      <c r="BI61" s="4" t="s">
        <v>25</v>
      </c>
      <c r="BJ61" s="4" t="s">
        <v>25</v>
      </c>
      <c r="BK61" s="4" t="s">
        <v>25</v>
      </c>
      <c r="BL61" s="4">
        <v>10.325381512814447</v>
      </c>
      <c r="BM61" s="4">
        <v>0</v>
      </c>
      <c r="BN61" s="4">
        <v>1924.6511139886129</v>
      </c>
      <c r="BO61" s="4">
        <v>2.4780915630754672</v>
      </c>
      <c r="BP61" s="4">
        <v>12.452410104454223</v>
      </c>
      <c r="BQ61" s="4">
        <v>82.603052102515576</v>
      </c>
      <c r="BR61" s="4">
        <v>6.1952289076886678E-2</v>
      </c>
      <c r="BS61" s="5" t="s">
        <v>25</v>
      </c>
      <c r="BT61" s="4">
        <v>4.8116277849715319</v>
      </c>
      <c r="BU61" s="45"/>
      <c r="BV61" s="5"/>
      <c r="BX61" s="5"/>
      <c r="CA61" s="5"/>
      <c r="CC61" s="45"/>
    </row>
    <row r="62" spans="1:81" s="4" customFormat="1">
      <c r="A62" s="4" t="s">
        <v>3</v>
      </c>
      <c r="B62" s="5">
        <v>186</v>
      </c>
      <c r="C62" s="4" t="s">
        <v>8</v>
      </c>
      <c r="D62" s="4">
        <v>2.110780000000001E-2</v>
      </c>
      <c r="E62" s="4">
        <v>2.2703799515499511E-2</v>
      </c>
      <c r="F62" s="4">
        <v>4.1800947523379359E-2</v>
      </c>
      <c r="G62" s="4">
        <v>5.3439153037197944E-3</v>
      </c>
      <c r="H62" s="4">
        <v>-0.41192073333333329</v>
      </c>
      <c r="I62" s="4">
        <v>2.253168257306413E-3</v>
      </c>
      <c r="J62" s="4">
        <v>4.89853918718679</v>
      </c>
      <c r="K62" s="4">
        <v>11.196349414106269</v>
      </c>
      <c r="L62" s="4">
        <v>0.557671236572296</v>
      </c>
      <c r="M62" s="4">
        <v>6.1315363071018911</v>
      </c>
      <c r="N62" s="4">
        <v>0.63536849570872578</v>
      </c>
      <c r="O62" s="4">
        <v>0.10199854433434036</v>
      </c>
      <c r="P62" s="4">
        <v>1.2800087604255648</v>
      </c>
      <c r="Q62" s="4">
        <v>2.2555690430906713E-2</v>
      </c>
      <c r="R62" s="4">
        <v>57.995687461136818</v>
      </c>
      <c r="S62" s="4">
        <v>22.00939160867015</v>
      </c>
      <c r="T62" s="4">
        <v>0.15049156655500959</v>
      </c>
      <c r="U62" s="5">
        <v>528.60162752447116</v>
      </c>
      <c r="V62" s="5">
        <v>109858.843585157</v>
      </c>
      <c r="W62" s="4" t="s">
        <v>25</v>
      </c>
      <c r="X62" s="4">
        <v>77.126927859442418</v>
      </c>
      <c r="Y62" s="5" t="s">
        <v>25</v>
      </c>
      <c r="Z62" s="4">
        <v>206.92590401313817</v>
      </c>
      <c r="AA62" s="4">
        <v>36.870433805977349</v>
      </c>
      <c r="AB62" s="51">
        <v>10985.884358515699</v>
      </c>
      <c r="AC62" s="51">
        <v>56434.337458128597</v>
      </c>
      <c r="AD62" s="4">
        <v>15.575877138443492</v>
      </c>
      <c r="AE62" s="4">
        <v>3.517740368223349</v>
      </c>
      <c r="AF62" s="4">
        <v>135.81863881589615</v>
      </c>
      <c r="AG62" s="4">
        <v>7.1671608571823313</v>
      </c>
      <c r="AH62" s="4">
        <v>22.573734983251438</v>
      </c>
      <c r="AI62" s="4">
        <v>329.20030183908347</v>
      </c>
      <c r="AJ62" s="5" t="s">
        <v>25</v>
      </c>
      <c r="AK62" s="5" t="s">
        <v>25</v>
      </c>
      <c r="AL62" s="4" t="s">
        <v>25</v>
      </c>
      <c r="AM62" s="4">
        <v>101.01746405005019</v>
      </c>
      <c r="AN62" s="4">
        <v>206.92590401313817</v>
      </c>
      <c r="AO62" s="4">
        <v>457.11813341084161</v>
      </c>
      <c r="AP62" s="4">
        <v>1.8811445819376198E-2</v>
      </c>
      <c r="AQ62" s="5" t="s">
        <v>25</v>
      </c>
      <c r="AR62" s="4">
        <v>36.494204889589824</v>
      </c>
      <c r="AS62" s="4" t="s">
        <v>25</v>
      </c>
      <c r="AT62" s="4">
        <v>0.75245783277504796</v>
      </c>
      <c r="AU62" s="4">
        <v>188.11445819376198</v>
      </c>
      <c r="AV62" s="4">
        <v>0.9405722909688099</v>
      </c>
      <c r="AW62" s="4">
        <v>2.069259040131382</v>
      </c>
      <c r="AX62" s="4">
        <v>0.2633602414712668</v>
      </c>
      <c r="AY62" s="4">
        <v>0.9405722909688099</v>
      </c>
      <c r="AZ62" s="4">
        <v>0.37622891638752398</v>
      </c>
      <c r="BA62" s="5" t="s">
        <v>25</v>
      </c>
      <c r="BB62" s="4">
        <v>0.1316801207356334</v>
      </c>
      <c r="BC62" s="4" t="s">
        <v>25</v>
      </c>
      <c r="BD62" s="5" t="s">
        <v>25</v>
      </c>
      <c r="BE62" s="4" t="s">
        <v>25</v>
      </c>
      <c r="BF62" s="4">
        <v>0.1316801207356334</v>
      </c>
      <c r="BG62" s="4" t="s">
        <v>25</v>
      </c>
      <c r="BH62" s="4" t="s">
        <v>25</v>
      </c>
      <c r="BI62" s="4" t="s">
        <v>25</v>
      </c>
      <c r="BJ62" s="4" t="s">
        <v>25</v>
      </c>
      <c r="BK62" s="4" t="s">
        <v>25</v>
      </c>
      <c r="BL62" s="4">
        <v>9.4057229096880981</v>
      </c>
      <c r="BM62" s="4">
        <v>0</v>
      </c>
      <c r="BN62" s="4">
        <v>2219.7506066863912</v>
      </c>
      <c r="BO62" s="4">
        <v>2.8217168729064297</v>
      </c>
      <c r="BP62" s="4">
        <v>37.058548264171108</v>
      </c>
      <c r="BQ62" s="4">
        <v>165.54072321051055</v>
      </c>
      <c r="BR62" s="4">
        <v>0.1316801207356334</v>
      </c>
      <c r="BS62" s="5" t="s">
        <v>25</v>
      </c>
      <c r="BT62" s="4">
        <v>3.1979457892939536</v>
      </c>
      <c r="BU62" s="45"/>
      <c r="BV62" s="5"/>
      <c r="BX62" s="5"/>
      <c r="CA62" s="5"/>
      <c r="CC62" s="45"/>
    </row>
    <row r="63" spans="1:81" s="4" customFormat="1">
      <c r="A63" s="4" t="s">
        <v>3</v>
      </c>
      <c r="B63" s="5">
        <v>355</v>
      </c>
      <c r="C63" s="4" t="s">
        <v>9</v>
      </c>
      <c r="D63" s="4">
        <v>-0.12611140333333337</v>
      </c>
      <c r="E63" s="4">
        <v>2.5292704780551439E-2</v>
      </c>
      <c r="F63" s="4">
        <v>-0.2498503699331005</v>
      </c>
      <c r="G63" s="4">
        <v>6.4792151459262454E-2</v>
      </c>
      <c r="H63" s="4">
        <v>-0.22611724666666672</v>
      </c>
      <c r="I63" s="4">
        <v>2.0917734945641961E-2</v>
      </c>
      <c r="J63" s="4">
        <v>1.054586418167865</v>
      </c>
      <c r="K63" s="4">
        <v>31.070027676676624</v>
      </c>
      <c r="L63" s="4">
        <v>9.6302888900982916E-2</v>
      </c>
      <c r="M63" s="4">
        <v>1.0402639435823116</v>
      </c>
      <c r="N63" s="4">
        <v>0.54860119762954385</v>
      </c>
      <c r="O63" s="4">
        <v>0.64819080001254925</v>
      </c>
      <c r="P63" s="4">
        <v>0.72458514168367116</v>
      </c>
      <c r="Q63" s="5" t="s">
        <v>25</v>
      </c>
      <c r="R63" s="4">
        <v>40.367195268025</v>
      </c>
      <c r="S63" s="4">
        <v>19.101196499065455</v>
      </c>
      <c r="T63" s="5" t="s">
        <v>25</v>
      </c>
      <c r="U63" s="5">
        <v>271.05507412959554</v>
      </c>
      <c r="V63" s="5">
        <v>27105.507412959552</v>
      </c>
      <c r="W63" s="4" t="s">
        <v>25</v>
      </c>
      <c r="X63" s="4">
        <v>67.30897813956399</v>
      </c>
      <c r="Y63" s="5" t="s">
        <v>25</v>
      </c>
      <c r="Z63" s="4">
        <v>20.374609599003151</v>
      </c>
      <c r="AA63" s="4">
        <v>6.9128139710903556</v>
      </c>
      <c r="AB63" s="51">
        <v>2537.7303920186964</v>
      </c>
      <c r="AC63" s="51">
        <v>31653.411341308471</v>
      </c>
      <c r="AD63" s="4">
        <v>5.0026943211838102</v>
      </c>
      <c r="AE63" s="4">
        <v>1.8191615713395672</v>
      </c>
      <c r="AF63" s="4">
        <v>104.05604188062325</v>
      </c>
      <c r="AG63" s="4">
        <v>1.9283112656199413</v>
      </c>
      <c r="AH63" s="4">
        <v>8.9138916995638802</v>
      </c>
      <c r="AI63" s="4">
        <v>128.25089077943949</v>
      </c>
      <c r="AJ63" s="5" t="s">
        <v>25</v>
      </c>
      <c r="AK63" s="5" t="s">
        <v>25</v>
      </c>
      <c r="AL63" s="4" t="s">
        <v>25</v>
      </c>
      <c r="AM63" s="4">
        <v>325.62992126978253</v>
      </c>
      <c r="AN63" s="4">
        <v>12.188382527975101</v>
      </c>
      <c r="AO63" s="4">
        <v>200.10777284735241</v>
      </c>
      <c r="AP63" s="4">
        <v>3.6383231426791347E-2</v>
      </c>
      <c r="AQ63" s="5" t="s">
        <v>25</v>
      </c>
      <c r="AR63" s="4">
        <v>14.007544099314668</v>
      </c>
      <c r="AS63" s="4" t="s">
        <v>25</v>
      </c>
      <c r="AT63" s="5" t="s">
        <v>25</v>
      </c>
      <c r="AU63" s="4">
        <v>25.468261998753942</v>
      </c>
      <c r="AV63" s="4">
        <v>0.54574847140187011</v>
      </c>
      <c r="AW63" s="4">
        <v>1.2734130999376969</v>
      </c>
      <c r="AX63" s="4">
        <v>0.16372454142056106</v>
      </c>
      <c r="AY63" s="4">
        <v>0.72766462853582692</v>
      </c>
      <c r="AZ63" s="5" t="s">
        <v>25</v>
      </c>
      <c r="BA63" s="4">
        <v>0.12734130999376972</v>
      </c>
      <c r="BB63" s="4">
        <v>9.0958078566978365E-2</v>
      </c>
      <c r="BC63" s="4" t="s">
        <v>25</v>
      </c>
      <c r="BD63" s="5" t="s">
        <v>25</v>
      </c>
      <c r="BE63" s="4" t="s">
        <v>25</v>
      </c>
      <c r="BF63" s="4">
        <v>0.12734130999376972</v>
      </c>
      <c r="BG63" s="4" t="s">
        <v>25</v>
      </c>
      <c r="BH63" s="4" t="s">
        <v>25</v>
      </c>
      <c r="BI63" s="4" t="s">
        <v>25</v>
      </c>
      <c r="BJ63" s="4" t="s">
        <v>25</v>
      </c>
      <c r="BK63" s="4" t="s">
        <v>25</v>
      </c>
      <c r="BL63" s="4">
        <v>5.4574847140187019</v>
      </c>
      <c r="BM63" s="4">
        <v>1.8191615713395674E-2</v>
      </c>
      <c r="BN63" s="4">
        <v>360.19399112523433</v>
      </c>
      <c r="BO63" s="5" t="s">
        <v>25</v>
      </c>
      <c r="BP63" s="4">
        <v>6.1305744954143417</v>
      </c>
      <c r="BQ63" s="4">
        <v>16.372454142056107</v>
      </c>
      <c r="BR63" s="4">
        <v>0.14553292570716539</v>
      </c>
      <c r="BS63" s="4">
        <v>0.18191615713395673</v>
      </c>
      <c r="BT63" s="4">
        <v>16.099579906355171</v>
      </c>
      <c r="BU63" s="45"/>
      <c r="BV63" s="5"/>
      <c r="BX63" s="5"/>
      <c r="CA63" s="5"/>
      <c r="CC63" s="45"/>
    </row>
    <row r="64" spans="1:81" s="4" customFormat="1">
      <c r="A64" s="4" t="s">
        <v>3</v>
      </c>
      <c r="B64" s="5">
        <v>375</v>
      </c>
      <c r="C64" s="4" t="s">
        <v>10</v>
      </c>
      <c r="D64" s="4">
        <v>7.5139066666666698E-2</v>
      </c>
      <c r="E64" s="4">
        <v>1.1792110878605801E-2</v>
      </c>
      <c r="F64" s="4">
        <v>0.14973024819791586</v>
      </c>
      <c r="G64" s="4">
        <v>3.8891042948387765E-2</v>
      </c>
      <c r="H64" s="4">
        <v>-0.69504846666666675</v>
      </c>
      <c r="I64" s="4">
        <v>9.2431695263765507E-3</v>
      </c>
      <c r="J64" s="4">
        <v>7.4611262933793565</v>
      </c>
      <c r="K64" s="4">
        <v>23.725301576966434</v>
      </c>
      <c r="L64" s="4">
        <v>2.1140100545132756</v>
      </c>
      <c r="M64" s="4">
        <v>4.3068796035547141</v>
      </c>
      <c r="N64" s="4">
        <v>1.5830002700121002</v>
      </c>
      <c r="O64" s="4">
        <v>3.9567161825882349</v>
      </c>
      <c r="P64" s="4">
        <v>0.91332235364862779</v>
      </c>
      <c r="Q64" s="4">
        <v>0.18611406954746321</v>
      </c>
      <c r="R64" s="4">
        <v>38.127463643180256</v>
      </c>
      <c r="S64" s="4">
        <v>21.589570456723091</v>
      </c>
      <c r="T64" s="4">
        <v>0.49387906273549548</v>
      </c>
      <c r="U64" s="5">
        <v>1065.3676924722831</v>
      </c>
      <c r="V64" s="5">
        <v>34712.642695123403</v>
      </c>
      <c r="W64" s="4" t="s">
        <v>25</v>
      </c>
      <c r="X64" s="4">
        <v>119.94205809290605</v>
      </c>
      <c r="Y64" s="4">
        <v>39.510325018839644</v>
      </c>
      <c r="Z64" s="4">
        <v>107.24231076542189</v>
      </c>
      <c r="AA64" s="4">
        <v>71.683018248466198</v>
      </c>
      <c r="AB64" s="51">
        <v>5795.3180304419429</v>
      </c>
      <c r="AC64" s="51">
        <v>30902.718496878148</v>
      </c>
      <c r="AD64" s="4">
        <v>12.078870791473834</v>
      </c>
      <c r="AE64" s="4">
        <v>2.1871787064000516</v>
      </c>
      <c r="AF64" s="4">
        <v>123.75198229115131</v>
      </c>
      <c r="AG64" s="4">
        <v>2.4129519922219922</v>
      </c>
      <c r="AH64" s="4">
        <v>27.092794298632896</v>
      </c>
      <c r="AI64" s="4">
        <v>324.54909836903994</v>
      </c>
      <c r="AJ64" s="4">
        <v>7.0554151819356505</v>
      </c>
      <c r="AK64" s="4">
        <v>50.79898930993668</v>
      </c>
      <c r="AL64" s="4" t="s">
        <v>25</v>
      </c>
      <c r="AM64" s="4">
        <v>79.726191555872845</v>
      </c>
      <c r="AN64" s="4">
        <v>35.277075909678253</v>
      </c>
      <c r="AO64" s="4">
        <v>279.39444120465174</v>
      </c>
      <c r="AP64" s="4">
        <v>8.4664982183227794E-2</v>
      </c>
      <c r="AQ64" s="5" t="s">
        <v>25</v>
      </c>
      <c r="AR64" s="4">
        <v>22.436220278555368</v>
      </c>
      <c r="AS64" s="4" t="s">
        <v>25</v>
      </c>
      <c r="AT64" s="4">
        <v>1.8344079473032691</v>
      </c>
      <c r="AU64" s="4">
        <v>2497.6169744052204</v>
      </c>
      <c r="AV64" s="4">
        <v>7.6198483964905028</v>
      </c>
      <c r="AW64" s="4">
        <v>17.3563213475617</v>
      </c>
      <c r="AX64" s="4">
        <v>2.0319595723974673</v>
      </c>
      <c r="AY64" s="4">
        <v>7.9020650037679276</v>
      </c>
      <c r="AZ64" s="4">
        <v>1.693299643664556</v>
      </c>
      <c r="BA64" s="4">
        <v>0.93131480401550593</v>
      </c>
      <c r="BB64" s="4">
        <v>1.6650779829368134</v>
      </c>
      <c r="BC64" s="4" t="s">
        <v>25</v>
      </c>
      <c r="BD64" s="4">
        <v>1.4393046971148726</v>
      </c>
      <c r="BE64" s="4" t="s">
        <v>25</v>
      </c>
      <c r="BF64" s="4">
        <v>0.94542563437937721</v>
      </c>
      <c r="BG64" s="4" t="s">
        <v>25</v>
      </c>
      <c r="BH64" s="4" t="s">
        <v>25</v>
      </c>
      <c r="BI64" s="4" t="s">
        <v>25</v>
      </c>
      <c r="BJ64" s="4" t="s">
        <v>25</v>
      </c>
      <c r="BK64" s="4" t="s">
        <v>25</v>
      </c>
      <c r="BL64" s="4">
        <v>12.69974732748417</v>
      </c>
      <c r="BM64" s="4">
        <v>1.4110830363871301E-2</v>
      </c>
      <c r="BN64" s="4">
        <v>754.92942446711459</v>
      </c>
      <c r="BO64" s="4">
        <v>0.93131480401550593</v>
      </c>
      <c r="BP64" s="4">
        <v>8.2125032717730981</v>
      </c>
      <c r="BQ64" s="4">
        <v>201.78487420335961</v>
      </c>
      <c r="BR64" s="4">
        <v>0.33865992873291118</v>
      </c>
      <c r="BS64" s="4">
        <v>1.693299643664556</v>
      </c>
      <c r="BT64" s="4">
        <v>10.032800388712495</v>
      </c>
      <c r="BU64" s="45"/>
      <c r="BV64" s="5"/>
      <c r="BX64" s="5"/>
      <c r="CA64" s="5"/>
      <c r="CC64" s="45"/>
    </row>
    <row r="65" spans="1:86" s="4" customFormat="1">
      <c r="A65" s="4" t="s">
        <v>3</v>
      </c>
      <c r="B65" s="5">
        <v>385</v>
      </c>
      <c r="C65" s="4" t="s">
        <v>10</v>
      </c>
      <c r="D65" s="4">
        <v>1.0165866666666856E-2</v>
      </c>
      <c r="E65" s="4">
        <v>9.8606824192512092E-3</v>
      </c>
      <c r="F65" s="4">
        <v>1.9947379070544207E-2</v>
      </c>
      <c r="G65" s="4">
        <v>6.3571941296245785E-2</v>
      </c>
      <c r="H65" s="4">
        <v>-0.10253641333333335</v>
      </c>
      <c r="I65" s="4">
        <v>2.9472464922135917E-2</v>
      </c>
      <c r="J65" s="4">
        <v>6.4318860898575139</v>
      </c>
      <c r="K65" s="4">
        <v>18.547836979048665</v>
      </c>
      <c r="L65" s="4">
        <v>1.2276605528394955</v>
      </c>
      <c r="M65" s="4">
        <v>2.0440946322179081</v>
      </c>
      <c r="N65" s="4">
        <v>0.88384346127836078</v>
      </c>
      <c r="O65" s="4">
        <v>1.0469357206797967</v>
      </c>
      <c r="P65" s="4">
        <v>0.83821980349506553</v>
      </c>
      <c r="Q65" s="4">
        <v>9.3825155682025707E-2</v>
      </c>
      <c r="R65" s="4">
        <v>32.22484678816425</v>
      </c>
      <c r="S65" s="4">
        <v>13.515940153976175</v>
      </c>
      <c r="T65" s="4">
        <v>0.2703188030795235</v>
      </c>
      <c r="U65" s="5">
        <v>1074.1615596054751</v>
      </c>
      <c r="V65" s="5">
        <v>134305.76321424748</v>
      </c>
      <c r="W65" s="4" t="s">
        <v>25</v>
      </c>
      <c r="X65" s="4">
        <v>173.57312618790456</v>
      </c>
      <c r="Y65" s="4">
        <v>18.495497052809505</v>
      </c>
      <c r="Z65" s="4">
        <v>65.445604956095167</v>
      </c>
      <c r="AA65" s="4">
        <v>29.735068338747585</v>
      </c>
      <c r="AB65" s="51">
        <v>3252.3620202094248</v>
      </c>
      <c r="AC65" s="51">
        <v>32295.983315290439</v>
      </c>
      <c r="AD65" s="4">
        <v>38.840543810899959</v>
      </c>
      <c r="AE65" s="4">
        <v>2.3048234788885691</v>
      </c>
      <c r="AF65" s="4">
        <v>614.61959437028497</v>
      </c>
      <c r="AG65" s="4">
        <v>3.8413724648142815</v>
      </c>
      <c r="AH65" s="4">
        <v>19.63368148682855</v>
      </c>
      <c r="AI65" s="4">
        <v>131.1757560206951</v>
      </c>
      <c r="AJ65" s="4">
        <v>2.8454610850476159</v>
      </c>
      <c r="AK65" s="4">
        <v>28.454610850476158</v>
      </c>
      <c r="AL65" s="4" t="s">
        <v>25</v>
      </c>
      <c r="AM65" s="4">
        <v>295.92795284495207</v>
      </c>
      <c r="AN65" s="4">
        <v>48.372838445809471</v>
      </c>
      <c r="AO65" s="4">
        <v>331.49621640804725</v>
      </c>
      <c r="AP65" s="4">
        <v>9.9591137976666563E-2</v>
      </c>
      <c r="AQ65" s="5" t="s">
        <v>25</v>
      </c>
      <c r="AR65" s="4">
        <v>33.007348586552339</v>
      </c>
      <c r="AS65" s="4" t="s">
        <v>25</v>
      </c>
      <c r="AT65" s="4">
        <v>1.8495497052809504</v>
      </c>
      <c r="AU65" s="4">
        <v>202.02773703838074</v>
      </c>
      <c r="AV65" s="4">
        <v>3.1300071935523777</v>
      </c>
      <c r="AW65" s="4">
        <v>8.1095640923857051</v>
      </c>
      <c r="AX65" s="4">
        <v>0.95322946349095139</v>
      </c>
      <c r="AY65" s="4">
        <v>3.414553302057139</v>
      </c>
      <c r="AZ65" s="4">
        <v>0.71136527126190396</v>
      </c>
      <c r="BA65" s="4">
        <v>0.49795568988333272</v>
      </c>
      <c r="BB65" s="4">
        <v>0.66868335498618969</v>
      </c>
      <c r="BC65" s="4" t="s">
        <v>25</v>
      </c>
      <c r="BD65" s="4">
        <v>0.65445604956095171</v>
      </c>
      <c r="BE65" s="4" t="s">
        <v>25</v>
      </c>
      <c r="BF65" s="4">
        <v>0.36990994105619007</v>
      </c>
      <c r="BG65" s="4" t="s">
        <v>25</v>
      </c>
      <c r="BH65" s="4" t="s">
        <v>25</v>
      </c>
      <c r="BI65" s="4" t="s">
        <v>25</v>
      </c>
      <c r="BJ65" s="4" t="s">
        <v>25</v>
      </c>
      <c r="BK65" s="4" t="s">
        <v>25</v>
      </c>
      <c r="BL65" s="4">
        <v>12.804574882714272</v>
      </c>
      <c r="BM65" s="4">
        <v>4.2681916275714236E-2</v>
      </c>
      <c r="BN65" s="4">
        <v>2745.8699470709494</v>
      </c>
      <c r="BO65" s="4">
        <v>0.35568263563095198</v>
      </c>
      <c r="BP65" s="4">
        <v>29.308249175990447</v>
      </c>
      <c r="BQ65" s="4">
        <v>146.54124587995221</v>
      </c>
      <c r="BR65" s="4">
        <v>0.71136527126190396</v>
      </c>
      <c r="BS65" s="4">
        <v>0.85363832551428476</v>
      </c>
      <c r="BT65" s="4">
        <v>3.7844632431133292</v>
      </c>
      <c r="BU65" s="45"/>
      <c r="BV65" s="5"/>
      <c r="BX65" s="5"/>
      <c r="CA65" s="5"/>
      <c r="CC65" s="45"/>
    </row>
    <row r="66" spans="1:86" s="4" customFormat="1">
      <c r="A66" s="4" t="s">
        <v>3</v>
      </c>
      <c r="B66" s="5">
        <v>408</v>
      </c>
      <c r="C66" s="4" t="s">
        <v>10</v>
      </c>
      <c r="D66" s="4">
        <v>2.2596133333333546E-2</v>
      </c>
      <c r="E66" s="4">
        <v>2.2861700281766761E-2</v>
      </c>
      <c r="F66" s="4">
        <v>4.4759720474884968E-2</v>
      </c>
      <c r="G66" s="4">
        <v>5.5120869708789405E-2</v>
      </c>
      <c r="H66" s="4">
        <v>-0.44718180333333329</v>
      </c>
      <c r="I66" s="4">
        <v>2.6486365326894783E-2</v>
      </c>
      <c r="J66" s="4">
        <v>7.0289170893797044</v>
      </c>
      <c r="K66" s="4">
        <v>16.671286721388892</v>
      </c>
      <c r="L66" s="4">
        <v>2.5386976561434529</v>
      </c>
      <c r="M66" s="4">
        <v>6.5357064470849942</v>
      </c>
      <c r="N66" s="4">
        <v>1.4355402504362829</v>
      </c>
      <c r="O66" s="4">
        <v>4.0979686294118745</v>
      </c>
      <c r="P66" s="4">
        <v>0.58664678463642317</v>
      </c>
      <c r="Q66" s="4">
        <v>0.19779281699270485</v>
      </c>
      <c r="R66" s="4">
        <v>27.430359958415721</v>
      </c>
      <c r="S66" s="4">
        <v>16.024608910414681</v>
      </c>
      <c r="T66" s="4">
        <v>0.50666042878517004</v>
      </c>
      <c r="U66" s="5">
        <v>1088.7307818546444</v>
      </c>
      <c r="V66" s="5">
        <v>48191.654737938268</v>
      </c>
      <c r="W66" s="4" t="s">
        <v>25</v>
      </c>
      <c r="X66" s="4">
        <v>124.89768709587914</v>
      </c>
      <c r="Y66" s="4">
        <v>47.13120267769024</v>
      </c>
      <c r="Z66" s="4">
        <v>37.822790148846416</v>
      </c>
      <c r="AA66" s="4">
        <v>49.252106798186297</v>
      </c>
      <c r="AB66" s="51">
        <v>2045.4941962117564</v>
      </c>
      <c r="AC66" s="51">
        <v>12254.112696199461</v>
      </c>
      <c r="AD66" s="4">
        <v>11.276140240637389</v>
      </c>
      <c r="AE66" s="4">
        <v>0.87192724953726941</v>
      </c>
      <c r="AF66" s="4">
        <v>44.892470550499951</v>
      </c>
      <c r="AG66" s="4">
        <v>0.65983683748766342</v>
      </c>
      <c r="AH66" s="4">
        <v>20.973385191572156</v>
      </c>
      <c r="AI66" s="4">
        <v>223.87321271902863</v>
      </c>
      <c r="AJ66" s="4">
        <v>9.4262405355380476</v>
      </c>
      <c r="AK66" s="4">
        <v>62.448843547939568</v>
      </c>
      <c r="AL66" s="4" t="s">
        <v>25</v>
      </c>
      <c r="AM66" s="4">
        <v>44.774642543805726</v>
      </c>
      <c r="AN66" s="4">
        <v>28.278721606614141</v>
      </c>
      <c r="AO66" s="4">
        <v>364.08854068515711</v>
      </c>
      <c r="AP66" s="4">
        <v>8.2479604685957927E-2</v>
      </c>
      <c r="AQ66" s="4">
        <v>1.178280066942256</v>
      </c>
      <c r="AR66" s="4">
        <v>8.2479604685957923</v>
      </c>
      <c r="AS66" s="4" t="s">
        <v>25</v>
      </c>
      <c r="AT66" s="4">
        <v>0.94262405355380485</v>
      </c>
      <c r="AU66" s="4">
        <v>424.18082409921215</v>
      </c>
      <c r="AV66" s="4">
        <v>9.5440685422322726</v>
      </c>
      <c r="AW66" s="4">
        <v>23.32994532545667</v>
      </c>
      <c r="AX66" s="4">
        <v>2.7336097553060337</v>
      </c>
      <c r="AY66" s="4">
        <v>11.075832629257206</v>
      </c>
      <c r="AZ66" s="4">
        <v>2.0030761138018351</v>
      </c>
      <c r="BA66" s="4">
        <v>0.8601444488678468</v>
      </c>
      <c r="BB66" s="4">
        <v>2.3683429345539344</v>
      </c>
      <c r="BC66" s="4" t="s">
        <v>25</v>
      </c>
      <c r="BD66" s="4">
        <v>1.7438544990745388</v>
      </c>
      <c r="BE66" s="4" t="s">
        <v>25</v>
      </c>
      <c r="BF66" s="4">
        <v>1.1547144656034107</v>
      </c>
      <c r="BG66" s="4" t="s">
        <v>25</v>
      </c>
      <c r="BH66" s="4" t="s">
        <v>25</v>
      </c>
      <c r="BI66" s="4" t="s">
        <v>25</v>
      </c>
      <c r="BJ66" s="4" t="s">
        <v>25</v>
      </c>
      <c r="BK66" s="4" t="s">
        <v>25</v>
      </c>
      <c r="BL66" s="4">
        <v>4.7131202677690238</v>
      </c>
      <c r="BM66" s="4">
        <v>2.3565601338845121E-2</v>
      </c>
      <c r="BN66" s="4">
        <v>109.5800462256298</v>
      </c>
      <c r="BO66" s="4">
        <v>0.93084125288438224</v>
      </c>
      <c r="BP66" s="4">
        <v>4.8427310751326722</v>
      </c>
      <c r="BQ66" s="4">
        <v>47.13120267769024</v>
      </c>
      <c r="BR66" s="4">
        <v>0.11782800669422561</v>
      </c>
      <c r="BS66" s="4">
        <v>2.0030761138018351</v>
      </c>
      <c r="BT66" s="4">
        <v>4.8662966764715172</v>
      </c>
      <c r="BU66" s="45"/>
      <c r="BV66" s="5"/>
      <c r="BX66" s="5"/>
      <c r="CA66" s="5"/>
      <c r="CC66" s="45"/>
    </row>
    <row r="67" spans="1:86" s="4" customFormat="1">
      <c r="A67" s="4" t="s">
        <v>3</v>
      </c>
      <c r="B67" s="5">
        <v>594</v>
      </c>
      <c r="C67" s="4" t="s">
        <v>11</v>
      </c>
      <c r="D67" s="4">
        <v>9.3140700000000631E-3</v>
      </c>
      <c r="E67" s="4">
        <v>5.1735024554810147E-2</v>
      </c>
      <c r="F67" s="4">
        <v>1.8474486225971389E-2</v>
      </c>
      <c r="G67" s="4">
        <v>8.5142208496687313E-2</v>
      </c>
      <c r="H67" s="4">
        <v>8.1941546666666698E-2</v>
      </c>
      <c r="I67" s="4">
        <v>5.008760581501305E-2</v>
      </c>
      <c r="J67" s="4">
        <v>7.0856734766642324</v>
      </c>
      <c r="K67" s="4">
        <v>3.7827376927116942</v>
      </c>
      <c r="L67" s="4">
        <v>2.6679687722533125</v>
      </c>
      <c r="M67" s="4">
        <v>24.065958361450242</v>
      </c>
      <c r="N67" s="4">
        <v>1.4901856411899264</v>
      </c>
      <c r="O67" s="4">
        <v>0.39990044860862889</v>
      </c>
      <c r="P67" s="4">
        <v>0.7956102313973491</v>
      </c>
      <c r="Q67" s="4">
        <v>0.22845175079601943</v>
      </c>
      <c r="R67" s="4">
        <v>33.766613172269601</v>
      </c>
      <c r="S67" s="4">
        <v>23.478060123420075</v>
      </c>
      <c r="T67" s="4">
        <v>0.47939494492847273</v>
      </c>
      <c r="U67" s="5">
        <v>1220.613282856342</v>
      </c>
      <c r="V67" s="5">
        <v>1114.9005514105763</v>
      </c>
      <c r="W67" s="4" t="s">
        <v>25</v>
      </c>
      <c r="X67" s="4">
        <v>92.191335563167826</v>
      </c>
      <c r="Y67" s="4">
        <v>43.022623262811656</v>
      </c>
      <c r="Z67" s="4">
        <v>19.421641358640692</v>
      </c>
      <c r="AA67" s="4">
        <v>56.666940926160493</v>
      </c>
      <c r="AB67" s="51">
        <v>66.500683386231728</v>
      </c>
      <c r="AC67" s="51">
        <v>408.10031209295624</v>
      </c>
      <c r="AD67" s="4">
        <v>6.2690108182954125</v>
      </c>
      <c r="AE67" s="5" t="s">
        <v>25</v>
      </c>
      <c r="AF67" s="4">
        <v>52.24175681912844</v>
      </c>
      <c r="AG67" s="5" t="s">
        <v>25</v>
      </c>
      <c r="AH67" s="4">
        <v>30.23875806471905</v>
      </c>
      <c r="AI67" s="4">
        <v>714.17554616267341</v>
      </c>
      <c r="AJ67" s="4">
        <v>11.06296026758014</v>
      </c>
      <c r="AK67" s="4">
        <v>81.128375295587688</v>
      </c>
      <c r="AL67" s="4" t="s">
        <v>25</v>
      </c>
      <c r="AM67" s="4">
        <v>8.8503682140641118</v>
      </c>
      <c r="AN67" s="4">
        <v>9.8337424600712361E-2</v>
      </c>
      <c r="AO67" s="4">
        <v>2.3109294781167402</v>
      </c>
      <c r="AP67" s="4">
        <v>1.2292178075089045E-2</v>
      </c>
      <c r="AQ67" s="5" t="s">
        <v>25</v>
      </c>
      <c r="AR67" s="4">
        <v>1.5979831497615757</v>
      </c>
      <c r="AS67" s="4" t="s">
        <v>25</v>
      </c>
      <c r="AT67" s="4">
        <v>1.4750613690106853</v>
      </c>
      <c r="AU67" s="4">
        <v>427.76779701309874</v>
      </c>
      <c r="AV67" s="4">
        <v>9.7108206793203458</v>
      </c>
      <c r="AW67" s="4">
        <v>23.355138342669186</v>
      </c>
      <c r="AX67" s="4">
        <v>2.6428182861441445</v>
      </c>
      <c r="AY67" s="4">
        <v>10.325429583074797</v>
      </c>
      <c r="AZ67" s="4">
        <v>2.7042791765195897</v>
      </c>
      <c r="BA67" s="4">
        <v>0.63919325990463027</v>
      </c>
      <c r="BB67" s="4">
        <v>2.3723903684921854</v>
      </c>
      <c r="BC67" s="4" t="s">
        <v>25</v>
      </c>
      <c r="BD67" s="4">
        <v>2.015917204314603</v>
      </c>
      <c r="BE67" s="4" t="s">
        <v>25</v>
      </c>
      <c r="BF67" s="4">
        <v>1.3644317663348839</v>
      </c>
      <c r="BG67" s="4" t="s">
        <v>25</v>
      </c>
      <c r="BH67" s="4" t="s">
        <v>25</v>
      </c>
      <c r="BI67" s="4" t="s">
        <v>25</v>
      </c>
      <c r="BJ67" s="4" t="s">
        <v>25</v>
      </c>
      <c r="BK67" s="4" t="s">
        <v>25</v>
      </c>
      <c r="BL67" s="4">
        <v>2.4584356150178088</v>
      </c>
      <c r="BM67" s="5" t="s">
        <v>25</v>
      </c>
      <c r="BN67" s="5" t="s">
        <v>25</v>
      </c>
      <c r="BO67" s="5" t="s">
        <v>25</v>
      </c>
      <c r="BP67" s="4">
        <v>0.3073044518772261</v>
      </c>
      <c r="BQ67" s="4">
        <v>2.4584356150178088</v>
      </c>
      <c r="BR67" s="4">
        <v>9.8337424600712361E-2</v>
      </c>
      <c r="BS67" s="4">
        <v>2.3355138342669184</v>
      </c>
      <c r="BT67" s="4">
        <v>1.1185882048331031</v>
      </c>
      <c r="BU67" s="45"/>
      <c r="BV67" s="5"/>
      <c r="BX67" s="5"/>
      <c r="CA67" s="5"/>
      <c r="CC67" s="45"/>
    </row>
    <row r="68" spans="1:86" s="4" customFormat="1">
      <c r="A68" s="4" t="s">
        <v>4</v>
      </c>
      <c r="B68" s="5">
        <v>105</v>
      </c>
      <c r="C68" s="4" t="s">
        <v>13</v>
      </c>
      <c r="D68" s="4">
        <v>-0.27767265666666674</v>
      </c>
      <c r="E68" s="4">
        <v>2.6600810293412828E-2</v>
      </c>
      <c r="F68" s="4">
        <v>-0.54461755719301619</v>
      </c>
      <c r="G68" s="4">
        <v>0.12600656775073277</v>
      </c>
      <c r="H68" s="4">
        <v>1.071717333333333E-2</v>
      </c>
      <c r="I68" s="4">
        <v>4.7295908563246086E-2</v>
      </c>
      <c r="J68" s="4">
        <v>6.7368569511501422</v>
      </c>
      <c r="K68" s="4">
        <v>25.577417103093296</v>
      </c>
      <c r="L68" s="4">
        <v>0.72160988317550445</v>
      </c>
      <c r="M68" s="4">
        <v>6.7091223875373283</v>
      </c>
      <c r="N68" s="4">
        <v>1.4211412147815086</v>
      </c>
      <c r="O68" s="4">
        <v>2.0363101068717637</v>
      </c>
      <c r="P68" s="4">
        <v>1.5997366651556393</v>
      </c>
      <c r="Q68" s="4">
        <v>5.8372776178422757E-2</v>
      </c>
      <c r="R68" s="4">
        <v>45.995599510433763</v>
      </c>
      <c r="S68" s="4">
        <v>29.404468781013961</v>
      </c>
      <c r="T68" s="4">
        <v>0.44788263706180209</v>
      </c>
      <c r="U68" s="5">
        <v>969.76327502946708</v>
      </c>
      <c r="V68" s="5">
        <v>2103.1010783771576</v>
      </c>
      <c r="W68" s="4" t="s">
        <v>25</v>
      </c>
      <c r="X68" s="4">
        <v>114.89163298541878</v>
      </c>
      <c r="Y68" s="4">
        <v>11.683894879873097</v>
      </c>
      <c r="Z68" s="4">
        <v>10.710236973217006</v>
      </c>
      <c r="AA68" s="4">
        <v>15.77325808782868</v>
      </c>
      <c r="AB68" s="51">
        <v>1040.061375890037</v>
      </c>
      <c r="AC68" s="51">
        <v>6893.4979791251271</v>
      </c>
      <c r="AD68" s="4">
        <v>4.0698900498224617</v>
      </c>
      <c r="AE68" s="4">
        <v>3.5441147802281727</v>
      </c>
      <c r="AF68" s="4">
        <v>73.6085377432005</v>
      </c>
      <c r="AG68" s="4">
        <v>1.4020673855847716</v>
      </c>
      <c r="AH68" s="4">
        <v>44.982995287511429</v>
      </c>
      <c r="AI68" s="4">
        <v>375.83195196925129</v>
      </c>
      <c r="AJ68" s="4">
        <v>3.8946316266243657</v>
      </c>
      <c r="AK68" s="4">
        <v>21.420473946434011</v>
      </c>
      <c r="AL68" s="4" t="s">
        <v>25</v>
      </c>
      <c r="AM68" s="4">
        <v>108.6602223828198</v>
      </c>
      <c r="AN68" s="4">
        <v>2.7262421386370557</v>
      </c>
      <c r="AO68" s="4">
        <v>26.09403189838325</v>
      </c>
      <c r="AP68" s="4">
        <v>1.947315813312183E-2</v>
      </c>
      <c r="AQ68" s="5" t="s">
        <v>25</v>
      </c>
      <c r="AR68" s="4">
        <v>13.436479111854062</v>
      </c>
      <c r="AS68" s="4" t="s">
        <v>25</v>
      </c>
      <c r="AT68" s="4">
        <v>3.1157053012994926</v>
      </c>
      <c r="AU68" s="4">
        <v>147.9960018117259</v>
      </c>
      <c r="AV68" s="4">
        <v>3.5051684639619292</v>
      </c>
      <c r="AW68" s="4">
        <v>7.7892632532487314</v>
      </c>
      <c r="AX68" s="4">
        <v>0.89576527412360418</v>
      </c>
      <c r="AY68" s="4">
        <v>3.5051684639619292</v>
      </c>
      <c r="AZ68" s="4">
        <v>0.77892632532487316</v>
      </c>
      <c r="BA68" s="4">
        <v>0.17525842319809645</v>
      </c>
      <c r="BB68" s="4">
        <v>0.62314106025989857</v>
      </c>
      <c r="BC68" s="4" t="s">
        <v>25</v>
      </c>
      <c r="BD68" s="4">
        <v>0.68156053465926392</v>
      </c>
      <c r="BE68" s="4" t="s">
        <v>25</v>
      </c>
      <c r="BF68" s="4">
        <v>0.40893632079555836</v>
      </c>
      <c r="BG68" s="4" t="s">
        <v>25</v>
      </c>
      <c r="BH68" s="4" t="s">
        <v>25</v>
      </c>
      <c r="BI68" s="4" t="s">
        <v>25</v>
      </c>
      <c r="BJ68" s="4" t="s">
        <v>25</v>
      </c>
      <c r="BK68" s="4" t="s">
        <v>25</v>
      </c>
      <c r="BL68" s="4">
        <v>11.683894879873097</v>
      </c>
      <c r="BM68" s="4">
        <v>0</v>
      </c>
      <c r="BN68" s="4">
        <v>280.41347711695431</v>
      </c>
      <c r="BO68" s="4">
        <v>0.27262421386370561</v>
      </c>
      <c r="BP68" s="4">
        <v>1.6746915994484772</v>
      </c>
      <c r="BQ68" s="4">
        <v>11.683894879873097</v>
      </c>
      <c r="BR68" s="4">
        <v>3.8946316266243661E-2</v>
      </c>
      <c r="BS68" s="4">
        <v>0.77892632532487316</v>
      </c>
      <c r="BT68" s="4">
        <v>1.7331110738478428</v>
      </c>
      <c r="BU68" s="45"/>
      <c r="BV68" s="5"/>
      <c r="BX68" s="5"/>
      <c r="CA68" s="5"/>
      <c r="CC68" s="45"/>
    </row>
    <row r="69" spans="1:86" s="4" customFormat="1">
      <c r="A69" s="4" t="s">
        <v>4</v>
      </c>
      <c r="B69" s="5">
        <v>148</v>
      </c>
      <c r="C69" s="4" t="s">
        <v>13</v>
      </c>
      <c r="D69" s="4">
        <v>-0.11431479666666666</v>
      </c>
      <c r="E69" s="4">
        <v>5.0075555710715119E-2</v>
      </c>
      <c r="F69" s="4">
        <v>-0.2250979544150675</v>
      </c>
      <c r="G69" s="4">
        <v>3.2673577043435667E-2</v>
      </c>
      <c r="H69" s="4">
        <v>-0.38744643666666662</v>
      </c>
      <c r="I69" s="4">
        <v>1.0640002743088663E-2</v>
      </c>
      <c r="J69" s="4">
        <v>4.2918859902869047</v>
      </c>
      <c r="K69" s="4">
        <v>14.68526990032389</v>
      </c>
      <c r="L69" s="4">
        <v>0.45530596812318891</v>
      </c>
      <c r="M69" s="4">
        <v>9.0612778727977936</v>
      </c>
      <c r="N69" s="4">
        <v>0.9247126429216147</v>
      </c>
      <c r="O69" s="4">
        <v>0.14482756437286631</v>
      </c>
      <c r="P69" s="4">
        <v>0.76023955644039076</v>
      </c>
      <c r="Q69" s="4">
        <v>2.2418751271627145E-2</v>
      </c>
      <c r="R69" s="4">
        <v>37.749724653724286</v>
      </c>
      <c r="S69" s="4">
        <v>23.558520586276668</v>
      </c>
      <c r="T69" s="4">
        <v>0.33655029408966669</v>
      </c>
      <c r="U69" s="5">
        <v>495.47682185423156</v>
      </c>
      <c r="V69" s="5">
        <v>142472.95783129224</v>
      </c>
      <c r="W69" s="4" t="s">
        <v>25</v>
      </c>
      <c r="X69" s="4">
        <v>76.658678098201861</v>
      </c>
      <c r="Y69" s="4">
        <v>3.7394477121074079</v>
      </c>
      <c r="Z69" s="4">
        <v>192.58155717353151</v>
      </c>
      <c r="AA69" s="4">
        <v>32.159250324123704</v>
      </c>
      <c r="AB69" s="51">
        <v>7761.2237264789255</v>
      </c>
      <c r="AC69" s="51">
        <v>22810.631043855188</v>
      </c>
      <c r="AD69" s="4">
        <v>13.256342139420761</v>
      </c>
      <c r="AE69" s="4">
        <v>8.376362875120595</v>
      </c>
      <c r="AF69" s="4">
        <v>218.75769115828336</v>
      </c>
      <c r="AG69" s="4">
        <v>4.0759980061970751</v>
      </c>
      <c r="AH69" s="4">
        <v>21.314851959012227</v>
      </c>
      <c r="AI69" s="4">
        <v>506.69516499055379</v>
      </c>
      <c r="AJ69" s="4">
        <v>1.8697238560537039</v>
      </c>
      <c r="AK69" s="5" t="s">
        <v>25</v>
      </c>
      <c r="AL69" s="4" t="s">
        <v>25</v>
      </c>
      <c r="AM69" s="4">
        <v>174.81918054102132</v>
      </c>
      <c r="AN69" s="4">
        <v>46.743096401342598</v>
      </c>
      <c r="AO69" s="4">
        <v>198.19072874169262</v>
      </c>
      <c r="AP69" s="4">
        <v>3.7394477121074077E-2</v>
      </c>
      <c r="AQ69" s="5" t="s">
        <v>25</v>
      </c>
      <c r="AR69" s="4">
        <v>98.160502442819464</v>
      </c>
      <c r="AS69" s="4" t="s">
        <v>25</v>
      </c>
      <c r="AT69" s="4">
        <v>0.74788954242148165</v>
      </c>
      <c r="AU69" s="4">
        <v>1523.8249426837688</v>
      </c>
      <c r="AV69" s="4">
        <v>1.6827514704483335</v>
      </c>
      <c r="AW69" s="4">
        <v>4.300364868923519</v>
      </c>
      <c r="AX69" s="4">
        <v>0.48612820257396305</v>
      </c>
      <c r="AY69" s="4">
        <v>2.430641012869815</v>
      </c>
      <c r="AZ69" s="4">
        <v>0.56091715681611121</v>
      </c>
      <c r="BA69" s="4">
        <v>0.71049506530040751</v>
      </c>
      <c r="BB69" s="4">
        <v>0.59831163393718523</v>
      </c>
      <c r="BC69" s="4" t="s">
        <v>25</v>
      </c>
      <c r="BD69" s="4">
        <v>0.43003648689235191</v>
      </c>
      <c r="BE69" s="4" t="s">
        <v>25</v>
      </c>
      <c r="BF69" s="4">
        <v>0.22436686272644446</v>
      </c>
      <c r="BG69" s="4" t="s">
        <v>25</v>
      </c>
      <c r="BH69" s="4" t="s">
        <v>25</v>
      </c>
      <c r="BI69" s="4" t="s">
        <v>25</v>
      </c>
      <c r="BJ69" s="4" t="s">
        <v>25</v>
      </c>
      <c r="BK69" s="4" t="s">
        <v>25</v>
      </c>
      <c r="BL69" s="4">
        <v>14.957790848429632</v>
      </c>
      <c r="BM69" s="4">
        <v>1.8697238560537038E-2</v>
      </c>
      <c r="BN69" s="4">
        <v>2841.9802612016301</v>
      </c>
      <c r="BO69" s="4">
        <v>0.7665867809820186</v>
      </c>
      <c r="BP69" s="4">
        <v>16.490964410393669</v>
      </c>
      <c r="BQ69" s="4">
        <v>138.3595653479741</v>
      </c>
      <c r="BR69" s="4">
        <v>0.33655029408966669</v>
      </c>
      <c r="BS69" s="4">
        <v>0.18697238560537041</v>
      </c>
      <c r="BT69" s="4">
        <v>9.0681607018604637</v>
      </c>
      <c r="BU69" s="45"/>
      <c r="BV69" s="5"/>
      <c r="BX69" s="5"/>
      <c r="CA69" s="5"/>
      <c r="CC69" s="45"/>
    </row>
    <row r="70" spans="1:86" s="4" customFormat="1">
      <c r="A70" s="4" t="s">
        <v>4</v>
      </c>
      <c r="B70" s="5">
        <v>253</v>
      </c>
      <c r="C70" s="4" t="s">
        <v>14</v>
      </c>
      <c r="D70" s="4">
        <v>-0.30714141000000017</v>
      </c>
      <c r="E70" s="4">
        <v>4.2171505174906893E-2</v>
      </c>
      <c r="F70" s="4">
        <v>-0.60779201561720897</v>
      </c>
      <c r="G70" s="4">
        <v>0.11045355169850045</v>
      </c>
      <c r="H70" s="4">
        <v>0.44256942183333331</v>
      </c>
      <c r="I70" s="4">
        <v>4.2124122881860605E-2</v>
      </c>
      <c r="J70" s="4">
        <v>6.955456500974722</v>
      </c>
      <c r="K70" s="4">
        <v>5.0472443330687193</v>
      </c>
      <c r="L70" s="4">
        <v>0.8147562908080318</v>
      </c>
      <c r="M70" s="4">
        <v>9.3388374225159883</v>
      </c>
      <c r="N70" s="4">
        <v>5.5902590220366815</v>
      </c>
      <c r="O70" s="4">
        <v>0.17220044955136274</v>
      </c>
      <c r="P70" s="4">
        <v>0.69532871438499544</v>
      </c>
      <c r="Q70" s="4">
        <v>6.1513774314003677E-2</v>
      </c>
      <c r="R70" s="4">
        <v>38.818882418595159</v>
      </c>
      <c r="S70" s="4">
        <v>19.494945355594044</v>
      </c>
      <c r="T70" s="5" t="s">
        <v>25</v>
      </c>
      <c r="U70" s="5">
        <v>755.85665326075161</v>
      </c>
      <c r="V70" s="5">
        <v>117824.71359652892</v>
      </c>
      <c r="W70" s="4" t="s">
        <v>25</v>
      </c>
      <c r="X70" s="4">
        <v>75.243648740889299</v>
      </c>
      <c r="Y70" s="4">
        <v>10.260497555575814</v>
      </c>
      <c r="Z70" s="4">
        <v>59.681894114932646</v>
      </c>
      <c r="AA70" s="4">
        <v>16.245787796328372</v>
      </c>
      <c r="AB70" s="51">
        <v>1829.7887307443534</v>
      </c>
      <c r="AC70" s="51">
        <v>5797.1811189003347</v>
      </c>
      <c r="AD70" s="4">
        <v>11.14974067705905</v>
      </c>
      <c r="AE70" s="4">
        <v>2.3941160963010231</v>
      </c>
      <c r="AF70" s="4">
        <v>62.247018503826595</v>
      </c>
      <c r="AG70" s="4">
        <v>3.8989890711188089</v>
      </c>
      <c r="AH70" s="4">
        <v>9.9184809703899521</v>
      </c>
      <c r="AI70" s="4">
        <v>807.15914103863065</v>
      </c>
      <c r="AJ70" s="4">
        <v>3.4201658518586044</v>
      </c>
      <c r="AK70" s="4">
        <v>18.810912185222325</v>
      </c>
      <c r="AL70" s="4" t="s">
        <v>25</v>
      </c>
      <c r="AM70" s="4">
        <v>37.450816077851719</v>
      </c>
      <c r="AN70" s="4">
        <v>8.5504146296465109</v>
      </c>
      <c r="AO70" s="4">
        <v>44.120139488976001</v>
      </c>
      <c r="AP70" s="4">
        <v>1.7100829259293022E-2</v>
      </c>
      <c r="AQ70" s="5" t="s">
        <v>25</v>
      </c>
      <c r="AR70" s="4">
        <v>68.403317037172087</v>
      </c>
      <c r="AS70" s="4" t="s">
        <v>25</v>
      </c>
      <c r="AT70" s="4">
        <v>0.17100829259293024</v>
      </c>
      <c r="AU70" s="4">
        <v>18639.903892629394</v>
      </c>
      <c r="AV70" s="4">
        <v>2.3941160963010231</v>
      </c>
      <c r="AW70" s="4">
        <v>5.9852902407525574</v>
      </c>
      <c r="AX70" s="4">
        <v>0.71823482889030688</v>
      </c>
      <c r="AY70" s="4">
        <v>3.2491575592656741</v>
      </c>
      <c r="AZ70" s="4">
        <v>1.0260497555575814</v>
      </c>
      <c r="BA70" s="4">
        <v>1.1286547311133395</v>
      </c>
      <c r="BB70" s="4">
        <v>0.76953731666818603</v>
      </c>
      <c r="BC70" s="4" t="s">
        <v>25</v>
      </c>
      <c r="BD70" s="4">
        <v>0.61562985333454878</v>
      </c>
      <c r="BE70" s="4" t="s">
        <v>25</v>
      </c>
      <c r="BF70" s="4">
        <v>0.44462156074161857</v>
      </c>
      <c r="BG70" s="4" t="s">
        <v>25</v>
      </c>
      <c r="BH70" s="4" t="s">
        <v>25</v>
      </c>
      <c r="BI70" s="4" t="s">
        <v>25</v>
      </c>
      <c r="BJ70" s="4" t="s">
        <v>25</v>
      </c>
      <c r="BK70" s="4" t="s">
        <v>25</v>
      </c>
      <c r="BL70" s="5" t="s">
        <v>25</v>
      </c>
      <c r="BM70" s="4">
        <v>0</v>
      </c>
      <c r="BN70" s="4">
        <v>225.73094622266788</v>
      </c>
      <c r="BO70" s="4">
        <v>0.11970580481505116</v>
      </c>
      <c r="BP70" s="4">
        <v>1.0602514140761674</v>
      </c>
      <c r="BQ70" s="4">
        <v>6.8403317037172089</v>
      </c>
      <c r="BR70" s="4">
        <v>0.17100829259293024</v>
      </c>
      <c r="BS70" s="4">
        <v>0.51302487777879069</v>
      </c>
      <c r="BT70" s="4">
        <v>6.3102059966791249</v>
      </c>
      <c r="BU70" s="45"/>
      <c r="BV70" s="5"/>
      <c r="BX70" s="5"/>
      <c r="CA70" s="5"/>
      <c r="CC70" s="45"/>
    </row>
    <row r="71" spans="1:86" s="4" customFormat="1">
      <c r="A71" s="4" t="s">
        <v>4</v>
      </c>
      <c r="B71" s="5">
        <v>334</v>
      </c>
      <c r="C71" s="4" t="s">
        <v>14</v>
      </c>
      <c r="H71" s="4">
        <v>1.0231748833333334</v>
      </c>
      <c r="I71" s="4">
        <v>1.9985826942234171E-2</v>
      </c>
      <c r="J71" s="4">
        <v>2.6811684637424347</v>
      </c>
      <c r="K71" s="4">
        <v>2.623039144871572</v>
      </c>
      <c r="L71" s="4">
        <v>0.30608256278781282</v>
      </c>
      <c r="M71" s="4">
        <v>19.89367541931696</v>
      </c>
      <c r="N71" s="4">
        <v>2.4787917675304816</v>
      </c>
      <c r="O71" s="4">
        <v>6.0521904359304386E-2</v>
      </c>
      <c r="P71" s="4">
        <v>0.32417964703286845</v>
      </c>
      <c r="Q71" s="4">
        <v>1.8737117152964496E-2</v>
      </c>
      <c r="R71" s="4">
        <v>26.065428516894748</v>
      </c>
      <c r="S71" s="4">
        <v>9.3760534233434338</v>
      </c>
      <c r="T71" s="4">
        <v>0.21877457987801349</v>
      </c>
      <c r="U71" s="5">
        <v>365.66608351039395</v>
      </c>
      <c r="V71" s="5">
        <v>190646.41960798317</v>
      </c>
      <c r="W71" s="4" t="s">
        <v>25</v>
      </c>
      <c r="X71" s="4">
        <v>40.629564834488214</v>
      </c>
      <c r="Y71" s="4">
        <v>3.1253511411144781</v>
      </c>
      <c r="Z71" s="4">
        <v>53.599772070113296</v>
      </c>
      <c r="AA71" s="4">
        <v>11.407531665067845</v>
      </c>
      <c r="AB71" s="51">
        <v>2556.4687706754298</v>
      </c>
      <c r="AC71" s="51">
        <v>5731</v>
      </c>
      <c r="AD71" s="4">
        <v>4.6098929331438558</v>
      </c>
      <c r="AE71" s="4">
        <v>1.156379922212357</v>
      </c>
      <c r="AF71" s="4">
        <v>39.223156820986702</v>
      </c>
      <c r="AG71" s="4">
        <v>0.32816186981702017</v>
      </c>
      <c r="AH71" s="4">
        <v>3.9066889263930977</v>
      </c>
      <c r="AI71" s="4">
        <v>360.97805679872221</v>
      </c>
      <c r="AJ71" s="5" t="s">
        <v>25</v>
      </c>
      <c r="AK71" s="5" t="s">
        <v>25</v>
      </c>
      <c r="AL71" s="4" t="s">
        <v>25</v>
      </c>
      <c r="AM71" s="4">
        <v>9.063518309231986</v>
      </c>
      <c r="AN71" s="4">
        <v>8.1259129668976442</v>
      </c>
      <c r="AO71" s="4">
        <v>139.23439333664999</v>
      </c>
      <c r="AP71" s="5" t="s">
        <v>25</v>
      </c>
      <c r="AQ71" s="5" t="s">
        <v>25</v>
      </c>
      <c r="AR71" s="4">
        <v>2.9690835840587542</v>
      </c>
      <c r="AS71" s="4" t="s">
        <v>25</v>
      </c>
      <c r="AT71" s="5" t="s">
        <v>25</v>
      </c>
      <c r="AU71" s="5" t="s">
        <v>25</v>
      </c>
      <c r="AV71" s="4">
        <v>0.62507022822289571</v>
      </c>
      <c r="AW71" s="4">
        <v>1.7189431276129632</v>
      </c>
      <c r="AX71" s="4">
        <v>0.23440133558358583</v>
      </c>
      <c r="AY71" s="4">
        <v>1.0938728993900673</v>
      </c>
      <c r="AZ71" s="4">
        <v>0.46880267116717167</v>
      </c>
      <c r="BA71" s="4">
        <v>0.10938728993900675</v>
      </c>
      <c r="BB71" s="4">
        <v>0.37504213693373734</v>
      </c>
      <c r="BC71" s="4" t="s">
        <v>25</v>
      </c>
      <c r="BD71" s="4">
        <v>0.18752106846686867</v>
      </c>
      <c r="BE71" s="4" t="s">
        <v>25</v>
      </c>
      <c r="BF71" s="4">
        <v>0.15626755705572393</v>
      </c>
      <c r="BG71" s="4" t="s">
        <v>25</v>
      </c>
      <c r="BH71" s="4" t="s">
        <v>25</v>
      </c>
      <c r="BI71" s="4" t="s">
        <v>25</v>
      </c>
      <c r="BJ71" s="4" t="s">
        <v>25</v>
      </c>
      <c r="BK71" s="4" t="s">
        <v>25</v>
      </c>
      <c r="BL71" s="5" t="s">
        <v>25</v>
      </c>
      <c r="BM71" s="4">
        <v>0</v>
      </c>
      <c r="BN71" s="4">
        <v>203.14782417244106</v>
      </c>
      <c r="BO71" s="5" t="s">
        <v>25</v>
      </c>
      <c r="BP71" s="4">
        <v>6.2507022822289565E-2</v>
      </c>
      <c r="BQ71" s="4">
        <v>3.1253511411144781</v>
      </c>
      <c r="BR71" s="4">
        <v>6.2507022822289565E-2</v>
      </c>
      <c r="BS71" s="5" t="s">
        <v>25</v>
      </c>
      <c r="BT71" s="4">
        <v>1.5001685477349493</v>
      </c>
      <c r="BU71" s="45"/>
      <c r="BV71" s="5"/>
      <c r="BX71" s="5"/>
      <c r="CA71" s="5"/>
      <c r="CC71" s="45"/>
    </row>
    <row r="72" spans="1:86" s="4" customFormat="1">
      <c r="A72" s="4" t="s">
        <v>4</v>
      </c>
      <c r="B72" s="5">
        <v>425</v>
      </c>
      <c r="C72" s="4" t="s">
        <v>14</v>
      </c>
      <c r="D72" s="4">
        <v>-0.23806228666666662</v>
      </c>
      <c r="E72" s="4">
        <v>1.8820554530197424E-2</v>
      </c>
      <c r="F72" s="4">
        <v>-0.47840360930111409</v>
      </c>
      <c r="G72" s="4">
        <v>1.9077419368806976E-2</v>
      </c>
      <c r="H72" s="4">
        <v>-1.1133350333333334</v>
      </c>
      <c r="I72" s="4">
        <v>3.3410153192904322E-2</v>
      </c>
      <c r="J72" s="4">
        <v>9.9529827242546407</v>
      </c>
      <c r="K72" s="4">
        <v>9.5868657371213892</v>
      </c>
      <c r="L72" s="4">
        <v>2.8096826846856326</v>
      </c>
      <c r="M72" s="4">
        <v>17.130432968907986</v>
      </c>
      <c r="N72" s="4">
        <v>1.7754223425535298</v>
      </c>
      <c r="O72" s="4">
        <v>0.2763796205857571</v>
      </c>
      <c r="P72" s="4">
        <v>0.67851682293625992</v>
      </c>
      <c r="Q72" s="4">
        <v>0.22282554592339407</v>
      </c>
      <c r="R72" s="4">
        <v>23.578935792478038</v>
      </c>
      <c r="S72" s="4">
        <v>14.420912811288584</v>
      </c>
      <c r="T72" s="4">
        <v>0.53520913526431868</v>
      </c>
      <c r="U72" s="5">
        <v>1098.6654193342542</v>
      </c>
      <c r="V72" s="5">
        <v>19029.658142731329</v>
      </c>
      <c r="W72" s="4" t="s">
        <v>25</v>
      </c>
      <c r="X72" s="4">
        <v>101.09505888326019</v>
      </c>
      <c r="Y72" s="4">
        <v>49.060837399229207</v>
      </c>
      <c r="Z72" s="4">
        <v>57.683651245154337</v>
      </c>
      <c r="AA72" s="4">
        <v>43.708746046586022</v>
      </c>
      <c r="AB72" s="51">
        <v>2100.6958559124505</v>
      </c>
      <c r="AC72" s="51">
        <v>27834.867063452599</v>
      </c>
      <c r="AD72" s="4">
        <v>7.1658556443722672</v>
      </c>
      <c r="AE72" s="4">
        <v>2.5273764720815048</v>
      </c>
      <c r="AF72" s="4">
        <v>22.15171143177319</v>
      </c>
      <c r="AG72" s="4">
        <v>0.8325475437444958</v>
      </c>
      <c r="AH72" s="4">
        <v>18.583650530011063</v>
      </c>
      <c r="AI72" s="4">
        <v>391.00000715143278</v>
      </c>
      <c r="AJ72" s="4">
        <v>11.893536339207081</v>
      </c>
      <c r="AK72" s="4">
        <v>81.768062332048686</v>
      </c>
      <c r="AL72" s="4" t="s">
        <v>25</v>
      </c>
      <c r="AM72" s="4">
        <v>5.649429761123363</v>
      </c>
      <c r="AN72" s="4">
        <v>17.840304508810622</v>
      </c>
      <c r="AO72" s="4">
        <v>41.92471559570496</v>
      </c>
      <c r="AP72" s="4">
        <v>2.9733840848017702E-2</v>
      </c>
      <c r="AQ72" s="5" t="s">
        <v>25</v>
      </c>
      <c r="AR72" s="4">
        <v>2.8247148805616815</v>
      </c>
      <c r="AS72" s="4" t="s">
        <v>25</v>
      </c>
      <c r="AT72" s="4">
        <v>0.59467681696035413</v>
      </c>
      <c r="AU72" s="4">
        <v>44.600761272026553</v>
      </c>
      <c r="AV72" s="4">
        <v>9.514829071365666</v>
      </c>
      <c r="AW72" s="4">
        <v>22.597719044493452</v>
      </c>
      <c r="AX72" s="4">
        <v>2.4976426312334872</v>
      </c>
      <c r="AY72" s="4">
        <v>10.704182705286373</v>
      </c>
      <c r="AZ72" s="4">
        <v>2.6760456763215932</v>
      </c>
      <c r="BA72" s="4">
        <v>0.6690114190803983</v>
      </c>
      <c r="BB72" s="4">
        <v>2.3043726657213721</v>
      </c>
      <c r="BC72" s="4" t="s">
        <v>25</v>
      </c>
      <c r="BD72" s="4">
        <v>1.9773004163931773</v>
      </c>
      <c r="BE72" s="4" t="s">
        <v>25</v>
      </c>
      <c r="BF72" s="4">
        <v>1.1150190318006639</v>
      </c>
      <c r="BG72" s="4" t="s">
        <v>25</v>
      </c>
      <c r="BH72" s="4" t="s">
        <v>25</v>
      </c>
      <c r="BI72" s="4" t="s">
        <v>25</v>
      </c>
      <c r="BJ72" s="4" t="s">
        <v>25</v>
      </c>
      <c r="BK72" s="4" t="s">
        <v>25</v>
      </c>
      <c r="BL72" s="4">
        <v>1.4866920424008851</v>
      </c>
      <c r="BM72" s="4">
        <v>0</v>
      </c>
      <c r="BN72" s="4">
        <v>246.79087903854693</v>
      </c>
      <c r="BO72" s="4">
        <v>0.40140685144823901</v>
      </c>
      <c r="BP72" s="4">
        <v>1.6502281670649828</v>
      </c>
      <c r="BQ72" s="4">
        <v>7.4334602120044257</v>
      </c>
      <c r="BR72" s="4">
        <v>8.92015225440531E-2</v>
      </c>
      <c r="BS72" s="4">
        <v>2.2300380636013277</v>
      </c>
      <c r="BT72" s="4">
        <v>3.7613308672742392</v>
      </c>
      <c r="BU72" s="45"/>
      <c r="BV72" s="5"/>
      <c r="BX72" s="5"/>
      <c r="CA72" s="5"/>
      <c r="CC72" s="45"/>
    </row>
    <row r="73" spans="1:86" s="4" customFormat="1">
      <c r="A73" s="4" t="s">
        <v>4</v>
      </c>
      <c r="B73" s="5">
        <v>536</v>
      </c>
      <c r="C73" s="4" t="s">
        <v>15</v>
      </c>
      <c r="D73" s="4">
        <v>-9.479557999999999E-2</v>
      </c>
      <c r="E73" s="4">
        <v>3.2159421281851459E-2</v>
      </c>
      <c r="F73" s="4">
        <v>-0.18784568434122464</v>
      </c>
      <c r="G73" s="4">
        <v>5.7062767918962067E-2</v>
      </c>
      <c r="H73" s="4">
        <v>-0.52612190333333331</v>
      </c>
      <c r="I73" s="4">
        <v>5.0164187168270967E-3</v>
      </c>
      <c r="J73" s="4">
        <v>10.510853933606986</v>
      </c>
      <c r="K73" s="4">
        <v>13.459726272250341</v>
      </c>
      <c r="L73" s="4">
        <v>2.1345824988247641</v>
      </c>
      <c r="M73" s="4">
        <v>14.793214555524976</v>
      </c>
      <c r="N73" s="4">
        <v>1.4923526591122855</v>
      </c>
      <c r="O73" s="4">
        <v>0.22478552116435349</v>
      </c>
      <c r="P73" s="4">
        <v>0.73509908562925363</v>
      </c>
      <c r="Q73" s="4">
        <v>0.18313650626226199</v>
      </c>
      <c r="R73" s="4">
        <v>32.82293335326392</v>
      </c>
      <c r="S73" s="4">
        <v>14.662641237381742</v>
      </c>
      <c r="T73" s="4">
        <v>0.15273584622272651</v>
      </c>
      <c r="U73" s="5">
        <v>1026.384886616722</v>
      </c>
      <c r="V73" s="5">
        <v>48722.73494504975</v>
      </c>
      <c r="W73" s="4" t="s">
        <v>25</v>
      </c>
      <c r="X73" s="4">
        <v>87.059432346954097</v>
      </c>
      <c r="Y73" s="4">
        <v>29.019810782318032</v>
      </c>
      <c r="Z73" s="4">
        <v>84.7683946536132</v>
      </c>
      <c r="AA73" s="4">
        <v>33.296414476554375</v>
      </c>
      <c r="AB73" s="51">
        <v>2769.1008920180311</v>
      </c>
      <c r="AC73" s="51">
        <v>21230.282624958982</v>
      </c>
      <c r="AD73" s="4">
        <v>7.1633111878458733</v>
      </c>
      <c r="AE73" s="4">
        <v>4.7195376482822482</v>
      </c>
      <c r="AF73" s="4">
        <v>36.503867247231632</v>
      </c>
      <c r="AG73" s="4">
        <v>0.97750941582544959</v>
      </c>
      <c r="AH73" s="4">
        <v>15.273584622272649</v>
      </c>
      <c r="AI73" s="4">
        <v>339.0735786144528</v>
      </c>
      <c r="AJ73" s="4">
        <v>7.6367923111363245</v>
      </c>
      <c r="AK73" s="4">
        <v>54.98490464018154</v>
      </c>
      <c r="AL73" s="4" t="s">
        <v>25</v>
      </c>
      <c r="AM73" s="4">
        <v>10.996980928036308</v>
      </c>
      <c r="AN73" s="4">
        <v>19.855660008954445</v>
      </c>
      <c r="AO73" s="4">
        <v>140.36424267868566</v>
      </c>
      <c r="AP73" s="4">
        <v>6.1094338489090599E-2</v>
      </c>
      <c r="AQ73" s="5" t="s">
        <v>25</v>
      </c>
      <c r="AR73" s="4">
        <v>7.025848926245418</v>
      </c>
      <c r="AS73" s="4" t="s">
        <v>25</v>
      </c>
      <c r="AT73" s="4">
        <v>0.45820753866817943</v>
      </c>
      <c r="AU73" s="4">
        <v>59.566980026863334</v>
      </c>
      <c r="AV73" s="4">
        <v>6.4149055413545133</v>
      </c>
      <c r="AW73" s="4">
        <v>15.884528007163556</v>
      </c>
      <c r="AX73" s="4">
        <v>1.9855660008954445</v>
      </c>
      <c r="AY73" s="4">
        <v>7.3313206186908708</v>
      </c>
      <c r="AZ73" s="4">
        <v>1.5273584622272649</v>
      </c>
      <c r="BA73" s="4">
        <v>0.4887547079127248</v>
      </c>
      <c r="BB73" s="4">
        <v>1.6800943084499915</v>
      </c>
      <c r="BC73" s="4" t="s">
        <v>25</v>
      </c>
      <c r="BD73" s="4">
        <v>1.2677075236486297</v>
      </c>
      <c r="BE73" s="4" t="s">
        <v>25</v>
      </c>
      <c r="BF73" s="4">
        <v>0.85532073884726845</v>
      </c>
      <c r="BG73" s="4" t="s">
        <v>25</v>
      </c>
      <c r="BH73" s="4" t="s">
        <v>25</v>
      </c>
      <c r="BI73" s="4" t="s">
        <v>25</v>
      </c>
      <c r="BJ73" s="4" t="s">
        <v>25</v>
      </c>
      <c r="BK73" s="4" t="s">
        <v>25</v>
      </c>
      <c r="BL73" s="4">
        <v>1.5273584622272649</v>
      </c>
      <c r="BM73" s="4">
        <v>0</v>
      </c>
      <c r="BN73" s="4">
        <v>481.11791560158844</v>
      </c>
      <c r="BO73" s="4">
        <v>0.70258489262454193</v>
      </c>
      <c r="BP73" s="4">
        <v>3.5892923862340727</v>
      </c>
      <c r="BQ73" s="4">
        <v>16.800943084499913</v>
      </c>
      <c r="BR73" s="4">
        <v>7.6367923111363256E-2</v>
      </c>
      <c r="BS73" s="4">
        <v>1.6800943084499915</v>
      </c>
      <c r="BT73" s="4">
        <v>3.2990942784108923</v>
      </c>
      <c r="BU73" s="45"/>
      <c r="BV73" s="5"/>
      <c r="BX73" s="5"/>
      <c r="CA73" s="5"/>
      <c r="CC73" s="45"/>
    </row>
    <row r="74" spans="1:86" s="4" customFormat="1">
      <c r="A74" s="4" t="s">
        <v>4</v>
      </c>
      <c r="B74" s="5">
        <v>643</v>
      </c>
      <c r="C74" s="4" t="s">
        <v>15</v>
      </c>
      <c r="H74" s="4">
        <v>-8.5373326666666582E-2</v>
      </c>
      <c r="I74" s="4">
        <v>2.723279705957752E-2</v>
      </c>
      <c r="J74" s="4">
        <v>5.4133157582963545</v>
      </c>
      <c r="K74" s="4">
        <v>11.641440033610722</v>
      </c>
      <c r="L74" s="4">
        <v>0.71276068345475652</v>
      </c>
      <c r="M74" s="4">
        <v>10.923299476320587</v>
      </c>
      <c r="N74" s="4">
        <v>0.73085913024211802</v>
      </c>
      <c r="O74" s="4">
        <v>0.24769261899568815</v>
      </c>
      <c r="P74" s="4">
        <v>0.57259358323881249</v>
      </c>
      <c r="Q74" s="4">
        <v>4.0359860043346379E-2</v>
      </c>
      <c r="R74" s="4">
        <v>41.789043047341316</v>
      </c>
      <c r="S74" s="4">
        <v>11.612742530272055</v>
      </c>
      <c r="T74" s="4">
        <v>0.50490184914226321</v>
      </c>
      <c r="U74" s="5">
        <v>523.41491694414617</v>
      </c>
      <c r="V74" s="5">
        <v>118988.53578119336</v>
      </c>
      <c r="W74" s="4" t="s">
        <v>25</v>
      </c>
      <c r="X74" s="4">
        <v>89.199326681799832</v>
      </c>
      <c r="Y74" s="4">
        <v>5.0490184914226317</v>
      </c>
      <c r="Z74" s="4">
        <v>188.49669034644492</v>
      </c>
      <c r="AA74" s="4">
        <v>24.06698814244788</v>
      </c>
      <c r="AB74" s="51">
        <v>9002.3999702065521</v>
      </c>
      <c r="AC74" s="51">
        <v>41401.951629665578</v>
      </c>
      <c r="AD74" s="4">
        <v>14.524343193659107</v>
      </c>
      <c r="AE74" s="4">
        <v>3.366012327615088</v>
      </c>
      <c r="AF74" s="4">
        <v>217.10779513117316</v>
      </c>
      <c r="AG74" s="4">
        <v>4.6955871970230474</v>
      </c>
      <c r="AH74" s="4">
        <v>7.573527737133948</v>
      </c>
      <c r="AI74" s="4">
        <v>257.49994306255422</v>
      </c>
      <c r="AJ74" s="4">
        <v>1.683006163807544</v>
      </c>
      <c r="AK74" s="4">
        <v>11.781043146652808</v>
      </c>
      <c r="AL74" s="4" t="s">
        <v>25</v>
      </c>
      <c r="AM74" s="4">
        <v>67.320246552301754</v>
      </c>
      <c r="AN74" s="4">
        <v>80.784295862762107</v>
      </c>
      <c r="AO74" s="4">
        <v>684.98350866967041</v>
      </c>
      <c r="AP74" s="4">
        <v>3.366012327615088E-2</v>
      </c>
      <c r="AQ74" s="5" t="s">
        <v>25</v>
      </c>
      <c r="AR74" s="4">
        <v>34.669926974435405</v>
      </c>
      <c r="AS74" s="4" t="s">
        <v>25</v>
      </c>
      <c r="AT74" s="4">
        <v>0.16830061638075441</v>
      </c>
      <c r="AU74" s="4">
        <v>127.90846844937334</v>
      </c>
      <c r="AV74" s="4">
        <v>2.0196073965690529</v>
      </c>
      <c r="AW74" s="4">
        <v>4.5441166422803692</v>
      </c>
      <c r="AX74" s="4">
        <v>0.55539203405648951</v>
      </c>
      <c r="AY74" s="4">
        <v>2.0196073965690529</v>
      </c>
      <c r="AZ74" s="4">
        <v>0.50490184914226321</v>
      </c>
      <c r="BA74" s="4">
        <v>0.25245092457113161</v>
      </c>
      <c r="BB74" s="4">
        <v>0.55539203405648951</v>
      </c>
      <c r="BC74" s="4" t="s">
        <v>25</v>
      </c>
      <c r="BD74" s="4">
        <v>0.28611104784728247</v>
      </c>
      <c r="BE74" s="4" t="s">
        <v>25</v>
      </c>
      <c r="BF74" s="4">
        <v>0.20196073965690528</v>
      </c>
      <c r="BG74" s="4" t="s">
        <v>25</v>
      </c>
      <c r="BH74" s="4" t="s">
        <v>25</v>
      </c>
      <c r="BI74" s="4" t="s">
        <v>25</v>
      </c>
      <c r="BJ74" s="4" t="s">
        <v>25</v>
      </c>
      <c r="BK74" s="4" t="s">
        <v>25</v>
      </c>
      <c r="BL74" s="4">
        <v>25.245092457113159</v>
      </c>
      <c r="BM74" s="4">
        <v>0</v>
      </c>
      <c r="BN74" s="4">
        <v>1595.4898432895518</v>
      </c>
      <c r="BO74" s="4">
        <v>1.1612742530272053</v>
      </c>
      <c r="BP74" s="4">
        <v>5.0995086763368578</v>
      </c>
      <c r="BQ74" s="4">
        <v>72.369265043724397</v>
      </c>
      <c r="BR74" s="4">
        <v>0.10098036982845264</v>
      </c>
      <c r="BS74" s="4">
        <v>0.33660123276150883</v>
      </c>
      <c r="BT74" s="4">
        <v>3.1135614030439567</v>
      </c>
      <c r="BU74" s="45"/>
      <c r="BV74" s="5"/>
      <c r="BX74" s="5"/>
      <c r="CA74" s="5"/>
      <c r="CC74" s="45"/>
    </row>
    <row r="75" spans="1:86" s="4" customFormat="1">
      <c r="A75" s="4" t="s">
        <v>4</v>
      </c>
      <c r="B75" s="5">
        <v>673</v>
      </c>
      <c r="C75" s="4" t="s">
        <v>15</v>
      </c>
      <c r="D75" s="4">
        <v>-1.7883439999999973E-2</v>
      </c>
      <c r="E75" s="4">
        <v>3.3906704087823092E-2</v>
      </c>
      <c r="F75" s="4">
        <v>-3.5222945251590046E-2</v>
      </c>
      <c r="G75" s="4">
        <v>7.4648294693716921E-2</v>
      </c>
      <c r="H75" s="4">
        <v>-0.17970289</v>
      </c>
      <c r="I75" s="4">
        <v>2.4006690196159947E-2</v>
      </c>
      <c r="J75" s="4">
        <v>5.4715783908780784</v>
      </c>
      <c r="K75" s="4">
        <v>10.190180400047113</v>
      </c>
      <c r="L75" s="4">
        <v>0.87667263931978112</v>
      </c>
      <c r="M75" s="4">
        <v>11.029152296895715</v>
      </c>
      <c r="N75" s="4">
        <v>0.81633886014417656</v>
      </c>
      <c r="O75" s="4">
        <v>0.18501250696483043</v>
      </c>
      <c r="P75" s="4">
        <v>0.56817410998471118</v>
      </c>
      <c r="Q75" s="4">
        <v>4.773204366338852E-2</v>
      </c>
      <c r="R75" s="4">
        <v>41.735256996964893</v>
      </c>
      <c r="S75" s="4">
        <v>11.624089129257676</v>
      </c>
      <c r="T75" s="5" t="s">
        <v>25</v>
      </c>
      <c r="U75" s="5">
        <v>601.90488915882213</v>
      </c>
      <c r="V75" s="5">
        <v>121336.38241773081</v>
      </c>
      <c r="W75" s="4" t="s">
        <v>25</v>
      </c>
      <c r="X75" s="4">
        <v>85.9864127369746</v>
      </c>
      <c r="Y75" s="4">
        <v>9.5540458596638445</v>
      </c>
      <c r="Z75" s="4">
        <v>203.81964500616201</v>
      </c>
      <c r="AA75" s="4">
        <v>33.439160508823456</v>
      </c>
      <c r="AB75" s="51">
        <v>8170.3015509891975</v>
      </c>
      <c r="AC75" s="51">
        <v>42674.738173165169</v>
      </c>
      <c r="AD75" s="4">
        <v>15.68455861961481</v>
      </c>
      <c r="AE75" s="4">
        <v>3.3279926411162388</v>
      </c>
      <c r="AF75" s="4">
        <v>176.7498484037811</v>
      </c>
      <c r="AG75" s="4">
        <v>4.6337122419369647</v>
      </c>
      <c r="AH75" s="4">
        <v>7.9617048830532031</v>
      </c>
      <c r="AI75" s="4">
        <v>270.69796602380893</v>
      </c>
      <c r="AJ75" s="4">
        <v>1.5923409766106407</v>
      </c>
      <c r="AK75" s="4">
        <v>15.923409766106406</v>
      </c>
      <c r="AL75" s="4" t="s">
        <v>25</v>
      </c>
      <c r="AM75" s="4">
        <v>43.311674563809426</v>
      </c>
      <c r="AN75" s="4">
        <v>35.031501485434092</v>
      </c>
      <c r="AO75" s="4">
        <v>286.62137578991531</v>
      </c>
      <c r="AP75" s="4">
        <v>4.7770229298319221E-2</v>
      </c>
      <c r="AQ75" s="5" t="s">
        <v>25</v>
      </c>
      <c r="AR75" s="4">
        <v>29.139839871974726</v>
      </c>
      <c r="AS75" s="4" t="s">
        <v>25</v>
      </c>
      <c r="AT75" s="5" t="s">
        <v>25</v>
      </c>
      <c r="AU75" s="4">
        <v>499.9950666557412</v>
      </c>
      <c r="AV75" s="4">
        <v>2.2292773672548969</v>
      </c>
      <c r="AW75" s="4">
        <v>5.0954911251540507</v>
      </c>
      <c r="AX75" s="4">
        <v>0.58916616134593702</v>
      </c>
      <c r="AY75" s="4">
        <v>2.3885114649159611</v>
      </c>
      <c r="AZ75" s="4">
        <v>0.47770229298319217</v>
      </c>
      <c r="BA75" s="4">
        <v>0.17515750742717048</v>
      </c>
      <c r="BB75" s="4">
        <v>0.46177888321708577</v>
      </c>
      <c r="BC75" s="4" t="s">
        <v>25</v>
      </c>
      <c r="BD75" s="4">
        <v>0.54139593204761782</v>
      </c>
      <c r="BE75" s="4" t="s">
        <v>25</v>
      </c>
      <c r="BF75" s="4">
        <v>0.31846819532212817</v>
      </c>
      <c r="BG75" s="4" t="s">
        <v>25</v>
      </c>
      <c r="BH75" s="4" t="s">
        <v>25</v>
      </c>
      <c r="BI75" s="4" t="s">
        <v>25</v>
      </c>
      <c r="BJ75" s="4" t="s">
        <v>25</v>
      </c>
      <c r="BK75" s="4" t="s">
        <v>25</v>
      </c>
      <c r="BL75" s="4">
        <v>6.3693639064425627</v>
      </c>
      <c r="BM75" s="4">
        <v>1.5923409766106407E-2</v>
      </c>
      <c r="BN75" s="4">
        <v>1049.3527035864122</v>
      </c>
      <c r="BO75" s="4">
        <v>1.4331068789495767</v>
      </c>
      <c r="BP75" s="4">
        <v>7.372538721707266</v>
      </c>
      <c r="BQ75" s="4">
        <v>81.209389807142671</v>
      </c>
      <c r="BR75" s="4">
        <v>0.12738727812885126</v>
      </c>
      <c r="BS75" s="4">
        <v>0.31846819532212817</v>
      </c>
      <c r="BT75" s="4">
        <v>5.9712786622899028</v>
      </c>
      <c r="BU75" s="45"/>
      <c r="BV75" s="5"/>
      <c r="BX75" s="5"/>
      <c r="CA75" s="5"/>
      <c r="CC75" s="45"/>
    </row>
    <row r="76" spans="1:86" s="4" customFormat="1">
      <c r="A76" s="4" t="s">
        <v>4</v>
      </c>
      <c r="B76" s="5">
        <v>850</v>
      </c>
      <c r="C76" s="4" t="s">
        <v>15</v>
      </c>
      <c r="D76" s="4">
        <v>7.8209599999999879E-2</v>
      </c>
      <c r="E76" s="4">
        <v>3.9924109753881692E-2</v>
      </c>
      <c r="F76" s="4">
        <v>0.15569978253905339</v>
      </c>
      <c r="G76" s="4">
        <v>8.1478498083604883E-2</v>
      </c>
      <c r="H76" s="4">
        <v>-0.25959000333333332</v>
      </c>
      <c r="I76" s="4">
        <v>2.5693698061854238E-2</v>
      </c>
      <c r="J76" s="4">
        <v>5.3679295073778315</v>
      </c>
      <c r="K76" s="4">
        <v>14.246121190322246</v>
      </c>
      <c r="L76" s="4">
        <v>0.70929035321980982</v>
      </c>
      <c r="M76" s="4">
        <v>9.7954088146473008</v>
      </c>
      <c r="N76" s="4">
        <v>0.78765333974806473</v>
      </c>
      <c r="O76" s="4">
        <v>0.18392074322967275</v>
      </c>
      <c r="P76" s="4">
        <v>0.37998775126881595</v>
      </c>
      <c r="Q76" s="4">
        <v>3.050381288662737E-2</v>
      </c>
      <c r="R76" s="4">
        <v>39.008275919419084</v>
      </c>
      <c r="S76" s="4">
        <v>8.480059982482409</v>
      </c>
      <c r="T76" s="4">
        <v>0.22048155954454265</v>
      </c>
      <c r="U76" s="5">
        <v>600.38824675975457</v>
      </c>
      <c r="V76" s="5">
        <v>119060.04215405304</v>
      </c>
      <c r="W76" s="4" t="s">
        <v>25</v>
      </c>
      <c r="X76" s="4">
        <v>86.496611821320585</v>
      </c>
      <c r="Y76" s="4">
        <v>6.7840479859859277</v>
      </c>
      <c r="Z76" s="4">
        <v>195.04137959709541</v>
      </c>
      <c r="AA76" s="4">
        <v>32.7330315323821</v>
      </c>
      <c r="AB76" s="51">
        <v>6795.920069961403</v>
      </c>
      <c r="AC76" s="51">
        <v>66483.670262662097</v>
      </c>
      <c r="AD76" s="4">
        <v>14.619623409799672</v>
      </c>
      <c r="AE76" s="4">
        <v>4.4435514308207829</v>
      </c>
      <c r="AF76" s="4">
        <v>191.64935560410245</v>
      </c>
      <c r="AG76" s="4">
        <v>5.0032353896646224</v>
      </c>
      <c r="AH76" s="4">
        <v>4.7488335901901495</v>
      </c>
      <c r="AI76" s="4">
        <v>459.61925105054661</v>
      </c>
      <c r="AJ76" s="5" t="s">
        <v>25</v>
      </c>
      <c r="AK76" s="4">
        <v>10.176071978978891</v>
      </c>
      <c r="AL76" s="4" t="s">
        <v>25</v>
      </c>
      <c r="AM76" s="4">
        <v>101.59111859013926</v>
      </c>
      <c r="AN76" s="4">
        <v>117.02482775825726</v>
      </c>
      <c r="AO76" s="4">
        <v>1312.7132852882771</v>
      </c>
      <c r="AP76" s="4">
        <v>3.3920239929929638E-2</v>
      </c>
      <c r="AQ76" s="5" t="s">
        <v>25</v>
      </c>
      <c r="AR76" s="4">
        <v>32.902632732031748</v>
      </c>
      <c r="AS76" s="4" t="s">
        <v>25</v>
      </c>
      <c r="AT76" s="5" t="s">
        <v>25</v>
      </c>
      <c r="AU76" s="4">
        <v>2815.37991418416</v>
      </c>
      <c r="AV76" s="4">
        <v>1.8656131961461302</v>
      </c>
      <c r="AW76" s="4">
        <v>3.900827591941908</v>
      </c>
      <c r="AX76" s="4">
        <v>0.44096311908908531</v>
      </c>
      <c r="AY76" s="4">
        <v>2.0352143957957782</v>
      </c>
      <c r="AZ76" s="4">
        <v>0.33920239929929641</v>
      </c>
      <c r="BA76" s="4">
        <v>0.28832203940440193</v>
      </c>
      <c r="BB76" s="4">
        <v>0.33920239929929641</v>
      </c>
      <c r="BC76" s="4" t="s">
        <v>25</v>
      </c>
      <c r="BD76" s="4">
        <v>0.1696011996496482</v>
      </c>
      <c r="BE76" s="4" t="s">
        <v>25</v>
      </c>
      <c r="BF76" s="4">
        <v>0.22048155954454265</v>
      </c>
      <c r="BG76" s="4" t="s">
        <v>25</v>
      </c>
      <c r="BH76" s="4" t="s">
        <v>25</v>
      </c>
      <c r="BI76" s="4" t="s">
        <v>25</v>
      </c>
      <c r="BJ76" s="4" t="s">
        <v>25</v>
      </c>
      <c r="BK76" s="4" t="s">
        <v>25</v>
      </c>
      <c r="BL76" s="4">
        <v>15.264107968468338</v>
      </c>
      <c r="BM76" s="4">
        <v>0</v>
      </c>
      <c r="BN76" s="4">
        <v>1334.7614412427313</v>
      </c>
      <c r="BO76" s="4">
        <v>1.5433709168117986</v>
      </c>
      <c r="BP76" s="4">
        <v>3.9856281917667329</v>
      </c>
      <c r="BQ76" s="4">
        <v>96.672683800299467</v>
      </c>
      <c r="BR76" s="4">
        <v>0.15264107968468338</v>
      </c>
      <c r="BS76" s="4">
        <v>0.33920239929929641</v>
      </c>
      <c r="BT76" s="4">
        <v>5.1558764693493053</v>
      </c>
      <c r="BU76" s="45"/>
      <c r="BV76" s="5"/>
      <c r="BX76" s="5"/>
      <c r="CA76" s="5"/>
      <c r="CC76" s="45"/>
    </row>
    <row r="77" spans="1:86" s="4" customFormat="1" ht="15" customHeight="1">
      <c r="A77" s="46" t="s">
        <v>85</v>
      </c>
      <c r="B77" s="47"/>
      <c r="C77" s="46"/>
      <c r="I77" s="47"/>
      <c r="U77" s="5"/>
      <c r="V77" s="5"/>
      <c r="AB77" s="51"/>
      <c r="AC77" s="51"/>
      <c r="AI77" s="45"/>
      <c r="AK77" s="5"/>
      <c r="AL77" s="5"/>
      <c r="AM77" s="5"/>
      <c r="AN77" s="5"/>
      <c r="AO77" s="5"/>
      <c r="AP77" s="5"/>
      <c r="AQ77" s="5"/>
      <c r="AR77" s="45"/>
      <c r="AS77" s="45"/>
      <c r="AT77" s="5"/>
      <c r="AU77" s="5"/>
      <c r="AX77" s="45"/>
      <c r="AZ77" s="45"/>
      <c r="BA77" s="5"/>
      <c r="BB77" s="5"/>
      <c r="BC77" s="5"/>
      <c r="BD77" s="5"/>
      <c r="BE77" s="45"/>
      <c r="BF77" s="45"/>
      <c r="BG77" s="45"/>
      <c r="BJ77" s="45"/>
      <c r="BL77" s="45"/>
      <c r="BM77" s="5"/>
      <c r="BN77" s="45"/>
      <c r="BO77" s="45"/>
      <c r="BQ77" s="45"/>
      <c r="BR77" s="45"/>
      <c r="BW77" s="45"/>
      <c r="BY77" s="5"/>
      <c r="BZ77" s="45"/>
      <c r="CA77" s="5"/>
      <c r="CC77" s="5"/>
      <c r="CF77" s="5"/>
      <c r="CH77" s="45"/>
    </row>
    <row r="78" spans="1:86" s="4" customFormat="1">
      <c r="A78" s="46" t="s">
        <v>112</v>
      </c>
      <c r="B78" s="47"/>
      <c r="C78" s="46"/>
      <c r="F78" s="48"/>
      <c r="G78" s="48"/>
      <c r="H78" s="46"/>
      <c r="I78" s="47"/>
      <c r="U78" s="5"/>
      <c r="V78" s="5"/>
      <c r="AB78" s="51"/>
      <c r="AC78" s="51"/>
      <c r="AI78" s="45"/>
      <c r="AK78" s="5"/>
      <c r="AL78" s="5"/>
      <c r="AM78" s="5"/>
      <c r="AN78" s="5"/>
      <c r="AO78" s="5"/>
      <c r="AP78" s="5"/>
      <c r="AQ78" s="5"/>
      <c r="AR78" s="45"/>
      <c r="AS78" s="45"/>
      <c r="AT78" s="5"/>
      <c r="AU78" s="5"/>
      <c r="AX78" s="45"/>
      <c r="AZ78" s="45"/>
      <c r="BA78" s="5"/>
      <c r="BB78" s="5"/>
      <c r="BC78" s="5"/>
      <c r="BD78" s="5"/>
      <c r="BE78" s="45"/>
      <c r="BF78" s="45"/>
      <c r="BG78" s="45"/>
      <c r="BJ78" s="45"/>
      <c r="BL78" s="45"/>
      <c r="BM78" s="5"/>
      <c r="BN78" s="45"/>
      <c r="BO78" s="45"/>
      <c r="BQ78" s="45"/>
      <c r="BR78" s="45"/>
      <c r="BW78" s="45"/>
      <c r="BY78" s="5"/>
      <c r="BZ78" s="45"/>
      <c r="CA78" s="5"/>
      <c r="CC78" s="5"/>
      <c r="CF78" s="5"/>
      <c r="CH78" s="45"/>
    </row>
    <row r="79" spans="1:86">
      <c r="A79" s="48" t="s">
        <v>113</v>
      </c>
    </row>
    <row r="80" spans="1:86">
      <c r="D80" s="50"/>
      <c r="H80" s="50"/>
    </row>
    <row r="81" spans="4:8">
      <c r="D81" s="50"/>
      <c r="H81" s="50"/>
    </row>
  </sheetData>
  <sortState xmlns:xlrd2="http://schemas.microsoft.com/office/spreadsheetml/2017/richdata2" ref="A68:CH76">
    <sortCondition ref="B68:B76"/>
  </sortState>
  <mergeCells count="3">
    <mergeCell ref="A19:A20"/>
    <mergeCell ref="B19:B20"/>
    <mergeCell ref="C19:C2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803AB-02BD-49F0-A84E-21EDAFBB701D}">
  <dimension ref="A1:BU62"/>
  <sheetViews>
    <sheetView zoomScale="70" zoomScaleNormal="70" workbookViewId="0">
      <selection activeCell="F76" sqref="F76"/>
    </sheetView>
  </sheetViews>
  <sheetFormatPr defaultRowHeight="15"/>
  <cols>
    <col min="1" max="19" width="12.7109375" style="2" customWidth="1"/>
    <col min="20" max="20" width="12.7109375" style="3" customWidth="1"/>
    <col min="21" max="21" width="12.7109375" style="2" customWidth="1"/>
    <col min="22" max="26" width="12.7109375" style="1" customWidth="1"/>
    <col min="27" max="28" width="12.7109375" style="3" customWidth="1"/>
    <col min="29" max="30" width="12.7109375" style="1" customWidth="1"/>
    <col min="31" max="32" width="12.7109375" style="2" customWidth="1"/>
    <col min="33" max="33" width="12.7109375" style="3" customWidth="1"/>
    <col min="34" max="34" width="12.7109375" style="2" customWidth="1"/>
    <col min="35" max="35" width="12.7109375" style="3" customWidth="1"/>
    <col min="36" max="39" width="12.7109375" style="1" customWidth="1"/>
    <col min="40" max="42" width="12.7109375" style="3" customWidth="1"/>
    <col min="43" max="44" width="12.7109375" style="2" customWidth="1"/>
    <col min="45" max="45" width="12.7109375" style="3" customWidth="1"/>
    <col min="46" max="46" width="12.7109375" style="2" customWidth="1"/>
    <col min="47" max="47" width="12.7109375" style="3" customWidth="1"/>
    <col min="48" max="48" width="12.7109375" style="1" customWidth="1"/>
    <col min="49" max="50" width="12.7109375" style="3" customWidth="1"/>
    <col min="51" max="51" width="12.7109375" style="2" customWidth="1"/>
    <col min="52" max="53" width="12.7109375" style="3" customWidth="1"/>
    <col min="54" max="60" width="12.7109375" style="2" customWidth="1"/>
    <col min="61" max="61" width="12.7109375" style="3" customWidth="1"/>
    <col min="62" max="62" width="12.7109375" style="2" customWidth="1"/>
    <col min="63" max="63" width="12.7109375" style="1" customWidth="1"/>
    <col min="64" max="64" width="12.7109375" style="3" customWidth="1"/>
    <col min="65" max="65" width="12.7109375" style="1" customWidth="1"/>
    <col min="66" max="66" width="12.7109375" style="2" customWidth="1"/>
    <col min="67" max="67" width="12.7109375" style="1" customWidth="1"/>
    <col min="68" max="69" width="12.7109375" style="2" customWidth="1"/>
    <col min="70" max="70" width="12.7109375" style="1" customWidth="1"/>
    <col min="71" max="71" width="12.7109375" style="2" customWidth="1"/>
    <col min="72" max="72" width="12.7109375" style="3" customWidth="1"/>
    <col min="73" max="73" width="12.7109375" style="2" customWidth="1"/>
    <col min="74" max="16384" width="9.140625" style="2"/>
  </cols>
  <sheetData>
    <row r="1" spans="1:73" ht="17.25">
      <c r="A1" s="31" t="s">
        <v>92</v>
      </c>
    </row>
    <row r="2" spans="1:73" ht="18.75">
      <c r="A2" s="60" t="s">
        <v>109</v>
      </c>
      <c r="B2" s="62" t="s">
        <v>110</v>
      </c>
      <c r="C2" s="64" t="s">
        <v>111</v>
      </c>
      <c r="D2" s="13" t="s">
        <v>20</v>
      </c>
      <c r="E2" s="14" t="s">
        <v>23</v>
      </c>
      <c r="F2" s="13" t="s">
        <v>21</v>
      </c>
      <c r="G2" s="14" t="s">
        <v>23</v>
      </c>
      <c r="H2" s="13" t="s">
        <v>22</v>
      </c>
      <c r="I2" s="14" t="s">
        <v>23</v>
      </c>
      <c r="J2" s="18" t="s">
        <v>30</v>
      </c>
      <c r="K2" s="18" t="s">
        <v>91</v>
      </c>
      <c r="L2" s="18" t="s">
        <v>90</v>
      </c>
      <c r="M2" s="18" t="s">
        <v>27</v>
      </c>
      <c r="N2" s="18" t="s">
        <v>28</v>
      </c>
      <c r="O2" s="18" t="s">
        <v>29</v>
      </c>
      <c r="P2" s="18" t="s">
        <v>87</v>
      </c>
      <c r="Q2" s="18" t="s">
        <v>88</v>
      </c>
      <c r="R2" s="18" t="s">
        <v>89</v>
      </c>
      <c r="S2" s="18" t="s">
        <v>31</v>
      </c>
      <c r="T2" s="19" t="s">
        <v>32</v>
      </c>
      <c r="U2" s="18" t="s">
        <v>33</v>
      </c>
      <c r="V2" s="20" t="s">
        <v>34</v>
      </c>
      <c r="W2" s="20" t="s">
        <v>35</v>
      </c>
      <c r="X2" s="20" t="s">
        <v>36</v>
      </c>
      <c r="Y2" s="20" t="s">
        <v>37</v>
      </c>
      <c r="Z2" s="20" t="s">
        <v>38</v>
      </c>
      <c r="AA2" s="19" t="s">
        <v>40</v>
      </c>
      <c r="AB2" s="19" t="s">
        <v>41</v>
      </c>
      <c r="AC2" s="20" t="s">
        <v>16</v>
      </c>
      <c r="AD2" s="20" t="s">
        <v>17</v>
      </c>
      <c r="AE2" s="18" t="s">
        <v>42</v>
      </c>
      <c r="AF2" s="18" t="s">
        <v>43</v>
      </c>
      <c r="AG2" s="19" t="s">
        <v>44</v>
      </c>
      <c r="AH2" s="18" t="s">
        <v>45</v>
      </c>
      <c r="AI2" s="19" t="s">
        <v>46</v>
      </c>
      <c r="AJ2" s="20" t="s">
        <v>47</v>
      </c>
      <c r="AK2" s="20" t="s">
        <v>48</v>
      </c>
      <c r="AL2" s="20" t="s">
        <v>49</v>
      </c>
      <c r="AM2" s="20" t="s">
        <v>50</v>
      </c>
      <c r="AN2" s="19" t="s">
        <v>51</v>
      </c>
      <c r="AO2" s="19" t="s">
        <v>52</v>
      </c>
      <c r="AP2" s="19" t="s">
        <v>53</v>
      </c>
      <c r="AQ2" s="18" t="s">
        <v>54</v>
      </c>
      <c r="AR2" s="18" t="s">
        <v>55</v>
      </c>
      <c r="AS2" s="19" t="s">
        <v>56</v>
      </c>
      <c r="AT2" s="18" t="s">
        <v>57</v>
      </c>
      <c r="AU2" s="19" t="s">
        <v>58</v>
      </c>
      <c r="AV2" s="20" t="s">
        <v>59</v>
      </c>
      <c r="AW2" s="19" t="s">
        <v>60</v>
      </c>
      <c r="AX2" s="19" t="s">
        <v>61</v>
      </c>
      <c r="AY2" s="18" t="s">
        <v>62</v>
      </c>
      <c r="AZ2" s="19" t="s">
        <v>63</v>
      </c>
      <c r="BA2" s="19" t="s">
        <v>64</v>
      </c>
      <c r="BB2" s="18" t="s">
        <v>65</v>
      </c>
      <c r="BC2" s="18" t="s">
        <v>66</v>
      </c>
      <c r="BD2" s="18" t="s">
        <v>67</v>
      </c>
      <c r="BE2" s="18" t="s">
        <v>68</v>
      </c>
      <c r="BF2" s="18" t="s">
        <v>69</v>
      </c>
      <c r="BG2" s="18" t="s">
        <v>70</v>
      </c>
      <c r="BH2" s="18" t="s">
        <v>71</v>
      </c>
      <c r="BI2" s="19" t="s">
        <v>72</v>
      </c>
      <c r="BJ2" s="18" t="s">
        <v>73</v>
      </c>
      <c r="BK2" s="20" t="s">
        <v>74</v>
      </c>
      <c r="BL2" s="19" t="s">
        <v>75</v>
      </c>
      <c r="BM2" s="20" t="s">
        <v>76</v>
      </c>
      <c r="BN2" s="18" t="s">
        <v>77</v>
      </c>
      <c r="BO2" s="20" t="s">
        <v>78</v>
      </c>
      <c r="BP2" s="18" t="s">
        <v>79</v>
      </c>
      <c r="BQ2" s="18" t="s">
        <v>80</v>
      </c>
      <c r="BR2" s="20" t="s">
        <v>81</v>
      </c>
      <c r="BS2" s="18" t="s">
        <v>82</v>
      </c>
      <c r="BT2" s="19" t="s">
        <v>83</v>
      </c>
      <c r="BU2" s="21" t="s">
        <v>84</v>
      </c>
    </row>
    <row r="3" spans="1:73">
      <c r="A3" s="61"/>
      <c r="B3" s="63"/>
      <c r="C3" s="63"/>
      <c r="D3" s="15" t="s">
        <v>19</v>
      </c>
      <c r="E3" s="15" t="s">
        <v>19</v>
      </c>
      <c r="F3" s="15" t="s">
        <v>19</v>
      </c>
      <c r="G3" s="15" t="s">
        <v>19</v>
      </c>
      <c r="H3" s="15" t="s">
        <v>19</v>
      </c>
      <c r="I3" s="15" t="s">
        <v>19</v>
      </c>
      <c r="J3" s="22" t="s">
        <v>26</v>
      </c>
      <c r="K3" s="22" t="s">
        <v>26</v>
      </c>
      <c r="L3" s="22" t="s">
        <v>26</v>
      </c>
      <c r="M3" s="22" t="s">
        <v>26</v>
      </c>
      <c r="N3" s="22" t="s">
        <v>26</v>
      </c>
      <c r="O3" s="22" t="s">
        <v>26</v>
      </c>
      <c r="P3" s="22" t="s">
        <v>26</v>
      </c>
      <c r="Q3" s="22" t="s">
        <v>26</v>
      </c>
      <c r="R3" s="22" t="s">
        <v>26</v>
      </c>
      <c r="S3" s="22" t="s">
        <v>26</v>
      </c>
      <c r="T3" s="23" t="s">
        <v>18</v>
      </c>
      <c r="U3" s="24" t="s">
        <v>18</v>
      </c>
      <c r="V3" s="24" t="s">
        <v>18</v>
      </c>
      <c r="W3" s="24" t="s">
        <v>18</v>
      </c>
      <c r="X3" s="24" t="s">
        <v>18</v>
      </c>
      <c r="Y3" s="24" t="s">
        <v>18</v>
      </c>
      <c r="Z3" s="24" t="s">
        <v>18</v>
      </c>
      <c r="AA3" s="23" t="s">
        <v>18</v>
      </c>
      <c r="AB3" s="23" t="s">
        <v>18</v>
      </c>
      <c r="AC3" s="24" t="s">
        <v>18</v>
      </c>
      <c r="AD3" s="24" t="s">
        <v>18</v>
      </c>
      <c r="AE3" s="24" t="s">
        <v>18</v>
      </c>
      <c r="AF3" s="24" t="s">
        <v>18</v>
      </c>
      <c r="AG3" s="23" t="s">
        <v>18</v>
      </c>
      <c r="AH3" s="24" t="s">
        <v>18</v>
      </c>
      <c r="AI3" s="23" t="s">
        <v>18</v>
      </c>
      <c r="AJ3" s="24" t="s">
        <v>18</v>
      </c>
      <c r="AK3" s="24" t="s">
        <v>18</v>
      </c>
      <c r="AL3" s="24" t="s">
        <v>18</v>
      </c>
      <c r="AM3" s="24" t="s">
        <v>18</v>
      </c>
      <c r="AN3" s="23" t="s">
        <v>18</v>
      </c>
      <c r="AO3" s="23" t="s">
        <v>18</v>
      </c>
      <c r="AP3" s="23" t="s">
        <v>18</v>
      </c>
      <c r="AQ3" s="24" t="s">
        <v>18</v>
      </c>
      <c r="AR3" s="24" t="s">
        <v>18</v>
      </c>
      <c r="AS3" s="23" t="s">
        <v>18</v>
      </c>
      <c r="AT3" s="24" t="s">
        <v>18</v>
      </c>
      <c r="AU3" s="23" t="s">
        <v>18</v>
      </c>
      <c r="AV3" s="24" t="s">
        <v>18</v>
      </c>
      <c r="AW3" s="23" t="s">
        <v>18</v>
      </c>
      <c r="AX3" s="23" t="s">
        <v>18</v>
      </c>
      <c r="AY3" s="24" t="s">
        <v>18</v>
      </c>
      <c r="AZ3" s="23" t="s">
        <v>18</v>
      </c>
      <c r="BA3" s="23" t="s">
        <v>18</v>
      </c>
      <c r="BB3" s="24" t="s">
        <v>18</v>
      </c>
      <c r="BC3" s="24" t="s">
        <v>18</v>
      </c>
      <c r="BD3" s="24" t="s">
        <v>18</v>
      </c>
      <c r="BE3" s="24" t="s">
        <v>18</v>
      </c>
      <c r="BF3" s="24" t="s">
        <v>18</v>
      </c>
      <c r="BG3" s="24" t="s">
        <v>18</v>
      </c>
      <c r="BH3" s="24" t="s">
        <v>18</v>
      </c>
      <c r="BI3" s="23" t="s">
        <v>18</v>
      </c>
      <c r="BJ3" s="24" t="s">
        <v>18</v>
      </c>
      <c r="BK3" s="24" t="s">
        <v>18</v>
      </c>
      <c r="BL3" s="23" t="s">
        <v>18</v>
      </c>
      <c r="BM3" s="24" t="s">
        <v>18</v>
      </c>
      <c r="BN3" s="24" t="s">
        <v>18</v>
      </c>
      <c r="BO3" s="24" t="s">
        <v>18</v>
      </c>
      <c r="BP3" s="24" t="s">
        <v>18</v>
      </c>
      <c r="BQ3" s="24" t="s">
        <v>18</v>
      </c>
      <c r="BR3" s="24" t="s">
        <v>18</v>
      </c>
      <c r="BS3" s="24" t="s">
        <v>18</v>
      </c>
      <c r="BT3" s="23" t="s">
        <v>18</v>
      </c>
      <c r="BU3" s="25" t="s">
        <v>18</v>
      </c>
    </row>
    <row r="4" spans="1:73">
      <c r="A4" s="7" t="s">
        <v>0</v>
      </c>
      <c r="B4" s="8">
        <v>30</v>
      </c>
      <c r="C4" s="9" t="s">
        <v>8</v>
      </c>
      <c r="D4" s="14">
        <v>-0.77659996666666675</v>
      </c>
      <c r="E4" s="14">
        <v>3.7754400794785939E-2</v>
      </c>
      <c r="F4" s="14">
        <v>-4.02576766666667E-2</v>
      </c>
      <c r="G4" s="14">
        <v>1.3515137177214755E-2</v>
      </c>
      <c r="H4" s="14">
        <v>-8.0256567633171391E-2</v>
      </c>
      <c r="I4" s="14">
        <v>4.8535603348881774E-2</v>
      </c>
      <c r="J4" s="18">
        <v>6.41</v>
      </c>
      <c r="K4" s="18">
        <v>7.87</v>
      </c>
      <c r="L4" s="18">
        <v>0.65</v>
      </c>
      <c r="M4" s="18">
        <v>2.74</v>
      </c>
      <c r="N4" s="18">
        <v>0.64</v>
      </c>
      <c r="O4" s="18">
        <v>7.0000000000000007E-2</v>
      </c>
      <c r="P4" s="18">
        <v>30.16</v>
      </c>
      <c r="Q4" s="18">
        <v>0.95</v>
      </c>
      <c r="R4" s="18">
        <v>0.03</v>
      </c>
      <c r="S4" s="18">
        <v>24.35</v>
      </c>
      <c r="T4" s="19">
        <v>13.2</v>
      </c>
      <c r="U4" s="18">
        <v>0.25</v>
      </c>
      <c r="V4" s="20">
        <v>343</v>
      </c>
      <c r="W4" s="20">
        <v>28900</v>
      </c>
      <c r="X4" s="20" t="s">
        <v>25</v>
      </c>
      <c r="Y4" s="20">
        <v>47</v>
      </c>
      <c r="Z4" s="20">
        <v>2</v>
      </c>
      <c r="AA4" s="19">
        <v>71.7</v>
      </c>
      <c r="AB4" s="19">
        <v>11.6</v>
      </c>
      <c r="AC4" s="20">
        <v>4292</v>
      </c>
      <c r="AD4" s="20">
        <v>12300</v>
      </c>
      <c r="AE4" s="18">
        <v>7.01</v>
      </c>
      <c r="AF4" s="18">
        <v>1.31</v>
      </c>
      <c r="AG4" s="19">
        <v>66</v>
      </c>
      <c r="AH4" s="18">
        <v>2.5</v>
      </c>
      <c r="AI4" s="19">
        <v>13</v>
      </c>
      <c r="AJ4" s="20">
        <v>224</v>
      </c>
      <c r="AK4" s="20">
        <v>1</v>
      </c>
      <c r="AL4" s="20">
        <v>6</v>
      </c>
      <c r="AM4" s="20" t="s">
        <v>25</v>
      </c>
      <c r="AN4" s="19">
        <v>26.1</v>
      </c>
      <c r="AO4" s="19">
        <v>49</v>
      </c>
      <c r="AP4" s="19">
        <v>98.4</v>
      </c>
      <c r="AQ4" s="18">
        <v>0.01</v>
      </c>
      <c r="AR4" s="18">
        <v>55</v>
      </c>
      <c r="AS4" s="19">
        <v>11.7</v>
      </c>
      <c r="AT4" s="20" t="s">
        <v>25</v>
      </c>
      <c r="AU4" s="19">
        <v>0.8</v>
      </c>
      <c r="AV4" s="20">
        <v>345</v>
      </c>
      <c r="AW4" s="19">
        <v>0.8</v>
      </c>
      <c r="AX4" s="19">
        <v>1.9</v>
      </c>
      <c r="AY4" s="18">
        <v>0.19</v>
      </c>
      <c r="AZ4" s="19">
        <v>0.8</v>
      </c>
      <c r="BA4" s="19">
        <v>0.1</v>
      </c>
      <c r="BB4" s="18">
        <v>0.09</v>
      </c>
      <c r="BC4" s="18">
        <v>0.09</v>
      </c>
      <c r="BD4" s="20" t="s">
        <v>25</v>
      </c>
      <c r="BE4" s="18">
        <v>0.18</v>
      </c>
      <c r="BF4" s="20" t="s">
        <v>25</v>
      </c>
      <c r="BG4" s="18">
        <v>0.08</v>
      </c>
      <c r="BH4" s="20" t="s">
        <v>25</v>
      </c>
      <c r="BI4" s="20" t="s">
        <v>25</v>
      </c>
      <c r="BJ4" s="20" t="s">
        <v>25</v>
      </c>
      <c r="BK4" s="20" t="s">
        <v>25</v>
      </c>
      <c r="BL4" s="20" t="s">
        <v>25</v>
      </c>
      <c r="BM4" s="20">
        <v>2</v>
      </c>
      <c r="BN4" s="18">
        <v>0</v>
      </c>
      <c r="BO4" s="20">
        <v>1000</v>
      </c>
      <c r="BP4" s="18">
        <v>1.5</v>
      </c>
      <c r="BQ4" s="18">
        <v>15.8</v>
      </c>
      <c r="BR4" s="20">
        <v>52</v>
      </c>
      <c r="BS4" s="18">
        <v>0.04</v>
      </c>
      <c r="BT4" s="19">
        <v>0.2</v>
      </c>
      <c r="BU4" s="21">
        <v>1.1200000000000001</v>
      </c>
    </row>
    <row r="5" spans="1:73">
      <c r="A5" s="10" t="s">
        <v>0</v>
      </c>
      <c r="B5" s="9">
        <v>151</v>
      </c>
      <c r="C5" s="9" t="s">
        <v>8</v>
      </c>
      <c r="D5" s="16">
        <v>-0.54509902333333349</v>
      </c>
      <c r="E5" s="16">
        <v>2.3834488261721434E-2</v>
      </c>
      <c r="F5" s="16">
        <v>-2.4862203333333301E-2</v>
      </c>
      <c r="G5" s="16">
        <v>2.6858317770354485E-2</v>
      </c>
      <c r="H5" s="16">
        <v>0.13565567324715566</v>
      </c>
      <c r="I5" s="16">
        <v>2.8114952357775971E-2</v>
      </c>
      <c r="J5" s="26">
        <v>7.09</v>
      </c>
      <c r="K5" s="26">
        <v>12.09</v>
      </c>
      <c r="L5" s="26">
        <v>0.5</v>
      </c>
      <c r="M5" s="26">
        <v>2.96</v>
      </c>
      <c r="N5" s="26">
        <v>0.78</v>
      </c>
      <c r="O5" s="26">
        <v>0.31</v>
      </c>
      <c r="P5" s="26">
        <v>33.46</v>
      </c>
      <c r="Q5" s="26">
        <v>0.91</v>
      </c>
      <c r="R5" s="26">
        <v>0.02</v>
      </c>
      <c r="S5" s="26">
        <v>23.55</v>
      </c>
      <c r="T5" s="27">
        <v>12.7</v>
      </c>
      <c r="U5" s="26">
        <v>0.21</v>
      </c>
      <c r="V5" s="28">
        <v>425</v>
      </c>
      <c r="W5" s="28">
        <v>20700</v>
      </c>
      <c r="X5" s="28" t="s">
        <v>25</v>
      </c>
      <c r="Y5" s="28">
        <v>35</v>
      </c>
      <c r="Z5" s="28" t="s">
        <v>25</v>
      </c>
      <c r="AA5" s="27">
        <v>50.7</v>
      </c>
      <c r="AB5" s="27">
        <v>16.2</v>
      </c>
      <c r="AC5" s="28">
        <v>1605</v>
      </c>
      <c r="AD5" s="28">
        <v>10200</v>
      </c>
      <c r="AE5" s="26">
        <v>6.9</v>
      </c>
      <c r="AF5" s="26">
        <v>2.2799999999999998</v>
      </c>
      <c r="AG5" s="27">
        <v>57.6</v>
      </c>
      <c r="AH5" s="26">
        <v>2.04</v>
      </c>
      <c r="AI5" s="27">
        <v>11.4</v>
      </c>
      <c r="AJ5" s="28">
        <v>176</v>
      </c>
      <c r="AK5" s="28" t="s">
        <v>25</v>
      </c>
      <c r="AL5" s="28" t="s">
        <v>25</v>
      </c>
      <c r="AM5" s="28" t="s">
        <v>25</v>
      </c>
      <c r="AN5" s="27">
        <v>59.4</v>
      </c>
      <c r="AO5" s="27">
        <v>14</v>
      </c>
      <c r="AP5" s="27">
        <v>64.5</v>
      </c>
      <c r="AQ5" s="26">
        <v>0.02</v>
      </c>
      <c r="AR5" s="28" t="s">
        <v>25</v>
      </c>
      <c r="AS5" s="27">
        <v>11.8</v>
      </c>
      <c r="AT5" s="26">
        <v>0.12</v>
      </c>
      <c r="AU5" s="27">
        <v>0.5</v>
      </c>
      <c r="AV5" s="28">
        <v>147</v>
      </c>
      <c r="AW5" s="27">
        <v>0.7</v>
      </c>
      <c r="AX5" s="27">
        <v>1.4</v>
      </c>
      <c r="AY5" s="26">
        <v>0.2</v>
      </c>
      <c r="AZ5" s="27">
        <v>0.5</v>
      </c>
      <c r="BA5" s="28" t="s">
        <v>25</v>
      </c>
      <c r="BB5" s="28" t="s">
        <v>25</v>
      </c>
      <c r="BC5" s="26">
        <v>0.13</v>
      </c>
      <c r="BD5" s="28" t="s">
        <v>25</v>
      </c>
      <c r="BE5" s="26">
        <v>0.11</v>
      </c>
      <c r="BF5" s="28" t="s">
        <v>25</v>
      </c>
      <c r="BG5" s="26">
        <v>0.08</v>
      </c>
      <c r="BH5" s="28" t="s">
        <v>25</v>
      </c>
      <c r="BI5" s="27">
        <v>0.1</v>
      </c>
      <c r="BJ5" s="28" t="s">
        <v>25</v>
      </c>
      <c r="BK5" s="28" t="s">
        <v>25</v>
      </c>
      <c r="BL5" s="28" t="s">
        <v>25</v>
      </c>
      <c r="BM5" s="28">
        <v>6</v>
      </c>
      <c r="BN5" s="26">
        <v>0</v>
      </c>
      <c r="BO5" s="28">
        <v>406</v>
      </c>
      <c r="BP5" s="26">
        <v>0.26</v>
      </c>
      <c r="BQ5" s="26">
        <v>6.26</v>
      </c>
      <c r="BR5" s="28">
        <v>34</v>
      </c>
      <c r="BS5" s="26">
        <v>0.04</v>
      </c>
      <c r="BT5" s="27">
        <v>0.2</v>
      </c>
      <c r="BU5" s="29">
        <v>1.33</v>
      </c>
    </row>
    <row r="6" spans="1:73">
      <c r="A6" s="10" t="s">
        <v>0</v>
      </c>
      <c r="B6" s="9">
        <v>168</v>
      </c>
      <c r="C6" s="9" t="s">
        <v>8</v>
      </c>
      <c r="D6" s="16">
        <v>5.7603366666666711E-2</v>
      </c>
      <c r="E6" s="16">
        <v>1.6591116164433737E-2</v>
      </c>
      <c r="F6" s="16">
        <v>6.94183666666668E-2</v>
      </c>
      <c r="G6" s="16">
        <v>2.1973342790975865E-2</v>
      </c>
      <c r="H6" s="16">
        <v>-4.8599263430661899E-2</v>
      </c>
      <c r="I6" s="16">
        <v>3.2152153073368724E-2</v>
      </c>
      <c r="J6" s="26">
        <v>10.23</v>
      </c>
      <c r="K6" s="26">
        <v>11.86</v>
      </c>
      <c r="L6" s="26">
        <v>0.47</v>
      </c>
      <c r="M6" s="26">
        <v>5.58</v>
      </c>
      <c r="N6" s="26">
        <v>0.76</v>
      </c>
      <c r="O6" s="26">
        <v>0.25</v>
      </c>
      <c r="P6" s="26">
        <v>28.4</v>
      </c>
      <c r="Q6" s="26">
        <v>0.91</v>
      </c>
      <c r="R6" s="26">
        <v>0.02</v>
      </c>
      <c r="S6" s="26">
        <v>32.409999999999997</v>
      </c>
      <c r="T6" s="27">
        <v>11.5</v>
      </c>
      <c r="U6" s="26">
        <v>0.36</v>
      </c>
      <c r="V6" s="28">
        <v>257</v>
      </c>
      <c r="W6" s="28">
        <v>32600</v>
      </c>
      <c r="X6" s="28" t="s">
        <v>25</v>
      </c>
      <c r="Y6" s="28">
        <v>43</v>
      </c>
      <c r="Z6" s="28" t="s">
        <v>25</v>
      </c>
      <c r="AA6" s="27">
        <v>18.8</v>
      </c>
      <c r="AB6" s="27">
        <v>8.1</v>
      </c>
      <c r="AC6" s="28">
        <v>1044</v>
      </c>
      <c r="AD6" s="28">
        <v>6200</v>
      </c>
      <c r="AE6" s="26">
        <v>5.49</v>
      </c>
      <c r="AF6" s="26">
        <v>2.4900000000000002</v>
      </c>
      <c r="AG6" s="27">
        <v>65.400000000000006</v>
      </c>
      <c r="AH6" s="26">
        <v>0.61</v>
      </c>
      <c r="AI6" s="27">
        <v>16.2</v>
      </c>
      <c r="AJ6" s="28">
        <v>331</v>
      </c>
      <c r="AK6" s="28" t="s">
        <v>25</v>
      </c>
      <c r="AL6" s="28">
        <v>7</v>
      </c>
      <c r="AM6" s="28" t="s">
        <v>25</v>
      </c>
      <c r="AN6" s="27">
        <v>62.9</v>
      </c>
      <c r="AO6" s="27">
        <v>4</v>
      </c>
      <c r="AP6" s="27">
        <v>43.8</v>
      </c>
      <c r="AQ6" s="26">
        <v>0.01</v>
      </c>
      <c r="AR6" s="28" t="s">
        <v>25</v>
      </c>
      <c r="AS6" s="27">
        <v>8.4</v>
      </c>
      <c r="AT6" s="28" t="s">
        <v>25</v>
      </c>
      <c r="AU6" s="27">
        <v>1.2</v>
      </c>
      <c r="AV6" s="28">
        <v>1050</v>
      </c>
      <c r="AW6" s="27">
        <v>0.8</v>
      </c>
      <c r="AX6" s="27">
        <v>1.9</v>
      </c>
      <c r="AY6" s="26">
        <v>0.21</v>
      </c>
      <c r="AZ6" s="27">
        <v>0.7</v>
      </c>
      <c r="BA6" s="27">
        <v>0.1</v>
      </c>
      <c r="BB6" s="26">
        <v>0.14000000000000001</v>
      </c>
      <c r="BC6" s="26">
        <v>0.08</v>
      </c>
      <c r="BD6" s="28" t="s">
        <v>25</v>
      </c>
      <c r="BE6" s="26">
        <v>0.12</v>
      </c>
      <c r="BF6" s="28" t="s">
        <v>25</v>
      </c>
      <c r="BG6" s="26">
        <v>0.09</v>
      </c>
      <c r="BH6" s="28" t="s">
        <v>25</v>
      </c>
      <c r="BI6" s="28" t="s">
        <v>25</v>
      </c>
      <c r="BJ6" s="28" t="s">
        <v>25</v>
      </c>
      <c r="BK6" s="28" t="s">
        <v>25</v>
      </c>
      <c r="BL6" s="28" t="s">
        <v>25</v>
      </c>
      <c r="BM6" s="28">
        <v>11</v>
      </c>
      <c r="BN6" s="26">
        <v>0</v>
      </c>
      <c r="BO6" s="28">
        <v>268</v>
      </c>
      <c r="BP6" s="26">
        <v>0.1</v>
      </c>
      <c r="BQ6" s="26">
        <v>3.27</v>
      </c>
      <c r="BR6" s="28">
        <v>13</v>
      </c>
      <c r="BS6" s="26">
        <v>7.0000000000000007E-2</v>
      </c>
      <c r="BT6" s="27">
        <v>0.2</v>
      </c>
      <c r="BU6" s="29">
        <v>2.13</v>
      </c>
    </row>
    <row r="7" spans="1:73">
      <c r="A7" s="10" t="s">
        <v>0</v>
      </c>
      <c r="B7" s="9">
        <v>281</v>
      </c>
      <c r="C7" s="9" t="s">
        <v>9</v>
      </c>
      <c r="D7" s="16">
        <v>-0.15514261000000001</v>
      </c>
      <c r="E7" s="16">
        <v>1.3339702987413224E-2</v>
      </c>
      <c r="F7" s="16">
        <v>7.31134333333332E-2</v>
      </c>
      <c r="G7" s="16">
        <v>8.0350974016082325E-3</v>
      </c>
      <c r="H7" s="16">
        <v>0.14571695267178369</v>
      </c>
      <c r="I7" s="16">
        <v>6.1623100955513023E-2</v>
      </c>
      <c r="J7" s="26">
        <v>4.9800000000000004</v>
      </c>
      <c r="K7" s="26">
        <v>12.13</v>
      </c>
      <c r="L7" s="26">
        <v>0.09</v>
      </c>
      <c r="M7" s="26">
        <v>2.4700000000000002</v>
      </c>
      <c r="N7" s="26">
        <v>0.74</v>
      </c>
      <c r="O7" s="26">
        <v>0.93</v>
      </c>
      <c r="P7" s="26">
        <v>30.19</v>
      </c>
      <c r="Q7" s="26">
        <v>0.94</v>
      </c>
      <c r="R7" s="26" t="s">
        <v>25</v>
      </c>
      <c r="S7" s="26">
        <v>23.07</v>
      </c>
      <c r="T7" s="27">
        <v>13.5</v>
      </c>
      <c r="U7" s="26">
        <v>0.19</v>
      </c>
      <c r="V7" s="28">
        <v>61</v>
      </c>
      <c r="W7" s="28">
        <v>2310</v>
      </c>
      <c r="X7" s="28" t="s">
        <v>25</v>
      </c>
      <c r="Y7" s="28">
        <v>16</v>
      </c>
      <c r="Z7" s="28" t="s">
        <v>25</v>
      </c>
      <c r="AA7" s="27">
        <v>9.8000000000000007</v>
      </c>
      <c r="AB7" s="27">
        <v>7.5</v>
      </c>
      <c r="AC7" s="28">
        <v>549.29999999999995</v>
      </c>
      <c r="AD7" s="28">
        <v>1580</v>
      </c>
      <c r="AE7" s="26">
        <v>1.41</v>
      </c>
      <c r="AF7" s="26">
        <v>1.39</v>
      </c>
      <c r="AG7" s="27">
        <v>33.299999999999997</v>
      </c>
      <c r="AH7" s="26">
        <v>0.15</v>
      </c>
      <c r="AI7" s="27">
        <v>13.9</v>
      </c>
      <c r="AJ7" s="28">
        <v>153</v>
      </c>
      <c r="AK7" s="28" t="s">
        <v>25</v>
      </c>
      <c r="AL7" s="28" t="s">
        <v>25</v>
      </c>
      <c r="AM7" s="28" t="s">
        <v>25</v>
      </c>
      <c r="AN7" s="27">
        <v>27.2</v>
      </c>
      <c r="AO7" s="27">
        <v>1.8</v>
      </c>
      <c r="AP7" s="27">
        <v>1.17</v>
      </c>
      <c r="AQ7" s="26">
        <v>0.01</v>
      </c>
      <c r="AR7" s="28" t="s">
        <v>25</v>
      </c>
      <c r="AS7" s="27">
        <v>7</v>
      </c>
      <c r="AT7" s="26">
        <v>0.08</v>
      </c>
      <c r="AU7" s="27">
        <v>0.8</v>
      </c>
      <c r="AV7" s="28">
        <v>83</v>
      </c>
      <c r="AW7" s="27">
        <v>0.4</v>
      </c>
      <c r="AX7" s="27">
        <v>0.8</v>
      </c>
      <c r="AY7" s="26">
        <v>0.1</v>
      </c>
      <c r="AZ7" s="27">
        <v>0.5</v>
      </c>
      <c r="BA7" s="28" t="s">
        <v>25</v>
      </c>
      <c r="BB7" s="26">
        <v>0.06</v>
      </c>
      <c r="BC7" s="26">
        <v>0.09</v>
      </c>
      <c r="BD7" s="28" t="s">
        <v>25</v>
      </c>
      <c r="BE7" s="28" t="s">
        <v>25</v>
      </c>
      <c r="BF7" s="28" t="s">
        <v>25</v>
      </c>
      <c r="BG7" s="28" t="s">
        <v>25</v>
      </c>
      <c r="BH7" s="28" t="s">
        <v>25</v>
      </c>
      <c r="BI7" s="28" t="s">
        <v>25</v>
      </c>
      <c r="BJ7" s="28" t="s">
        <v>25</v>
      </c>
      <c r="BK7" s="28" t="s">
        <v>25</v>
      </c>
      <c r="BL7" s="28" t="s">
        <v>25</v>
      </c>
      <c r="BM7" s="28">
        <v>3</v>
      </c>
      <c r="BN7" s="26">
        <v>0</v>
      </c>
      <c r="BO7" s="28">
        <v>82</v>
      </c>
      <c r="BP7" s="26">
        <v>0.16</v>
      </c>
      <c r="BQ7" s="26">
        <v>2.15</v>
      </c>
      <c r="BR7" s="28">
        <v>6</v>
      </c>
      <c r="BS7" s="26">
        <v>0.01</v>
      </c>
      <c r="BT7" s="28" t="s">
        <v>25</v>
      </c>
      <c r="BU7" s="29">
        <v>2.06</v>
      </c>
    </row>
    <row r="8" spans="1:73">
      <c r="A8" s="10" t="s">
        <v>0</v>
      </c>
      <c r="B8" s="9">
        <v>312</v>
      </c>
      <c r="C8" s="9" t="s">
        <v>9</v>
      </c>
      <c r="D8" s="16">
        <v>-0.39119234333333336</v>
      </c>
      <c r="E8" s="16">
        <v>3.163581801755936E-2</v>
      </c>
      <c r="F8" s="16">
        <v>-4.5140210000000014E-2</v>
      </c>
      <c r="G8" s="16">
        <v>3.1335649188877525E-2</v>
      </c>
      <c r="H8" s="16">
        <v>-8.9350742753543627E-2</v>
      </c>
      <c r="I8" s="16">
        <v>4.1295422228297192E-2</v>
      </c>
      <c r="J8" s="26">
        <v>5.13</v>
      </c>
      <c r="K8" s="26">
        <v>14.7</v>
      </c>
      <c r="L8" s="26">
        <v>0.38</v>
      </c>
      <c r="M8" s="26">
        <v>2.68</v>
      </c>
      <c r="N8" s="26">
        <v>0.69</v>
      </c>
      <c r="O8" s="26">
        <v>0.65</v>
      </c>
      <c r="P8" s="26">
        <v>29.03</v>
      </c>
      <c r="Q8" s="26">
        <v>0.82</v>
      </c>
      <c r="R8" s="26">
        <v>0.01</v>
      </c>
      <c r="S8" s="26">
        <v>23.43</v>
      </c>
      <c r="T8" s="27">
        <v>14.5</v>
      </c>
      <c r="U8" s="26">
        <v>0.23</v>
      </c>
      <c r="V8" s="28">
        <v>246</v>
      </c>
      <c r="W8" s="28">
        <v>25300</v>
      </c>
      <c r="X8" s="28" t="s">
        <v>25</v>
      </c>
      <c r="Y8" s="28">
        <v>32</v>
      </c>
      <c r="Z8" s="28" t="s">
        <v>25</v>
      </c>
      <c r="AA8" s="27">
        <v>70.400000000000006</v>
      </c>
      <c r="AB8" s="27">
        <v>15.9</v>
      </c>
      <c r="AC8" s="28">
        <v>3332</v>
      </c>
      <c r="AD8" s="28">
        <v>27400</v>
      </c>
      <c r="AE8" s="26">
        <v>5.86</v>
      </c>
      <c r="AF8" s="26">
        <v>1.67</v>
      </c>
      <c r="AG8" s="27">
        <v>72.3</v>
      </c>
      <c r="AH8" s="26">
        <v>1.5</v>
      </c>
      <c r="AI8" s="27">
        <v>9.1999999999999993</v>
      </c>
      <c r="AJ8" s="28">
        <v>216</v>
      </c>
      <c r="AK8" s="28" t="s">
        <v>25</v>
      </c>
      <c r="AL8" s="28" t="s">
        <v>25</v>
      </c>
      <c r="AM8" s="28" t="s">
        <v>25</v>
      </c>
      <c r="AN8" s="27">
        <v>67.3</v>
      </c>
      <c r="AO8" s="27">
        <v>28</v>
      </c>
      <c r="AP8" s="27">
        <v>231</v>
      </c>
      <c r="AQ8" s="26">
        <v>0.01</v>
      </c>
      <c r="AR8" s="28" t="s">
        <v>25</v>
      </c>
      <c r="AS8" s="27">
        <v>14.1</v>
      </c>
      <c r="AT8" s="28" t="s">
        <v>25</v>
      </c>
      <c r="AU8" s="27">
        <v>0.4</v>
      </c>
      <c r="AV8" s="28">
        <v>263</v>
      </c>
      <c r="AW8" s="27">
        <v>0.5</v>
      </c>
      <c r="AX8" s="27">
        <v>1</v>
      </c>
      <c r="AY8" s="26">
        <v>0.11</v>
      </c>
      <c r="AZ8" s="27">
        <v>0.5</v>
      </c>
      <c r="BA8" s="28" t="s">
        <v>25</v>
      </c>
      <c r="BB8" s="28" t="s">
        <v>25</v>
      </c>
      <c r="BC8" s="26">
        <v>0.1</v>
      </c>
      <c r="BD8" s="28" t="s">
        <v>25</v>
      </c>
      <c r="BE8" s="26">
        <v>0.06</v>
      </c>
      <c r="BF8" s="28" t="s">
        <v>25</v>
      </c>
      <c r="BG8" s="28" t="s">
        <v>25</v>
      </c>
      <c r="BH8" s="28" t="s">
        <v>25</v>
      </c>
      <c r="BI8" s="28" t="s">
        <v>25</v>
      </c>
      <c r="BJ8" s="28" t="s">
        <v>25</v>
      </c>
      <c r="BK8" s="28" t="s">
        <v>25</v>
      </c>
      <c r="BL8" s="28" t="s">
        <v>25</v>
      </c>
      <c r="BM8" s="28">
        <v>3</v>
      </c>
      <c r="BN8" s="26">
        <v>0</v>
      </c>
      <c r="BO8" s="28">
        <v>822</v>
      </c>
      <c r="BP8" s="26">
        <v>0.79</v>
      </c>
      <c r="BQ8" s="26">
        <v>4.74</v>
      </c>
      <c r="BR8" s="28">
        <v>60</v>
      </c>
      <c r="BS8" s="26">
        <v>0.12</v>
      </c>
      <c r="BT8" s="28" t="s">
        <v>25</v>
      </c>
      <c r="BU8" s="29">
        <v>2.84</v>
      </c>
    </row>
    <row r="9" spans="1:73">
      <c r="A9" s="10" t="s">
        <v>0</v>
      </c>
      <c r="B9" s="9">
        <v>330</v>
      </c>
      <c r="C9" s="9" t="s">
        <v>9</v>
      </c>
      <c r="D9" s="16">
        <v>4.3246133333333381E-3</v>
      </c>
      <c r="E9" s="16">
        <v>3.4706279426883722E-2</v>
      </c>
      <c r="F9" s="16">
        <v>-0.29225520333333321</v>
      </c>
      <c r="G9" s="16">
        <v>8.7922701224275781E-3</v>
      </c>
      <c r="H9" s="16">
        <v>-0.5838456882589953</v>
      </c>
      <c r="I9" s="16">
        <v>5.9724521609246184E-2</v>
      </c>
      <c r="J9" s="26">
        <v>10.02</v>
      </c>
      <c r="K9" s="26">
        <v>10.16</v>
      </c>
      <c r="L9" s="26">
        <v>1.05</v>
      </c>
      <c r="M9" s="26">
        <v>6.1</v>
      </c>
      <c r="N9" s="26">
        <v>1.1399999999999999</v>
      </c>
      <c r="O9" s="26">
        <v>0.77</v>
      </c>
      <c r="P9" s="26">
        <v>27.18</v>
      </c>
      <c r="Q9" s="26">
        <v>1.33</v>
      </c>
      <c r="R9" s="26">
        <v>7.0000000000000007E-2</v>
      </c>
      <c r="S9" s="26">
        <v>20.81</v>
      </c>
      <c r="T9" s="27">
        <v>15.1</v>
      </c>
      <c r="U9" s="26">
        <v>0.26</v>
      </c>
      <c r="V9" s="28">
        <v>460</v>
      </c>
      <c r="W9" s="28">
        <v>6590</v>
      </c>
      <c r="X9" s="28">
        <v>1</v>
      </c>
      <c r="Y9" s="28">
        <v>40</v>
      </c>
      <c r="Z9" s="28">
        <v>7</v>
      </c>
      <c r="AA9" s="27">
        <v>14.3</v>
      </c>
      <c r="AB9" s="27">
        <v>11.2</v>
      </c>
      <c r="AC9" s="28">
        <v>1764</v>
      </c>
      <c r="AD9" s="28">
        <v>3100</v>
      </c>
      <c r="AE9" s="26">
        <v>6.14</v>
      </c>
      <c r="AF9" s="26">
        <v>2.02</v>
      </c>
      <c r="AG9" s="27">
        <v>39.799999999999997</v>
      </c>
      <c r="AH9" s="26">
        <v>0.23</v>
      </c>
      <c r="AI9" s="27">
        <v>35.4</v>
      </c>
      <c r="AJ9" s="28">
        <v>287</v>
      </c>
      <c r="AK9" s="28">
        <v>2</v>
      </c>
      <c r="AL9" s="28">
        <v>14</v>
      </c>
      <c r="AM9" s="28">
        <v>1</v>
      </c>
      <c r="AN9" s="27">
        <v>19.100000000000001</v>
      </c>
      <c r="AO9" s="27">
        <v>12</v>
      </c>
      <c r="AP9" s="27">
        <v>62.1</v>
      </c>
      <c r="AQ9" s="26">
        <v>0.03</v>
      </c>
      <c r="AR9" s="28" t="s">
        <v>25</v>
      </c>
      <c r="AS9" s="27">
        <v>17.2</v>
      </c>
      <c r="AT9" s="28" t="s">
        <v>25</v>
      </c>
      <c r="AU9" s="27">
        <v>2.5</v>
      </c>
      <c r="AV9" s="28">
        <v>514</v>
      </c>
      <c r="AW9" s="27">
        <v>2.1</v>
      </c>
      <c r="AX9" s="27">
        <v>4.3</v>
      </c>
      <c r="AY9" s="26">
        <v>0.55000000000000004</v>
      </c>
      <c r="AZ9" s="27">
        <v>2</v>
      </c>
      <c r="BA9" s="27">
        <v>0.4</v>
      </c>
      <c r="BB9" s="26">
        <v>0.15</v>
      </c>
      <c r="BC9" s="26">
        <v>0.37</v>
      </c>
      <c r="BD9" s="26">
        <v>0.06</v>
      </c>
      <c r="BE9" s="26">
        <v>0.42</v>
      </c>
      <c r="BF9" s="26">
        <v>0.08</v>
      </c>
      <c r="BG9" s="26">
        <v>0.23</v>
      </c>
      <c r="BH9" s="26">
        <v>0.05</v>
      </c>
      <c r="BI9" s="27">
        <v>0.2</v>
      </c>
      <c r="BJ9" s="28" t="s">
        <v>25</v>
      </c>
      <c r="BK9" s="28" t="s">
        <v>25</v>
      </c>
      <c r="BL9" s="28" t="s">
        <v>25</v>
      </c>
      <c r="BM9" s="28">
        <v>2</v>
      </c>
      <c r="BN9" s="26">
        <v>0</v>
      </c>
      <c r="BO9" s="28">
        <v>361</v>
      </c>
      <c r="BP9" s="26">
        <v>0.31</v>
      </c>
      <c r="BQ9" s="26">
        <v>1.53</v>
      </c>
      <c r="BR9" s="28">
        <v>10</v>
      </c>
      <c r="BS9" s="26">
        <v>0.13</v>
      </c>
      <c r="BT9" s="27">
        <v>0.5</v>
      </c>
      <c r="BU9" s="29">
        <v>1.43</v>
      </c>
    </row>
    <row r="10" spans="1:73">
      <c r="A10" s="10" t="s">
        <v>0</v>
      </c>
      <c r="B10" s="9">
        <v>383</v>
      </c>
      <c r="C10" s="9" t="s">
        <v>10</v>
      </c>
      <c r="D10" s="16">
        <v>0.38989819999999997</v>
      </c>
      <c r="E10" s="16">
        <v>1.109669594000863E-2</v>
      </c>
      <c r="F10" s="16">
        <v>-0.14565755000000002</v>
      </c>
      <c r="G10" s="16">
        <v>2.1671202928393266E-2</v>
      </c>
      <c r="H10" s="16">
        <v>-0.28736797595849106</v>
      </c>
      <c r="I10" s="16">
        <v>5.1085024668029843E-3</v>
      </c>
      <c r="J10" s="26">
        <v>7.11</v>
      </c>
      <c r="K10" s="26">
        <v>17.36</v>
      </c>
      <c r="L10" s="26">
        <v>0.35</v>
      </c>
      <c r="M10" s="26">
        <v>3.52</v>
      </c>
      <c r="N10" s="26">
        <v>0.59</v>
      </c>
      <c r="O10" s="26">
        <v>0.19</v>
      </c>
      <c r="P10" s="26">
        <v>24.22</v>
      </c>
      <c r="Q10" s="26">
        <v>0.85</v>
      </c>
      <c r="R10" s="26">
        <v>0.02</v>
      </c>
      <c r="S10" s="26">
        <v>25.29</v>
      </c>
      <c r="T10" s="27">
        <v>12.1</v>
      </c>
      <c r="U10" s="26">
        <v>0.39</v>
      </c>
      <c r="V10" s="28">
        <v>265</v>
      </c>
      <c r="W10" s="28">
        <v>21300</v>
      </c>
      <c r="X10" s="28" t="s">
        <v>25</v>
      </c>
      <c r="Y10" s="28">
        <v>42</v>
      </c>
      <c r="Z10" s="28">
        <v>2</v>
      </c>
      <c r="AA10" s="27">
        <v>12.9</v>
      </c>
      <c r="AB10" s="27">
        <v>7.2</v>
      </c>
      <c r="AC10" s="28">
        <v>778.4</v>
      </c>
      <c r="AD10" s="28">
        <v>9660</v>
      </c>
      <c r="AE10" s="26">
        <v>3.4</v>
      </c>
      <c r="AF10" s="26">
        <v>9.33</v>
      </c>
      <c r="AG10" s="27">
        <v>147</v>
      </c>
      <c r="AH10" s="26">
        <v>0.43</v>
      </c>
      <c r="AI10" s="27">
        <v>17.600000000000001</v>
      </c>
      <c r="AJ10" s="28">
        <v>176</v>
      </c>
      <c r="AK10" s="28" t="s">
        <v>25</v>
      </c>
      <c r="AL10" s="28" t="s">
        <v>25</v>
      </c>
      <c r="AM10" s="28" t="s">
        <v>25</v>
      </c>
      <c r="AN10" s="27">
        <v>103</v>
      </c>
      <c r="AO10" s="27">
        <v>1.6</v>
      </c>
      <c r="AP10" s="27">
        <v>117</v>
      </c>
      <c r="AQ10" s="26">
        <v>0.01</v>
      </c>
      <c r="AR10" s="28" t="s">
        <v>25</v>
      </c>
      <c r="AS10" s="27">
        <v>17.3</v>
      </c>
      <c r="AT10" s="28" t="s">
        <v>25</v>
      </c>
      <c r="AU10" s="27">
        <v>1.4</v>
      </c>
      <c r="AV10" s="28">
        <v>211</v>
      </c>
      <c r="AW10" s="27">
        <v>1</v>
      </c>
      <c r="AX10" s="27">
        <v>2.2999999999999998</v>
      </c>
      <c r="AY10" s="26">
        <v>0.22</v>
      </c>
      <c r="AZ10" s="27">
        <v>0.7</v>
      </c>
      <c r="BA10" s="27">
        <v>0.2</v>
      </c>
      <c r="BB10" s="26">
        <v>0.06</v>
      </c>
      <c r="BC10" s="26">
        <v>0.1</v>
      </c>
      <c r="BD10" s="28" t="s">
        <v>25</v>
      </c>
      <c r="BE10" s="26">
        <v>0.16</v>
      </c>
      <c r="BF10" s="28" t="s">
        <v>25</v>
      </c>
      <c r="BG10" s="26">
        <v>0.08</v>
      </c>
      <c r="BH10" s="28" t="s">
        <v>25</v>
      </c>
      <c r="BI10" s="27">
        <v>0.1</v>
      </c>
      <c r="BJ10" s="28" t="s">
        <v>25</v>
      </c>
      <c r="BK10" s="28" t="s">
        <v>25</v>
      </c>
      <c r="BL10" s="28" t="s">
        <v>25</v>
      </c>
      <c r="BM10" s="28">
        <v>11</v>
      </c>
      <c r="BN10" s="26">
        <v>0.01</v>
      </c>
      <c r="BO10" s="28">
        <v>406</v>
      </c>
      <c r="BP10" s="26">
        <v>0.1</v>
      </c>
      <c r="BQ10" s="26">
        <v>2.04</v>
      </c>
      <c r="BR10" s="28">
        <v>18</v>
      </c>
      <c r="BS10" s="26">
        <v>0.11</v>
      </c>
      <c r="BT10" s="27">
        <v>0.3</v>
      </c>
      <c r="BU10" s="29">
        <v>4.05</v>
      </c>
    </row>
    <row r="11" spans="1:73">
      <c r="A11" s="10" t="s">
        <v>0</v>
      </c>
      <c r="B11" s="9">
        <v>404</v>
      </c>
      <c r="C11" s="9" t="s">
        <v>10</v>
      </c>
      <c r="D11" s="16">
        <v>-0.62599663333333333</v>
      </c>
      <c r="E11" s="16">
        <v>3.649244318503949E-2</v>
      </c>
      <c r="F11" s="16">
        <v>-6.5709473333333435E-2</v>
      </c>
      <c r="G11" s="16">
        <v>1.4141443339437981E-2</v>
      </c>
      <c r="H11" s="16">
        <v>-0.12820821875853</v>
      </c>
      <c r="I11" s="16">
        <v>4.0251162046828014E-2</v>
      </c>
      <c r="J11" s="26">
        <v>17.22</v>
      </c>
      <c r="K11" s="26">
        <v>15.14</v>
      </c>
      <c r="L11" s="26">
        <v>1.45</v>
      </c>
      <c r="M11" s="26">
        <v>1.75</v>
      </c>
      <c r="N11" s="26">
        <v>0.76</v>
      </c>
      <c r="O11" s="26">
        <v>0.99</v>
      </c>
      <c r="P11" s="26">
        <v>17.45</v>
      </c>
      <c r="Q11" s="26">
        <v>0.33</v>
      </c>
      <c r="R11" s="26">
        <v>7.0000000000000007E-2</v>
      </c>
      <c r="S11" s="26">
        <v>28.86</v>
      </c>
      <c r="T11" s="27">
        <v>10.199999999999999</v>
      </c>
      <c r="U11" s="26">
        <v>0.53</v>
      </c>
      <c r="V11" s="28">
        <v>741</v>
      </c>
      <c r="W11" s="28">
        <v>144000</v>
      </c>
      <c r="X11" s="28">
        <v>1</v>
      </c>
      <c r="Y11" s="28">
        <v>92</v>
      </c>
      <c r="Z11" s="28">
        <v>8</v>
      </c>
      <c r="AA11" s="27">
        <v>115</v>
      </c>
      <c r="AB11" s="27">
        <v>97</v>
      </c>
      <c r="AC11" s="28">
        <v>4105</v>
      </c>
      <c r="AD11" s="28">
        <v>33200</v>
      </c>
      <c r="AE11" s="26">
        <v>44.2</v>
      </c>
      <c r="AF11" s="26">
        <v>4.76</v>
      </c>
      <c r="AG11" s="27">
        <v>697</v>
      </c>
      <c r="AH11" s="26">
        <v>3</v>
      </c>
      <c r="AI11" s="27">
        <v>10.199999999999999</v>
      </c>
      <c r="AJ11" s="28">
        <v>212</v>
      </c>
      <c r="AK11" s="28">
        <v>2</v>
      </c>
      <c r="AL11" s="28">
        <v>12</v>
      </c>
      <c r="AM11" s="28">
        <v>1</v>
      </c>
      <c r="AN11" s="27">
        <v>241</v>
      </c>
      <c r="AO11" s="27">
        <v>56</v>
      </c>
      <c r="AP11" s="27">
        <v>439</v>
      </c>
      <c r="AQ11" s="26">
        <v>0.17</v>
      </c>
      <c r="AR11" s="26">
        <v>1</v>
      </c>
      <c r="AS11" s="27">
        <v>56.2</v>
      </c>
      <c r="AT11" s="26">
        <v>0.25</v>
      </c>
      <c r="AU11" s="27">
        <v>0.8</v>
      </c>
      <c r="AV11" s="28">
        <v>822</v>
      </c>
      <c r="AW11" s="27">
        <v>3</v>
      </c>
      <c r="AX11" s="27">
        <v>6.5</v>
      </c>
      <c r="AY11" s="26">
        <v>0.67</v>
      </c>
      <c r="AZ11" s="27">
        <v>2.4</v>
      </c>
      <c r="BA11" s="27">
        <v>0.5</v>
      </c>
      <c r="BB11" s="26">
        <v>0.65</v>
      </c>
      <c r="BC11" s="26">
        <v>0.44</v>
      </c>
      <c r="BD11" s="26">
        <v>0.08</v>
      </c>
      <c r="BE11" s="26">
        <v>0.27</v>
      </c>
      <c r="BF11" s="26">
        <v>0.05</v>
      </c>
      <c r="BG11" s="26">
        <v>0.22</v>
      </c>
      <c r="BH11" s="28" t="s">
        <v>25</v>
      </c>
      <c r="BI11" s="27">
        <v>0.2</v>
      </c>
      <c r="BJ11" s="28" t="s">
        <v>25</v>
      </c>
      <c r="BK11" s="28" t="s">
        <v>25</v>
      </c>
      <c r="BL11" s="28" t="s">
        <v>25</v>
      </c>
      <c r="BM11" s="28">
        <v>17</v>
      </c>
      <c r="BN11" s="26">
        <v>0.03</v>
      </c>
      <c r="BO11" s="28">
        <v>2640</v>
      </c>
      <c r="BP11" s="26">
        <v>0.39</v>
      </c>
      <c r="BQ11" s="26">
        <v>65.3</v>
      </c>
      <c r="BR11" s="28">
        <v>195</v>
      </c>
      <c r="BS11" s="26">
        <v>0.4</v>
      </c>
      <c r="BT11" s="27">
        <v>0.5</v>
      </c>
      <c r="BU11" s="29">
        <v>1.56</v>
      </c>
    </row>
    <row r="12" spans="1:73">
      <c r="A12" s="10" t="s">
        <v>0</v>
      </c>
      <c r="B12" s="9">
        <v>478</v>
      </c>
      <c r="C12" s="9" t="s">
        <v>10</v>
      </c>
      <c r="D12" s="16">
        <v>-0.54797918333333318</v>
      </c>
      <c r="E12" s="16">
        <v>3.6500312621698762E-2</v>
      </c>
      <c r="F12" s="16">
        <v>-5.4235536666666584E-2</v>
      </c>
      <c r="G12" s="16">
        <v>2.716830943643217E-2</v>
      </c>
      <c r="H12" s="16">
        <v>-0.10668692436191587</v>
      </c>
      <c r="I12" s="16">
        <v>4.2057432878545069E-2</v>
      </c>
      <c r="J12" s="26">
        <v>8.1199999999999992</v>
      </c>
      <c r="K12" s="26">
        <v>6.29</v>
      </c>
      <c r="L12" s="26">
        <v>0.3</v>
      </c>
      <c r="M12" s="26">
        <v>0.87</v>
      </c>
      <c r="N12" s="26">
        <v>1.02</v>
      </c>
      <c r="O12" s="26">
        <v>0.84</v>
      </c>
      <c r="P12" s="26">
        <v>28.34</v>
      </c>
      <c r="Q12" s="26">
        <v>1.01</v>
      </c>
      <c r="R12" s="26">
        <v>0.01</v>
      </c>
      <c r="S12" s="26">
        <v>25.06</v>
      </c>
      <c r="T12" s="27">
        <v>20.8</v>
      </c>
      <c r="U12" s="26">
        <v>0.39</v>
      </c>
      <c r="V12" s="28">
        <v>121</v>
      </c>
      <c r="W12" s="28">
        <v>22000</v>
      </c>
      <c r="X12" s="28" t="s">
        <v>25</v>
      </c>
      <c r="Y12" s="28">
        <v>117</v>
      </c>
      <c r="Z12" s="28">
        <v>1</v>
      </c>
      <c r="AA12" s="27">
        <v>17.8</v>
      </c>
      <c r="AB12" s="27">
        <v>13.3</v>
      </c>
      <c r="AC12" s="28">
        <v>1261</v>
      </c>
      <c r="AD12" s="28">
        <v>31500</v>
      </c>
      <c r="AE12" s="26">
        <v>3.75</v>
      </c>
      <c r="AF12" s="26">
        <v>4.0599999999999996</v>
      </c>
      <c r="AG12" s="27">
        <v>39.299999999999997</v>
      </c>
      <c r="AH12" s="26">
        <v>0.8</v>
      </c>
      <c r="AI12" s="27">
        <v>24.6</v>
      </c>
      <c r="AJ12" s="28">
        <v>73.099999999999994</v>
      </c>
      <c r="AK12" s="28" t="s">
        <v>25</v>
      </c>
      <c r="AL12" s="28" t="s">
        <v>25</v>
      </c>
      <c r="AM12" s="28" t="s">
        <v>25</v>
      </c>
      <c r="AN12" s="27">
        <v>17.5</v>
      </c>
      <c r="AO12" s="27">
        <v>3.1</v>
      </c>
      <c r="AP12" s="27">
        <v>153</v>
      </c>
      <c r="AQ12" s="26">
        <v>0.01</v>
      </c>
      <c r="AR12" s="28" t="s">
        <v>25</v>
      </c>
      <c r="AS12" s="27">
        <v>4.9000000000000004</v>
      </c>
      <c r="AT12" s="26">
        <v>7.0000000000000007E-2</v>
      </c>
      <c r="AU12" s="27">
        <v>1.8</v>
      </c>
      <c r="AV12" s="28">
        <v>30</v>
      </c>
      <c r="AW12" s="27">
        <v>0.7</v>
      </c>
      <c r="AX12" s="27">
        <v>1.4</v>
      </c>
      <c r="AY12" s="26">
        <v>0.13</v>
      </c>
      <c r="AZ12" s="27">
        <v>0.6</v>
      </c>
      <c r="BA12" s="27">
        <v>0.1</v>
      </c>
      <c r="BB12" s="26">
        <v>0.09</v>
      </c>
      <c r="BC12" s="26">
        <v>0.08</v>
      </c>
      <c r="BD12" s="28" t="s">
        <v>25</v>
      </c>
      <c r="BE12" s="28" t="s">
        <v>25</v>
      </c>
      <c r="BF12" s="28" t="s">
        <v>25</v>
      </c>
      <c r="BG12" s="26">
        <v>7.0000000000000007E-2</v>
      </c>
      <c r="BH12" s="28" t="s">
        <v>25</v>
      </c>
      <c r="BI12" s="28" t="s">
        <v>25</v>
      </c>
      <c r="BJ12" s="28" t="s">
        <v>25</v>
      </c>
      <c r="BK12" s="28" t="s">
        <v>25</v>
      </c>
      <c r="BL12" s="28" t="s">
        <v>25</v>
      </c>
      <c r="BM12" s="28">
        <v>10</v>
      </c>
      <c r="BN12" s="26">
        <v>0.02</v>
      </c>
      <c r="BO12" s="28">
        <v>184</v>
      </c>
      <c r="BP12" s="26">
        <v>0.2</v>
      </c>
      <c r="BQ12" s="26">
        <v>9.11</v>
      </c>
      <c r="BR12" s="28">
        <v>52</v>
      </c>
      <c r="BS12" s="26">
        <v>0.05</v>
      </c>
      <c r="BT12" s="27">
        <v>0.1</v>
      </c>
      <c r="BU12" s="29">
        <v>0.18</v>
      </c>
    </row>
    <row r="13" spans="1:73">
      <c r="A13" s="10" t="s">
        <v>0</v>
      </c>
      <c r="B13" s="9">
        <v>535</v>
      </c>
      <c r="C13" s="9" t="s">
        <v>10</v>
      </c>
      <c r="D13" s="16">
        <v>-0.43570142666666672</v>
      </c>
      <c r="E13" s="16">
        <v>1.7288526615097468E-2</v>
      </c>
      <c r="F13" s="16">
        <v>-0.22571854333333341</v>
      </c>
      <c r="G13" s="16">
        <v>4.1815075283425387E-2</v>
      </c>
      <c r="H13" s="16">
        <v>-0.44849265287036549</v>
      </c>
      <c r="I13" s="16">
        <v>2.6196141884891042E-2</v>
      </c>
      <c r="J13" s="26">
        <v>8.94</v>
      </c>
      <c r="K13" s="26">
        <v>24.76</v>
      </c>
      <c r="L13" s="26">
        <v>0.19</v>
      </c>
      <c r="M13" s="26">
        <v>0.7</v>
      </c>
      <c r="N13" s="26">
        <v>0.75</v>
      </c>
      <c r="O13" s="26">
        <v>0.55000000000000004</v>
      </c>
      <c r="P13" s="26">
        <v>27.08</v>
      </c>
      <c r="Q13" s="26">
        <v>0.86</v>
      </c>
      <c r="R13" s="26">
        <v>0.01</v>
      </c>
      <c r="S13" s="26">
        <v>22.89</v>
      </c>
      <c r="T13" s="27">
        <v>18.100000000000001</v>
      </c>
      <c r="U13" s="26">
        <v>0.22</v>
      </c>
      <c r="V13" s="28">
        <v>911</v>
      </c>
      <c r="W13" s="28">
        <v>4130</v>
      </c>
      <c r="X13" s="28" t="s">
        <v>25</v>
      </c>
      <c r="Y13" s="28">
        <v>206</v>
      </c>
      <c r="Z13" s="28" t="s">
        <v>25</v>
      </c>
      <c r="AA13" s="27">
        <v>4.5</v>
      </c>
      <c r="AB13" s="27">
        <v>5.7</v>
      </c>
      <c r="AC13" s="28">
        <v>509.5</v>
      </c>
      <c r="AD13" s="28">
        <v>4990</v>
      </c>
      <c r="AE13" s="26">
        <v>3.61</v>
      </c>
      <c r="AF13" s="26">
        <v>3.41</v>
      </c>
      <c r="AG13" s="27">
        <v>144</v>
      </c>
      <c r="AH13" s="26">
        <v>0.59</v>
      </c>
      <c r="AI13" s="27">
        <v>13.4</v>
      </c>
      <c r="AJ13" s="28">
        <v>163</v>
      </c>
      <c r="AK13" s="28" t="s">
        <v>25</v>
      </c>
      <c r="AL13" s="28" t="s">
        <v>25</v>
      </c>
      <c r="AM13" s="28" t="s">
        <v>25</v>
      </c>
      <c r="AN13" s="27">
        <v>86.3</v>
      </c>
      <c r="AO13" s="27">
        <v>2</v>
      </c>
      <c r="AP13" s="27">
        <v>1.35</v>
      </c>
      <c r="AQ13" s="26">
        <v>0.01</v>
      </c>
      <c r="AR13" s="28" t="s">
        <v>25</v>
      </c>
      <c r="AS13" s="27">
        <v>15.4</v>
      </c>
      <c r="AT13" s="26">
        <v>0.06</v>
      </c>
      <c r="AU13" s="27">
        <v>0.9</v>
      </c>
      <c r="AV13" s="28">
        <v>32</v>
      </c>
      <c r="AW13" s="27">
        <v>0.4</v>
      </c>
      <c r="AX13" s="27">
        <v>0.9</v>
      </c>
      <c r="AY13" s="26">
        <v>0.1</v>
      </c>
      <c r="AZ13" s="27">
        <v>0.4</v>
      </c>
      <c r="BA13" s="28" t="s">
        <v>25</v>
      </c>
      <c r="BB13" s="26">
        <v>7.0000000000000007E-2</v>
      </c>
      <c r="BC13" s="26">
        <v>0.15</v>
      </c>
      <c r="BD13" s="28" t="s">
        <v>25</v>
      </c>
      <c r="BE13" s="26">
        <v>0.09</v>
      </c>
      <c r="BF13" s="28" t="s">
        <v>25</v>
      </c>
      <c r="BG13" s="26">
        <v>0.08</v>
      </c>
      <c r="BH13" s="28" t="s">
        <v>25</v>
      </c>
      <c r="BI13" s="27">
        <v>0.1</v>
      </c>
      <c r="BJ13" s="28" t="s">
        <v>25</v>
      </c>
      <c r="BK13" s="28" t="s">
        <v>25</v>
      </c>
      <c r="BL13" s="28" t="s">
        <v>25</v>
      </c>
      <c r="BM13" s="28">
        <v>5</v>
      </c>
      <c r="BN13" s="26">
        <v>0.01</v>
      </c>
      <c r="BO13" s="28">
        <v>236</v>
      </c>
      <c r="BP13" s="28" t="s">
        <v>25</v>
      </c>
      <c r="BQ13" s="26">
        <v>5.84</v>
      </c>
      <c r="BR13" s="28">
        <v>4</v>
      </c>
      <c r="BS13" s="28" t="s">
        <v>25</v>
      </c>
      <c r="BT13" s="27">
        <v>0.1</v>
      </c>
      <c r="BU13" s="29">
        <v>0.9</v>
      </c>
    </row>
    <row r="14" spans="1:73">
      <c r="A14" s="10" t="s">
        <v>0</v>
      </c>
      <c r="B14" s="9">
        <v>595</v>
      </c>
      <c r="C14" s="9" t="s">
        <v>11</v>
      </c>
      <c r="D14" s="16">
        <v>-1.0670024666666669</v>
      </c>
      <c r="E14" s="16">
        <v>1.7455029246991459E-2</v>
      </c>
      <c r="F14" s="16">
        <v>-1.0738470000000055E-2</v>
      </c>
      <c r="G14" s="16">
        <v>3.8186767982865598E-2</v>
      </c>
      <c r="H14" s="16">
        <v>-2.1439099053350546E-2</v>
      </c>
      <c r="I14" s="16">
        <v>3.2919502719411319E-2</v>
      </c>
      <c r="J14" s="26">
        <v>11.09</v>
      </c>
      <c r="K14" s="26">
        <v>11.48</v>
      </c>
      <c r="L14" s="26">
        <v>0.12</v>
      </c>
      <c r="M14" s="26">
        <v>0.34</v>
      </c>
      <c r="N14" s="26">
        <v>1.34</v>
      </c>
      <c r="O14" s="26">
        <v>1.59</v>
      </c>
      <c r="P14" s="26">
        <v>25.5</v>
      </c>
      <c r="Q14" s="26">
        <v>0.8</v>
      </c>
      <c r="R14" s="26" t="s">
        <v>25</v>
      </c>
      <c r="S14" s="26">
        <v>21.7</v>
      </c>
      <c r="T14" s="27">
        <v>24.6</v>
      </c>
      <c r="U14" s="26">
        <v>0.74</v>
      </c>
      <c r="V14" s="28">
        <v>66</v>
      </c>
      <c r="W14" s="28">
        <v>21600</v>
      </c>
      <c r="X14" s="28" t="s">
        <v>25</v>
      </c>
      <c r="Y14" s="28">
        <v>18</v>
      </c>
      <c r="Z14" s="28" t="s">
        <v>25</v>
      </c>
      <c r="AA14" s="27">
        <v>73.8</v>
      </c>
      <c r="AB14" s="27">
        <v>30</v>
      </c>
      <c r="AC14" s="28">
        <v>4036</v>
      </c>
      <c r="AD14" s="28">
        <v>21500</v>
      </c>
      <c r="AE14" s="26">
        <v>3.58</v>
      </c>
      <c r="AF14" s="26">
        <v>3.82</v>
      </c>
      <c r="AG14" s="27">
        <v>32.6</v>
      </c>
      <c r="AH14" s="26">
        <v>0.5</v>
      </c>
      <c r="AI14" s="27">
        <v>34.299999999999997</v>
      </c>
      <c r="AJ14" s="28">
        <v>37.1</v>
      </c>
      <c r="AK14" s="28" t="s">
        <v>25</v>
      </c>
      <c r="AL14" s="28" t="s">
        <v>25</v>
      </c>
      <c r="AM14" s="28" t="s">
        <v>25</v>
      </c>
      <c r="AN14" s="27">
        <v>20.2</v>
      </c>
      <c r="AO14" s="27">
        <v>9.9</v>
      </c>
      <c r="AP14" s="27">
        <v>137</v>
      </c>
      <c r="AQ14" s="26">
        <v>0.01</v>
      </c>
      <c r="AR14" s="28" t="s">
        <v>25</v>
      </c>
      <c r="AS14" s="27">
        <v>2.2999999999999998</v>
      </c>
      <c r="AT14" s="28" t="s">
        <v>25</v>
      </c>
      <c r="AU14" s="27">
        <v>2.8</v>
      </c>
      <c r="AV14" s="28">
        <v>18</v>
      </c>
      <c r="AW14" s="27">
        <v>0.5</v>
      </c>
      <c r="AX14" s="27">
        <v>1.1000000000000001</v>
      </c>
      <c r="AY14" s="26">
        <v>0.09</v>
      </c>
      <c r="AZ14" s="27">
        <v>0.4</v>
      </c>
      <c r="BA14" s="28" t="s">
        <v>25</v>
      </c>
      <c r="BB14" s="26">
        <v>0.06</v>
      </c>
      <c r="BC14" s="26">
        <v>7.0000000000000007E-2</v>
      </c>
      <c r="BD14" s="28" t="s">
        <v>25</v>
      </c>
      <c r="BE14" s="26">
        <v>0.09</v>
      </c>
      <c r="BF14" s="28" t="s">
        <v>25</v>
      </c>
      <c r="BG14" s="26">
        <v>0.08</v>
      </c>
      <c r="BH14" s="28" t="s">
        <v>25</v>
      </c>
      <c r="BI14" s="28" t="s">
        <v>25</v>
      </c>
      <c r="BJ14" s="28" t="s">
        <v>25</v>
      </c>
      <c r="BK14" s="28" t="s">
        <v>25</v>
      </c>
      <c r="BL14" s="28" t="s">
        <v>25</v>
      </c>
      <c r="BM14" s="28">
        <v>5</v>
      </c>
      <c r="BN14" s="26">
        <v>0.02</v>
      </c>
      <c r="BO14" s="28">
        <v>134</v>
      </c>
      <c r="BP14" s="26">
        <v>0.45</v>
      </c>
      <c r="BQ14" s="26">
        <v>16</v>
      </c>
      <c r="BR14" s="28">
        <v>70</v>
      </c>
      <c r="BS14" s="26">
        <v>0.16</v>
      </c>
      <c r="BT14" s="28" t="s">
        <v>25</v>
      </c>
      <c r="BU14" s="29">
        <v>0.2</v>
      </c>
    </row>
    <row r="15" spans="1:73">
      <c r="A15" s="10" t="s">
        <v>1</v>
      </c>
      <c r="B15" s="9">
        <v>76</v>
      </c>
      <c r="C15" s="9" t="s">
        <v>8</v>
      </c>
      <c r="D15" s="16">
        <v>0.23507968666666665</v>
      </c>
      <c r="E15" s="16">
        <v>8.0338310207853855E-3</v>
      </c>
      <c r="F15" s="16">
        <v>8.8802333333333205E-3</v>
      </c>
      <c r="G15" s="16">
        <v>3.9262736549218104E-3</v>
      </c>
      <c r="H15" s="16">
        <v>1.7416054033208034E-2</v>
      </c>
      <c r="I15" s="16">
        <v>2.6429904351195358E-2</v>
      </c>
      <c r="J15" s="26">
        <v>4.71</v>
      </c>
      <c r="K15" s="26">
        <v>8.16</v>
      </c>
      <c r="L15" s="26">
        <v>0.18</v>
      </c>
      <c r="M15" s="26">
        <v>2.1800000000000002</v>
      </c>
      <c r="N15" s="26">
        <v>0.51</v>
      </c>
      <c r="O15" s="26">
        <v>0.2</v>
      </c>
      <c r="P15" s="26">
        <v>32.65</v>
      </c>
      <c r="Q15" s="26">
        <v>0.94</v>
      </c>
      <c r="R15" s="26" t="s">
        <v>25</v>
      </c>
      <c r="S15" s="26">
        <v>25.58</v>
      </c>
      <c r="T15" s="27">
        <v>14.9</v>
      </c>
      <c r="U15" s="26">
        <v>0.18</v>
      </c>
      <c r="V15" s="28">
        <v>179</v>
      </c>
      <c r="W15" s="28">
        <v>8400</v>
      </c>
      <c r="X15" s="28" t="s">
        <v>25</v>
      </c>
      <c r="Y15" s="28">
        <v>21</v>
      </c>
      <c r="Z15" s="28">
        <v>61</v>
      </c>
      <c r="AA15" s="27">
        <v>35.9</v>
      </c>
      <c r="AB15" s="27">
        <v>7.1</v>
      </c>
      <c r="AC15" s="28">
        <v>1439</v>
      </c>
      <c r="AD15" s="28">
        <v>10600</v>
      </c>
      <c r="AE15" s="26">
        <v>3.58</v>
      </c>
      <c r="AF15" s="26">
        <v>1.63</v>
      </c>
      <c r="AG15" s="27">
        <v>40.9</v>
      </c>
      <c r="AH15" s="26">
        <v>0.92</v>
      </c>
      <c r="AI15" s="27">
        <v>11.2</v>
      </c>
      <c r="AJ15" s="28">
        <v>190</v>
      </c>
      <c r="AK15" s="28" t="s">
        <v>25</v>
      </c>
      <c r="AL15" s="28" t="s">
        <v>25</v>
      </c>
      <c r="AM15" s="28" t="s">
        <v>25</v>
      </c>
      <c r="AN15" s="27">
        <v>38.4</v>
      </c>
      <c r="AO15" s="27">
        <v>4.7</v>
      </c>
      <c r="AP15" s="27">
        <v>29.4</v>
      </c>
      <c r="AQ15" s="26">
        <v>0.01</v>
      </c>
      <c r="AR15" s="28" t="s">
        <v>25</v>
      </c>
      <c r="AS15" s="27">
        <v>6.7</v>
      </c>
      <c r="AT15" s="28" t="s">
        <v>25</v>
      </c>
      <c r="AU15" s="27">
        <v>0.4</v>
      </c>
      <c r="AV15" s="28">
        <v>87</v>
      </c>
      <c r="AW15" s="27">
        <v>0.5</v>
      </c>
      <c r="AX15" s="27">
        <v>1</v>
      </c>
      <c r="AY15" s="26">
        <v>0.1</v>
      </c>
      <c r="AZ15" s="27">
        <v>0.5</v>
      </c>
      <c r="BA15" s="27">
        <v>0.1</v>
      </c>
      <c r="BB15" s="26">
        <v>0.09</v>
      </c>
      <c r="BC15" s="26">
        <v>0.08</v>
      </c>
      <c r="BD15" s="28" t="s">
        <v>25</v>
      </c>
      <c r="BE15" s="28" t="s">
        <v>25</v>
      </c>
      <c r="BF15" s="28" t="s">
        <v>25</v>
      </c>
      <c r="BG15" s="28" t="s">
        <v>25</v>
      </c>
      <c r="BH15" s="28" t="s">
        <v>25</v>
      </c>
      <c r="BI15" s="28" t="s">
        <v>25</v>
      </c>
      <c r="BJ15" s="28" t="s">
        <v>25</v>
      </c>
      <c r="BK15" s="28" t="s">
        <v>25</v>
      </c>
      <c r="BL15" s="28" t="s">
        <v>25</v>
      </c>
      <c r="BM15" s="28">
        <v>4</v>
      </c>
      <c r="BN15" s="26">
        <v>0</v>
      </c>
      <c r="BO15" s="28">
        <v>157</v>
      </c>
      <c r="BP15" s="26">
        <v>0.08</v>
      </c>
      <c r="BQ15" s="26">
        <v>4.0999999999999996</v>
      </c>
      <c r="BR15" s="28">
        <v>20</v>
      </c>
      <c r="BS15" s="26">
        <v>0.05</v>
      </c>
      <c r="BT15" s="28" t="s">
        <v>25</v>
      </c>
      <c r="BU15" s="29">
        <v>1.58</v>
      </c>
    </row>
    <row r="16" spans="1:73">
      <c r="A16" s="10" t="s">
        <v>1</v>
      </c>
      <c r="B16" s="9">
        <v>107</v>
      </c>
      <c r="C16" s="9" t="s">
        <v>8</v>
      </c>
      <c r="D16" s="16">
        <v>-0.41311775000000001</v>
      </c>
      <c r="E16" s="16">
        <v>1.4616687535649184E-2</v>
      </c>
      <c r="F16" s="16">
        <v>0.11336883333333336</v>
      </c>
      <c r="G16" s="16">
        <v>1.7724489550148766E-2</v>
      </c>
      <c r="H16" s="16">
        <v>0.2219937225999381</v>
      </c>
      <c r="I16" s="16">
        <v>9.2989600472312209E-3</v>
      </c>
      <c r="J16" s="26">
        <v>8.8699999999999992</v>
      </c>
      <c r="K16" s="26">
        <v>9.2899999999999991</v>
      </c>
      <c r="L16" s="26">
        <v>0.43</v>
      </c>
      <c r="M16" s="26">
        <v>1.5</v>
      </c>
      <c r="N16" s="26">
        <v>0.72</v>
      </c>
      <c r="O16" s="26">
        <v>0.36</v>
      </c>
      <c r="P16" s="26">
        <v>35.380000000000003</v>
      </c>
      <c r="Q16" s="26">
        <v>1.32</v>
      </c>
      <c r="R16" s="26">
        <v>0.02</v>
      </c>
      <c r="S16" s="26">
        <v>29.66</v>
      </c>
      <c r="T16" s="27">
        <v>17.5</v>
      </c>
      <c r="U16" s="26">
        <v>0.37</v>
      </c>
      <c r="V16" s="28">
        <v>222</v>
      </c>
      <c r="W16" s="28">
        <v>11300</v>
      </c>
      <c r="X16" s="28" t="s">
        <v>25</v>
      </c>
      <c r="Y16" s="28">
        <v>35</v>
      </c>
      <c r="Z16" s="28">
        <v>2</v>
      </c>
      <c r="AA16" s="27">
        <v>50.3</v>
      </c>
      <c r="AB16" s="27">
        <v>16.8</v>
      </c>
      <c r="AC16" s="28">
        <v>1283</v>
      </c>
      <c r="AD16" s="28">
        <v>13000</v>
      </c>
      <c r="AE16" s="26">
        <v>6.81</v>
      </c>
      <c r="AF16" s="26">
        <v>3.18</v>
      </c>
      <c r="AG16" s="27">
        <v>45.1</v>
      </c>
      <c r="AH16" s="26">
        <v>2.04</v>
      </c>
      <c r="AI16" s="27">
        <v>22.1</v>
      </c>
      <c r="AJ16" s="28">
        <v>199</v>
      </c>
      <c r="AK16" s="28" t="s">
        <v>25</v>
      </c>
      <c r="AL16" s="28" t="s">
        <v>25</v>
      </c>
      <c r="AM16" s="28" t="s">
        <v>25</v>
      </c>
      <c r="AN16" s="27">
        <v>31.8</v>
      </c>
      <c r="AO16" s="27">
        <v>9</v>
      </c>
      <c r="AP16" s="27">
        <v>3.2</v>
      </c>
      <c r="AQ16" s="26">
        <v>0.01</v>
      </c>
      <c r="AR16" s="28" t="s">
        <v>25</v>
      </c>
      <c r="AS16" s="27">
        <v>8.6</v>
      </c>
      <c r="AT16" s="26">
        <v>0.06</v>
      </c>
      <c r="AU16" s="27">
        <v>1.1000000000000001</v>
      </c>
      <c r="AV16" s="28">
        <v>104</v>
      </c>
      <c r="AW16" s="27">
        <v>0.5</v>
      </c>
      <c r="AX16" s="27">
        <v>1.1000000000000001</v>
      </c>
      <c r="AY16" s="26">
        <v>0.16</v>
      </c>
      <c r="AZ16" s="27">
        <v>0.7</v>
      </c>
      <c r="BA16" s="28" t="s">
        <v>25</v>
      </c>
      <c r="BB16" s="26">
        <v>0.06</v>
      </c>
      <c r="BC16" s="26">
        <v>7.0000000000000007E-2</v>
      </c>
      <c r="BD16" s="28" t="s">
        <v>25</v>
      </c>
      <c r="BE16" s="26">
        <v>7.0000000000000007E-2</v>
      </c>
      <c r="BF16" s="28" t="s">
        <v>25</v>
      </c>
      <c r="BG16" s="26">
        <v>0.06</v>
      </c>
      <c r="BH16" s="28" t="s">
        <v>25</v>
      </c>
      <c r="BI16" s="28" t="s">
        <v>25</v>
      </c>
      <c r="BJ16" s="28" t="s">
        <v>25</v>
      </c>
      <c r="BK16" s="28" t="s">
        <v>25</v>
      </c>
      <c r="BL16" s="28" t="s">
        <v>25</v>
      </c>
      <c r="BM16" s="28">
        <v>4</v>
      </c>
      <c r="BN16" s="26">
        <v>0.01</v>
      </c>
      <c r="BO16" s="28">
        <v>594</v>
      </c>
      <c r="BP16" s="26">
        <v>0.38</v>
      </c>
      <c r="BQ16" s="26">
        <v>10.199999999999999</v>
      </c>
      <c r="BR16" s="28">
        <v>28</v>
      </c>
      <c r="BS16" s="26">
        <v>0.05</v>
      </c>
      <c r="BT16" s="27">
        <v>0.1</v>
      </c>
      <c r="BU16" s="29">
        <v>1.02</v>
      </c>
    </row>
    <row r="17" spans="1:73">
      <c r="A17" s="10" t="s">
        <v>1</v>
      </c>
      <c r="B17" s="9">
        <v>148</v>
      </c>
      <c r="C17" s="9" t="s">
        <v>8</v>
      </c>
      <c r="D17" s="16">
        <v>-0.23986318999999995</v>
      </c>
      <c r="E17" s="16">
        <v>3.3802565514416127E-2</v>
      </c>
      <c r="F17" s="16">
        <v>4.9910633333333232E-2</v>
      </c>
      <c r="G17" s="16">
        <v>3.5457318371435322E-2</v>
      </c>
      <c r="H17" s="16">
        <v>9.9371501891062336E-2</v>
      </c>
      <c r="I17" s="16">
        <v>3.1267052580631872E-2</v>
      </c>
      <c r="J17" s="26">
        <v>9.33</v>
      </c>
      <c r="K17" s="26">
        <v>12.57</v>
      </c>
      <c r="L17" s="26">
        <v>0.49</v>
      </c>
      <c r="M17" s="26">
        <v>1.03</v>
      </c>
      <c r="N17" s="26" t="s">
        <v>25</v>
      </c>
      <c r="O17" s="26">
        <v>0.26</v>
      </c>
      <c r="P17" s="26">
        <v>34.17</v>
      </c>
      <c r="Q17" s="26">
        <v>1.21</v>
      </c>
      <c r="R17" s="26">
        <v>0.03</v>
      </c>
      <c r="S17" s="26">
        <v>32.72</v>
      </c>
      <c r="T17" s="27">
        <v>15.2</v>
      </c>
      <c r="U17" s="26">
        <v>0.4</v>
      </c>
      <c r="V17" s="28">
        <v>600</v>
      </c>
      <c r="W17" s="28">
        <v>4100</v>
      </c>
      <c r="X17" s="28" t="s">
        <v>25</v>
      </c>
      <c r="Y17" s="28">
        <v>30</v>
      </c>
      <c r="Z17" s="28">
        <v>2</v>
      </c>
      <c r="AA17" s="27">
        <v>17.600000000000001</v>
      </c>
      <c r="AB17" s="27">
        <v>12</v>
      </c>
      <c r="AC17" s="28">
        <v>1054</v>
      </c>
      <c r="AD17" s="28">
        <v>8920</v>
      </c>
      <c r="AE17" s="26">
        <v>2.8</v>
      </c>
      <c r="AF17" s="26">
        <v>3.3</v>
      </c>
      <c r="AG17" s="27">
        <v>70.599999999999994</v>
      </c>
      <c r="AH17" s="26">
        <v>1.41</v>
      </c>
      <c r="AI17" s="27">
        <v>25.7</v>
      </c>
      <c r="AJ17" s="28">
        <v>950</v>
      </c>
      <c r="AK17" s="28" t="s">
        <v>25</v>
      </c>
      <c r="AL17" s="28">
        <v>6</v>
      </c>
      <c r="AM17" s="28" t="s">
        <v>25</v>
      </c>
      <c r="AN17" s="27">
        <v>88.5</v>
      </c>
      <c r="AO17" s="27">
        <v>7.2</v>
      </c>
      <c r="AP17" s="27">
        <v>49</v>
      </c>
      <c r="AQ17" s="26">
        <v>0.03</v>
      </c>
      <c r="AR17" s="28" t="s">
        <v>25</v>
      </c>
      <c r="AS17" s="27">
        <v>7.3</v>
      </c>
      <c r="AT17" s="26">
        <v>0.19</v>
      </c>
      <c r="AU17" s="27">
        <v>1.8</v>
      </c>
      <c r="AV17" s="28">
        <v>4980</v>
      </c>
      <c r="AW17" s="27">
        <v>1</v>
      </c>
      <c r="AX17" s="27">
        <v>1.7</v>
      </c>
      <c r="AY17" s="26">
        <v>0.21</v>
      </c>
      <c r="AZ17" s="27">
        <v>0.9</v>
      </c>
      <c r="BA17" s="27">
        <v>0.2</v>
      </c>
      <c r="BB17" s="26">
        <v>0.3</v>
      </c>
      <c r="BC17" s="26">
        <v>0.17</v>
      </c>
      <c r="BD17" s="28" t="s">
        <v>25</v>
      </c>
      <c r="BE17" s="26">
        <v>0.11</v>
      </c>
      <c r="BF17" s="28" t="s">
        <v>25</v>
      </c>
      <c r="BG17" s="26">
        <v>0.08</v>
      </c>
      <c r="BH17" s="28" t="s">
        <v>25</v>
      </c>
      <c r="BI17" s="28" t="s">
        <v>25</v>
      </c>
      <c r="BJ17" s="28" t="s">
        <v>25</v>
      </c>
      <c r="BK17" s="28" t="s">
        <v>25</v>
      </c>
      <c r="BL17" s="28" t="s">
        <v>25</v>
      </c>
      <c r="BM17" s="28">
        <v>3</v>
      </c>
      <c r="BN17" s="26">
        <v>0.01</v>
      </c>
      <c r="BO17" s="28">
        <v>116</v>
      </c>
      <c r="BP17" s="26">
        <v>0.15</v>
      </c>
      <c r="BQ17" s="26">
        <v>6.58</v>
      </c>
      <c r="BR17" s="28">
        <v>22</v>
      </c>
      <c r="BS17" s="26">
        <v>7.0000000000000007E-2</v>
      </c>
      <c r="BT17" s="27">
        <v>0.2</v>
      </c>
      <c r="BU17" s="29">
        <v>2.16</v>
      </c>
    </row>
    <row r="18" spans="1:73">
      <c r="A18" s="10" t="s">
        <v>1</v>
      </c>
      <c r="B18" s="9">
        <v>159</v>
      </c>
      <c r="C18" s="9" t="s">
        <v>8</v>
      </c>
      <c r="D18" s="16">
        <v>-0.67875099999999988</v>
      </c>
      <c r="E18" s="16">
        <v>7.6628052904926395E-3</v>
      </c>
      <c r="F18" s="16">
        <v>6.4539833333333352E-2</v>
      </c>
      <c r="G18" s="16">
        <v>2.8738499462799532E-2</v>
      </c>
      <c r="H18" s="16">
        <v>0.12640060091530425</v>
      </c>
      <c r="I18" s="16">
        <v>5.1408993602417026E-2</v>
      </c>
      <c r="J18" s="26">
        <v>7.09</v>
      </c>
      <c r="K18" s="26">
        <v>8.99</v>
      </c>
      <c r="L18" s="26">
        <v>0.13</v>
      </c>
      <c r="M18" s="26">
        <v>1.88</v>
      </c>
      <c r="N18" s="26">
        <v>0.71</v>
      </c>
      <c r="O18" s="26">
        <v>0.68</v>
      </c>
      <c r="P18" s="26">
        <v>37.03</v>
      </c>
      <c r="Q18" s="26">
        <v>1.1499999999999999</v>
      </c>
      <c r="R18" s="26" t="s">
        <v>25</v>
      </c>
      <c r="S18" s="26">
        <v>19.22</v>
      </c>
      <c r="T18" s="27">
        <v>18.100000000000001</v>
      </c>
      <c r="U18" s="26">
        <v>0.3</v>
      </c>
      <c r="V18" s="28">
        <v>125</v>
      </c>
      <c r="W18" s="28">
        <v>1560</v>
      </c>
      <c r="X18" s="28" t="s">
        <v>25</v>
      </c>
      <c r="Y18" s="28">
        <v>15</v>
      </c>
      <c r="Z18" s="28" t="s">
        <v>25</v>
      </c>
      <c r="AA18" s="27">
        <v>10.5</v>
      </c>
      <c r="AB18" s="27">
        <v>7.4</v>
      </c>
      <c r="AC18" s="28">
        <v>1204</v>
      </c>
      <c r="AD18" s="28">
        <v>10300</v>
      </c>
      <c r="AE18" s="26">
        <v>2.59</v>
      </c>
      <c r="AF18" s="26">
        <v>0.7</v>
      </c>
      <c r="AG18" s="27">
        <v>19.5</v>
      </c>
      <c r="AH18" s="26">
        <v>0.39</v>
      </c>
      <c r="AI18" s="27">
        <v>11.3</v>
      </c>
      <c r="AJ18" s="28">
        <v>213</v>
      </c>
      <c r="AK18" s="28" t="s">
        <v>25</v>
      </c>
      <c r="AL18" s="28" t="s">
        <v>25</v>
      </c>
      <c r="AM18" s="28" t="s">
        <v>25</v>
      </c>
      <c r="AN18" s="27">
        <v>22.2</v>
      </c>
      <c r="AO18" s="27">
        <v>0.7</v>
      </c>
      <c r="AP18" s="27">
        <v>0.83</v>
      </c>
      <c r="AQ18" s="28" t="s">
        <v>25</v>
      </c>
      <c r="AR18" s="28" t="s">
        <v>25</v>
      </c>
      <c r="AS18" s="27">
        <v>1.5</v>
      </c>
      <c r="AT18" s="28" t="s">
        <v>25</v>
      </c>
      <c r="AU18" s="27">
        <v>0.4</v>
      </c>
      <c r="AV18" s="28">
        <v>107</v>
      </c>
      <c r="AW18" s="27">
        <v>0.2</v>
      </c>
      <c r="AX18" s="27">
        <v>0.4</v>
      </c>
      <c r="AY18" s="26">
        <v>0.06</v>
      </c>
      <c r="AZ18" s="27">
        <v>0.3</v>
      </c>
      <c r="BA18" s="28" t="s">
        <v>25</v>
      </c>
      <c r="BB18" s="28" t="s">
        <v>25</v>
      </c>
      <c r="BC18" s="28" t="s">
        <v>25</v>
      </c>
      <c r="BD18" s="28" t="s">
        <v>25</v>
      </c>
      <c r="BE18" s="28" t="s">
        <v>25</v>
      </c>
      <c r="BF18" s="28" t="s">
        <v>25</v>
      </c>
      <c r="BG18" s="28" t="s">
        <v>25</v>
      </c>
      <c r="BH18" s="28" t="s">
        <v>25</v>
      </c>
      <c r="BI18" s="28" t="s">
        <v>25</v>
      </c>
      <c r="BJ18" s="28" t="s">
        <v>25</v>
      </c>
      <c r="BK18" s="28" t="s">
        <v>25</v>
      </c>
      <c r="BL18" s="28" t="s">
        <v>25</v>
      </c>
      <c r="BM18" s="28" t="s">
        <v>25</v>
      </c>
      <c r="BN18" s="26">
        <v>0.01</v>
      </c>
      <c r="BO18" s="28">
        <v>37</v>
      </c>
      <c r="BP18" s="26">
        <v>7.0000000000000007E-2</v>
      </c>
      <c r="BQ18" s="26">
        <v>5.36</v>
      </c>
      <c r="BR18" s="28">
        <v>12</v>
      </c>
      <c r="BS18" s="26">
        <v>0.02</v>
      </c>
      <c r="BT18" s="28" t="s">
        <v>25</v>
      </c>
      <c r="BU18" s="29">
        <v>0.4</v>
      </c>
    </row>
    <row r="19" spans="1:73">
      <c r="A19" s="10" t="s">
        <v>1</v>
      </c>
      <c r="B19" s="9">
        <v>223</v>
      </c>
      <c r="C19" s="9" t="s">
        <v>9</v>
      </c>
      <c r="D19" s="16">
        <v>-0.72652250000000018</v>
      </c>
      <c r="E19" s="16">
        <v>1.1600857161434259E-2</v>
      </c>
      <c r="F19" s="16">
        <v>-6.3594166666666729E-2</v>
      </c>
      <c r="G19" s="16">
        <v>1.830960369512501E-2</v>
      </c>
      <c r="H19" s="16">
        <v>-0.12594432943473893</v>
      </c>
      <c r="I19" s="16">
        <v>4.9570013625309182E-2</v>
      </c>
      <c r="J19" s="26">
        <v>1.42</v>
      </c>
      <c r="K19" s="26">
        <v>15.08</v>
      </c>
      <c r="L19" s="26">
        <v>0.13</v>
      </c>
      <c r="M19" s="26">
        <v>1.8</v>
      </c>
      <c r="N19" s="26">
        <v>0.37</v>
      </c>
      <c r="O19" s="26">
        <v>0.41</v>
      </c>
      <c r="P19" s="26">
        <v>28.79</v>
      </c>
      <c r="Q19" s="26">
        <v>0.74</v>
      </c>
      <c r="R19" s="26" t="s">
        <v>25</v>
      </c>
      <c r="S19" s="26">
        <v>21.16</v>
      </c>
      <c r="T19" s="27">
        <v>13.4</v>
      </c>
      <c r="U19" s="28" t="s">
        <v>25</v>
      </c>
      <c r="V19" s="28">
        <v>78</v>
      </c>
      <c r="W19" s="28">
        <v>1470</v>
      </c>
      <c r="X19" s="28" t="s">
        <v>25</v>
      </c>
      <c r="Y19" s="28">
        <v>17</v>
      </c>
      <c r="Z19" s="28" t="s">
        <v>25</v>
      </c>
      <c r="AA19" s="27">
        <v>8.5</v>
      </c>
      <c r="AB19" s="27">
        <v>4.7</v>
      </c>
      <c r="AC19" s="28">
        <v>217.1</v>
      </c>
      <c r="AD19" s="28">
        <v>4910</v>
      </c>
      <c r="AE19" s="26">
        <v>0.22</v>
      </c>
      <c r="AF19" s="28" t="s">
        <v>25</v>
      </c>
      <c r="AG19" s="27">
        <v>24.5</v>
      </c>
      <c r="AH19" s="26">
        <v>0.3</v>
      </c>
      <c r="AI19" s="27">
        <v>7.1</v>
      </c>
      <c r="AJ19" s="28">
        <v>289</v>
      </c>
      <c r="AK19" s="28" t="s">
        <v>25</v>
      </c>
      <c r="AL19" s="28" t="s">
        <v>25</v>
      </c>
      <c r="AM19" s="28" t="s">
        <v>25</v>
      </c>
      <c r="AN19" s="27">
        <v>59.8</v>
      </c>
      <c r="AO19" s="27">
        <v>2</v>
      </c>
      <c r="AP19" s="27">
        <v>10.1</v>
      </c>
      <c r="AQ19" s="28" t="s">
        <v>25</v>
      </c>
      <c r="AR19" s="28" t="s">
        <v>25</v>
      </c>
      <c r="AS19" s="27">
        <v>1</v>
      </c>
      <c r="AT19" s="28" t="s">
        <v>25</v>
      </c>
      <c r="AU19" s="27">
        <v>0.2</v>
      </c>
      <c r="AV19" s="28">
        <v>901</v>
      </c>
      <c r="AW19" s="27">
        <v>0.3</v>
      </c>
      <c r="AX19" s="27">
        <v>0.7</v>
      </c>
      <c r="AY19" s="26">
        <v>0.09</v>
      </c>
      <c r="AZ19" s="27">
        <v>0.5</v>
      </c>
      <c r="BA19" s="28" t="s">
        <v>25</v>
      </c>
      <c r="BB19" s="28" t="s">
        <v>25</v>
      </c>
      <c r="BC19" s="26">
        <v>7.0000000000000007E-2</v>
      </c>
      <c r="BD19" s="28" t="s">
        <v>25</v>
      </c>
      <c r="BE19" s="26">
        <v>0.15</v>
      </c>
      <c r="BF19" s="28" t="s">
        <v>25</v>
      </c>
      <c r="BG19" s="28" t="s">
        <v>25</v>
      </c>
      <c r="BH19" s="28" t="s">
        <v>25</v>
      </c>
      <c r="BI19" s="28" t="s">
        <v>25</v>
      </c>
      <c r="BJ19" s="28" t="s">
        <v>25</v>
      </c>
      <c r="BK19" s="28" t="s">
        <v>25</v>
      </c>
      <c r="BL19" s="28" t="s">
        <v>25</v>
      </c>
      <c r="BM19" s="28" t="s">
        <v>25</v>
      </c>
      <c r="BN19" s="26">
        <v>0</v>
      </c>
      <c r="BO19" s="28">
        <v>5</v>
      </c>
      <c r="BP19" s="28" t="s">
        <v>25</v>
      </c>
      <c r="BQ19" s="26">
        <v>1.33</v>
      </c>
      <c r="BR19" s="28">
        <v>4</v>
      </c>
      <c r="BS19" s="28" t="s">
        <v>25</v>
      </c>
      <c r="BT19" s="27">
        <v>0.3</v>
      </c>
      <c r="BU19" s="29">
        <v>3.61</v>
      </c>
    </row>
    <row r="20" spans="1:73">
      <c r="A20" s="10" t="s">
        <v>1</v>
      </c>
      <c r="B20" s="9">
        <v>348</v>
      </c>
      <c r="C20" s="9" t="s">
        <v>9</v>
      </c>
      <c r="D20" s="16">
        <v>-0.43561853666666656</v>
      </c>
      <c r="E20" s="16">
        <v>1.2213261689267613E-2</v>
      </c>
      <c r="F20" s="16">
        <v>-2.335084333333326E-2</v>
      </c>
      <c r="G20" s="16">
        <v>2.738379122939217E-2</v>
      </c>
      <c r="H20" s="16">
        <v>-4.6142164607694679E-2</v>
      </c>
      <c r="I20" s="16">
        <v>4.7736529983231919E-2</v>
      </c>
      <c r="J20" s="26">
        <v>5.84</v>
      </c>
      <c r="K20" s="26">
        <v>9.01</v>
      </c>
      <c r="L20" s="26">
        <v>0.35</v>
      </c>
      <c r="M20" s="26">
        <v>1.71</v>
      </c>
      <c r="N20" s="26">
        <v>0.59</v>
      </c>
      <c r="O20" s="26">
        <v>0.16</v>
      </c>
      <c r="P20" s="26">
        <v>35.9</v>
      </c>
      <c r="Q20" s="26">
        <v>0.99</v>
      </c>
      <c r="R20" s="26">
        <v>0.02</v>
      </c>
      <c r="S20" s="26">
        <v>9.6199999999999992</v>
      </c>
      <c r="T20" s="27">
        <v>15.6</v>
      </c>
      <c r="U20" s="28" t="s">
        <v>25</v>
      </c>
      <c r="V20" s="28">
        <v>295</v>
      </c>
      <c r="W20" s="28">
        <v>9570</v>
      </c>
      <c r="X20" s="28" t="s">
        <v>25</v>
      </c>
      <c r="Y20" s="28">
        <v>32</v>
      </c>
      <c r="Z20" s="28">
        <v>7</v>
      </c>
      <c r="AA20" s="27">
        <v>46.3</v>
      </c>
      <c r="AB20" s="27">
        <v>9.6999999999999993</v>
      </c>
      <c r="AC20" s="28">
        <v>1718</v>
      </c>
      <c r="AD20" s="28">
        <v>9970</v>
      </c>
      <c r="AE20" s="26">
        <v>4.54</v>
      </c>
      <c r="AF20" s="26">
        <v>1.44</v>
      </c>
      <c r="AG20" s="27">
        <v>51.1</v>
      </c>
      <c r="AH20" s="26">
        <v>1.33</v>
      </c>
      <c r="AI20" s="27">
        <v>13</v>
      </c>
      <c r="AJ20" s="28">
        <v>185</v>
      </c>
      <c r="AK20" s="28" t="s">
        <v>25</v>
      </c>
      <c r="AL20" s="28" t="s">
        <v>25</v>
      </c>
      <c r="AM20" s="28" t="s">
        <v>25</v>
      </c>
      <c r="AN20" s="27">
        <v>35.799999999999997</v>
      </c>
      <c r="AO20" s="27">
        <v>13</v>
      </c>
      <c r="AP20" s="27">
        <v>79.7</v>
      </c>
      <c r="AQ20" s="28" t="s">
        <v>25</v>
      </c>
      <c r="AR20" s="28" t="s">
        <v>25</v>
      </c>
      <c r="AS20" s="27">
        <v>7.8</v>
      </c>
      <c r="AT20" s="28" t="s">
        <v>25</v>
      </c>
      <c r="AU20" s="27">
        <v>0.5</v>
      </c>
      <c r="AV20" s="28">
        <v>87</v>
      </c>
      <c r="AW20" s="27">
        <v>0.4</v>
      </c>
      <c r="AX20" s="27">
        <v>1</v>
      </c>
      <c r="AY20" s="26">
        <v>0.12</v>
      </c>
      <c r="AZ20" s="27">
        <v>0.6</v>
      </c>
      <c r="BA20" s="27">
        <v>0.1</v>
      </c>
      <c r="BB20" s="26">
        <v>7.0000000000000007E-2</v>
      </c>
      <c r="BC20" s="26">
        <v>0.08</v>
      </c>
      <c r="BD20" s="28" t="s">
        <v>25</v>
      </c>
      <c r="BE20" s="26">
        <v>0.06</v>
      </c>
      <c r="BF20" s="28" t="s">
        <v>25</v>
      </c>
      <c r="BG20" s="28" t="s">
        <v>25</v>
      </c>
      <c r="BH20" s="28" t="s">
        <v>25</v>
      </c>
      <c r="BI20" s="28" t="s">
        <v>25</v>
      </c>
      <c r="BJ20" s="28" t="s">
        <v>25</v>
      </c>
      <c r="BK20" s="28" t="s">
        <v>25</v>
      </c>
      <c r="BL20" s="28" t="s">
        <v>25</v>
      </c>
      <c r="BM20" s="28">
        <v>7</v>
      </c>
      <c r="BN20" s="26">
        <v>0.01</v>
      </c>
      <c r="BO20" s="28">
        <v>424</v>
      </c>
      <c r="BP20" s="26">
        <v>0.38</v>
      </c>
      <c r="BQ20" s="26">
        <v>7.06</v>
      </c>
      <c r="BR20" s="28">
        <v>29</v>
      </c>
      <c r="BS20" s="26">
        <v>0.03</v>
      </c>
      <c r="BT20" s="28" t="s">
        <v>25</v>
      </c>
      <c r="BU20" s="29">
        <v>1.2</v>
      </c>
    </row>
    <row r="21" spans="1:73">
      <c r="A21" s="10" t="s">
        <v>1</v>
      </c>
      <c r="B21" s="9">
        <v>410</v>
      </c>
      <c r="C21" s="9" t="s">
        <v>10</v>
      </c>
      <c r="D21" s="16">
        <v>-0.59053883333333324</v>
      </c>
      <c r="E21" s="16">
        <v>3.6380161645233116E-3</v>
      </c>
      <c r="F21" s="16">
        <v>0.22418733333333329</v>
      </c>
      <c r="G21" s="16">
        <v>1.4869705893975703E-2</v>
      </c>
      <c r="H21" s="16">
        <v>0.44489293896876342</v>
      </c>
      <c r="I21" s="16">
        <v>2.3055244439389392E-2</v>
      </c>
      <c r="J21" s="26">
        <v>5.93</v>
      </c>
      <c r="K21" s="26">
        <v>28.79</v>
      </c>
      <c r="L21" s="26">
        <v>0.81</v>
      </c>
      <c r="M21" s="26">
        <v>2.0099999999999998</v>
      </c>
      <c r="N21" s="26">
        <v>0.5</v>
      </c>
      <c r="O21" s="26">
        <v>0.68</v>
      </c>
      <c r="P21" s="26">
        <v>25.84</v>
      </c>
      <c r="Q21" s="26">
        <v>0.88</v>
      </c>
      <c r="R21" s="26">
        <v>0.06</v>
      </c>
      <c r="S21" s="26">
        <v>34.31</v>
      </c>
      <c r="T21" s="27">
        <v>15</v>
      </c>
      <c r="U21" s="26">
        <v>0.59</v>
      </c>
      <c r="V21" s="28">
        <v>515</v>
      </c>
      <c r="W21" s="28">
        <v>669</v>
      </c>
      <c r="X21" s="28" t="s">
        <v>25</v>
      </c>
      <c r="Y21" s="28">
        <v>73</v>
      </c>
      <c r="Z21" s="28">
        <v>2</v>
      </c>
      <c r="AA21" s="27">
        <v>21.9</v>
      </c>
      <c r="AB21" s="27">
        <v>19.7</v>
      </c>
      <c r="AC21" s="28">
        <v>1102</v>
      </c>
      <c r="AD21" s="28">
        <v>1640</v>
      </c>
      <c r="AE21" s="26">
        <v>1.39</v>
      </c>
      <c r="AF21" s="26">
        <v>2.14</v>
      </c>
      <c r="AG21" s="27">
        <v>154</v>
      </c>
      <c r="AH21" s="28" t="s">
        <v>25</v>
      </c>
      <c r="AI21" s="27">
        <v>12.5</v>
      </c>
      <c r="AJ21" s="28">
        <v>162</v>
      </c>
      <c r="AK21" s="28">
        <v>2</v>
      </c>
      <c r="AL21" s="28">
        <v>11</v>
      </c>
      <c r="AM21" s="28" t="s">
        <v>25</v>
      </c>
      <c r="AN21" s="27">
        <v>180</v>
      </c>
      <c r="AO21" s="27">
        <v>0.87</v>
      </c>
      <c r="AP21" s="27">
        <v>0.3</v>
      </c>
      <c r="AQ21" s="26">
        <v>0.01</v>
      </c>
      <c r="AR21" s="28" t="s">
        <v>25</v>
      </c>
      <c r="AS21" s="27">
        <v>6.6</v>
      </c>
      <c r="AT21" s="26">
        <v>0.08</v>
      </c>
      <c r="AU21" s="27">
        <v>0.6</v>
      </c>
      <c r="AV21" s="28">
        <v>43</v>
      </c>
      <c r="AW21" s="27">
        <v>3</v>
      </c>
      <c r="AX21" s="27">
        <v>6.8</v>
      </c>
      <c r="AY21" s="26">
        <v>0.74</v>
      </c>
      <c r="AZ21" s="27">
        <v>2.7</v>
      </c>
      <c r="BA21" s="27">
        <v>0.6</v>
      </c>
      <c r="BB21" s="26">
        <v>0.22</v>
      </c>
      <c r="BC21" s="26">
        <v>0.38</v>
      </c>
      <c r="BD21" s="26">
        <v>0.09</v>
      </c>
      <c r="BE21" s="26">
        <v>0.61</v>
      </c>
      <c r="BF21" s="26">
        <v>7.0000000000000007E-2</v>
      </c>
      <c r="BG21" s="26">
        <v>0.25</v>
      </c>
      <c r="BH21" s="26">
        <v>0.05</v>
      </c>
      <c r="BI21" s="27">
        <v>0.2</v>
      </c>
      <c r="BJ21" s="28" t="s">
        <v>25</v>
      </c>
      <c r="BK21" s="28" t="s">
        <v>25</v>
      </c>
      <c r="BL21" s="28" t="s">
        <v>25</v>
      </c>
      <c r="BM21" s="28">
        <v>2</v>
      </c>
      <c r="BN21" s="26">
        <v>0</v>
      </c>
      <c r="BO21" s="28">
        <v>8</v>
      </c>
      <c r="BP21" s="28" t="s">
        <v>25</v>
      </c>
      <c r="BQ21" s="26">
        <v>1.19</v>
      </c>
      <c r="BR21" s="28">
        <v>8</v>
      </c>
      <c r="BS21" s="28" t="s">
        <v>25</v>
      </c>
      <c r="BT21" s="27">
        <v>0.3</v>
      </c>
      <c r="BU21" s="29">
        <v>2.4</v>
      </c>
    </row>
    <row r="22" spans="1:73">
      <c r="A22" s="10" t="s">
        <v>1</v>
      </c>
      <c r="B22" s="9">
        <v>492</v>
      </c>
      <c r="C22" s="9" t="s">
        <v>10</v>
      </c>
      <c r="D22" s="16">
        <v>-1.8120770999999998</v>
      </c>
      <c r="E22" s="16">
        <v>3.6837771291643014E-2</v>
      </c>
      <c r="F22" s="16">
        <v>0.34449646666666678</v>
      </c>
      <c r="G22" s="16">
        <v>3.1315083370371817E-2</v>
      </c>
      <c r="H22" s="16">
        <v>0.67997037335318666</v>
      </c>
      <c r="I22" s="16">
        <v>4.4623654815803861E-2</v>
      </c>
      <c r="J22" s="26">
        <v>4.2300000000000004</v>
      </c>
      <c r="K22" s="26">
        <v>12.24</v>
      </c>
      <c r="L22" s="26">
        <v>0.05</v>
      </c>
      <c r="M22" s="26">
        <v>2.57</v>
      </c>
      <c r="N22" s="26">
        <v>0.54</v>
      </c>
      <c r="O22" s="26">
        <v>0.33</v>
      </c>
      <c r="P22" s="26">
        <v>31.6</v>
      </c>
      <c r="Q22" s="26">
        <v>0.95</v>
      </c>
      <c r="R22" s="26" t="s">
        <v>25</v>
      </c>
      <c r="S22" s="26">
        <v>32.270000000000003</v>
      </c>
      <c r="T22" s="27">
        <v>16.399999999999999</v>
      </c>
      <c r="U22" s="26">
        <v>0.18</v>
      </c>
      <c r="V22" s="28">
        <v>85</v>
      </c>
      <c r="W22" s="28">
        <v>888</v>
      </c>
      <c r="X22" s="28" t="s">
        <v>25</v>
      </c>
      <c r="Y22" s="28">
        <v>15</v>
      </c>
      <c r="Z22" s="28" t="s">
        <v>25</v>
      </c>
      <c r="AA22" s="27">
        <v>2.2000000000000002</v>
      </c>
      <c r="AB22" s="27">
        <v>3.8</v>
      </c>
      <c r="AC22" s="28">
        <v>58.5</v>
      </c>
      <c r="AD22" s="28">
        <v>550</v>
      </c>
      <c r="AE22" s="26">
        <v>0.16</v>
      </c>
      <c r="AF22" s="26">
        <v>0.47</v>
      </c>
      <c r="AG22" s="27">
        <v>41.7</v>
      </c>
      <c r="AH22" s="26">
        <v>0.35</v>
      </c>
      <c r="AI22" s="27">
        <v>9.6999999999999993</v>
      </c>
      <c r="AJ22" s="28">
        <v>175</v>
      </c>
      <c r="AK22" s="28" t="s">
        <v>25</v>
      </c>
      <c r="AL22" s="28" t="s">
        <v>25</v>
      </c>
      <c r="AM22" s="28" t="s">
        <v>25</v>
      </c>
      <c r="AN22" s="27">
        <v>49.1</v>
      </c>
      <c r="AO22" s="27">
        <v>7.0000000000000007E-2</v>
      </c>
      <c r="AP22" s="27">
        <v>0.15</v>
      </c>
      <c r="AQ22" s="28" t="s">
        <v>25</v>
      </c>
      <c r="AR22" s="28" t="s">
        <v>25</v>
      </c>
      <c r="AS22" s="27">
        <v>3.8</v>
      </c>
      <c r="AT22" s="28" t="s">
        <v>25</v>
      </c>
      <c r="AU22" s="27">
        <v>0.2</v>
      </c>
      <c r="AV22" s="28">
        <v>17</v>
      </c>
      <c r="AW22" s="27">
        <v>0.4</v>
      </c>
      <c r="AX22" s="27">
        <v>1.1000000000000001</v>
      </c>
      <c r="AY22" s="26">
        <v>0.18</v>
      </c>
      <c r="AZ22" s="27">
        <v>0.8</v>
      </c>
      <c r="BA22" s="27">
        <v>0.2</v>
      </c>
      <c r="BB22" s="28" t="s">
        <v>25</v>
      </c>
      <c r="BC22" s="26">
        <v>0.08</v>
      </c>
      <c r="BD22" s="28" t="s">
        <v>25</v>
      </c>
      <c r="BE22" s="26">
        <v>0.08</v>
      </c>
      <c r="BF22" s="28" t="s">
        <v>25</v>
      </c>
      <c r="BG22" s="28" t="s">
        <v>25</v>
      </c>
      <c r="BH22" s="26" t="s">
        <v>24</v>
      </c>
      <c r="BI22" s="27" t="s">
        <v>24</v>
      </c>
      <c r="BJ22" s="28" t="s">
        <v>25</v>
      </c>
      <c r="BK22" s="28" t="s">
        <v>25</v>
      </c>
      <c r="BL22" s="28" t="s">
        <v>25</v>
      </c>
      <c r="BM22" s="28" t="s">
        <v>25</v>
      </c>
      <c r="BN22" s="26">
        <v>0</v>
      </c>
      <c r="BO22" s="28" t="s">
        <v>25</v>
      </c>
      <c r="BP22" s="28" t="s">
        <v>25</v>
      </c>
      <c r="BQ22" s="26">
        <v>0.53</v>
      </c>
      <c r="BR22" s="28">
        <v>2</v>
      </c>
      <c r="BS22" s="28" t="s">
        <v>25</v>
      </c>
      <c r="BT22" s="28" t="s">
        <v>25</v>
      </c>
      <c r="BU22" s="29">
        <v>3.65</v>
      </c>
    </row>
    <row r="23" spans="1:73">
      <c r="A23" s="10" t="s">
        <v>1</v>
      </c>
      <c r="B23" s="9">
        <v>556</v>
      </c>
      <c r="C23" s="9" t="s">
        <v>10</v>
      </c>
      <c r="D23" s="16">
        <v>7.4134589999999945E-2</v>
      </c>
      <c r="E23" s="16">
        <v>3.9687429152838821E-2</v>
      </c>
      <c r="F23" s="16">
        <v>-0.10663116000000006</v>
      </c>
      <c r="G23" s="16">
        <v>9.3832585576866176E-3</v>
      </c>
      <c r="H23" s="16">
        <v>-0.20976723909355077</v>
      </c>
      <c r="I23" s="16">
        <v>1.9992327734741921E-2</v>
      </c>
      <c r="J23" s="26">
        <v>5.61</v>
      </c>
      <c r="K23" s="26">
        <v>17.47</v>
      </c>
      <c r="L23" s="26">
        <v>0.2</v>
      </c>
      <c r="M23" s="26">
        <v>2.63</v>
      </c>
      <c r="N23" s="26">
        <v>0.79</v>
      </c>
      <c r="O23" s="26">
        <v>1.21</v>
      </c>
      <c r="P23" s="26">
        <v>27.12</v>
      </c>
      <c r="Q23" s="26">
        <v>0.9</v>
      </c>
      <c r="R23" s="26">
        <v>0.01</v>
      </c>
      <c r="S23" s="26">
        <v>41.02</v>
      </c>
      <c r="T23" s="27">
        <v>14.4</v>
      </c>
      <c r="U23" s="26">
        <v>0.15</v>
      </c>
      <c r="V23" s="28">
        <v>133</v>
      </c>
      <c r="W23" s="28">
        <v>1070</v>
      </c>
      <c r="X23" s="28" t="s">
        <v>25</v>
      </c>
      <c r="Y23" s="28">
        <v>24</v>
      </c>
      <c r="Z23" s="28">
        <v>4</v>
      </c>
      <c r="AA23" s="27">
        <v>10.1</v>
      </c>
      <c r="AB23" s="27">
        <v>6.5</v>
      </c>
      <c r="AC23" s="28">
        <v>374.3</v>
      </c>
      <c r="AD23" s="28">
        <v>1190</v>
      </c>
      <c r="AE23" s="26">
        <v>1.65</v>
      </c>
      <c r="AF23" s="26">
        <v>2.75</v>
      </c>
      <c r="AG23" s="27">
        <v>64.900000000000006</v>
      </c>
      <c r="AH23" s="26">
        <v>0.36</v>
      </c>
      <c r="AI23" s="27">
        <v>12.6</v>
      </c>
      <c r="AJ23" s="28">
        <v>169</v>
      </c>
      <c r="AK23" s="28" t="s">
        <v>25</v>
      </c>
      <c r="AL23" s="28" t="s">
        <v>25</v>
      </c>
      <c r="AM23" s="28" t="s">
        <v>25</v>
      </c>
      <c r="AN23" s="27">
        <v>45.5</v>
      </c>
      <c r="AO23" s="27">
        <v>0.42</v>
      </c>
      <c r="AP23" s="27">
        <v>0.93</v>
      </c>
      <c r="AQ23" s="28" t="s">
        <v>25</v>
      </c>
      <c r="AR23" s="28" t="s">
        <v>25</v>
      </c>
      <c r="AS23" s="27">
        <v>9.6</v>
      </c>
      <c r="AT23" s="28" t="s">
        <v>25</v>
      </c>
      <c r="AU23" s="27">
        <v>0.7</v>
      </c>
      <c r="AV23" s="28">
        <v>73</v>
      </c>
      <c r="AW23" s="27">
        <v>0.7</v>
      </c>
      <c r="AX23" s="27">
        <v>3.1</v>
      </c>
      <c r="AY23" s="26">
        <v>0.77</v>
      </c>
      <c r="AZ23" s="27">
        <v>4.0999999999999996</v>
      </c>
      <c r="BA23" s="27">
        <v>0.7</v>
      </c>
      <c r="BB23" s="26">
        <v>0.19</v>
      </c>
      <c r="BC23" s="26">
        <v>0.28000000000000003</v>
      </c>
      <c r="BD23" s="26">
        <v>0.13</v>
      </c>
      <c r="BE23" s="26">
        <v>0.28000000000000003</v>
      </c>
      <c r="BF23" s="26">
        <v>0.08</v>
      </c>
      <c r="BG23" s="26">
        <v>0.15</v>
      </c>
      <c r="BH23" s="26">
        <v>0.06</v>
      </c>
      <c r="BI23" s="27">
        <v>0.1</v>
      </c>
      <c r="BJ23" s="26">
        <v>0.34</v>
      </c>
      <c r="BK23" s="28" t="s">
        <v>25</v>
      </c>
      <c r="BL23" s="28" t="s">
        <v>25</v>
      </c>
      <c r="BM23" s="28">
        <v>3</v>
      </c>
      <c r="BN23" s="26">
        <v>0</v>
      </c>
      <c r="BO23" s="28">
        <v>92</v>
      </c>
      <c r="BP23" s="26">
        <v>0.22</v>
      </c>
      <c r="BQ23" s="26">
        <v>1</v>
      </c>
      <c r="BR23" s="28">
        <v>9</v>
      </c>
      <c r="BS23" s="26">
        <v>0.04</v>
      </c>
      <c r="BT23" s="28" t="s">
        <v>25</v>
      </c>
      <c r="BU23" s="29">
        <v>1.71</v>
      </c>
    </row>
    <row r="24" spans="1:73">
      <c r="A24" s="10" t="s">
        <v>1</v>
      </c>
      <c r="B24" s="9">
        <v>605</v>
      </c>
      <c r="C24" s="9" t="s">
        <v>11</v>
      </c>
      <c r="D24" s="16">
        <v>-0.38566113333333335</v>
      </c>
      <c r="E24" s="16">
        <v>2.4548618289804692E-2</v>
      </c>
      <c r="F24" s="16">
        <v>-4.0497670000000041E-2</v>
      </c>
      <c r="G24" s="16">
        <v>3.3307141796119315E-2</v>
      </c>
      <c r="H24" s="16">
        <v>-8.0363920039839554E-2</v>
      </c>
      <c r="I24" s="16">
        <v>1.7530206960938564E-2</v>
      </c>
      <c r="J24" s="26">
        <v>6.18</v>
      </c>
      <c r="K24" s="26">
        <v>6.86</v>
      </c>
      <c r="L24" s="26">
        <v>0.15</v>
      </c>
      <c r="M24" s="26">
        <v>0.08</v>
      </c>
      <c r="N24" s="26">
        <v>0.89</v>
      </c>
      <c r="O24" s="26">
        <v>0.82</v>
      </c>
      <c r="P24" s="26">
        <v>27.74</v>
      </c>
      <c r="Q24" s="26">
        <v>0.76</v>
      </c>
      <c r="R24" s="26" t="s">
        <v>25</v>
      </c>
      <c r="S24" s="26">
        <v>27.11</v>
      </c>
      <c r="T24" s="27">
        <v>14.8</v>
      </c>
      <c r="U24" s="26">
        <v>0.14000000000000001</v>
      </c>
      <c r="V24" s="28">
        <v>89</v>
      </c>
      <c r="W24" s="28">
        <v>17200</v>
      </c>
      <c r="X24" s="28" t="s">
        <v>25</v>
      </c>
      <c r="Y24" s="28">
        <v>25</v>
      </c>
      <c r="Z24" s="28" t="s">
        <v>25</v>
      </c>
      <c r="AA24" s="27">
        <v>45</v>
      </c>
      <c r="AB24" s="27">
        <v>16.7</v>
      </c>
      <c r="AC24" s="28">
        <v>471.7</v>
      </c>
      <c r="AD24" s="28">
        <v>70500</v>
      </c>
      <c r="AE24" s="26">
        <v>1.98</v>
      </c>
      <c r="AF24" s="26">
        <v>2.54</v>
      </c>
      <c r="AG24" s="27">
        <v>27.7</v>
      </c>
      <c r="AH24" s="26">
        <v>1.1100000000000001</v>
      </c>
      <c r="AI24" s="27">
        <v>15.5</v>
      </c>
      <c r="AJ24" s="28">
        <v>20.100000000000001</v>
      </c>
      <c r="AK24" s="28" t="s">
        <v>25</v>
      </c>
      <c r="AL24" s="28" t="s">
        <v>25</v>
      </c>
      <c r="AM24" s="28" t="s">
        <v>25</v>
      </c>
      <c r="AN24" s="27">
        <v>21</v>
      </c>
      <c r="AO24" s="27">
        <v>46</v>
      </c>
      <c r="AP24" s="27">
        <v>779</v>
      </c>
      <c r="AQ24" s="28" t="s">
        <v>25</v>
      </c>
      <c r="AR24" s="28" t="s">
        <v>25</v>
      </c>
      <c r="AS24" s="27">
        <v>8.1</v>
      </c>
      <c r="AT24" s="28" t="s">
        <v>25</v>
      </c>
      <c r="AU24" s="27">
        <v>1.2</v>
      </c>
      <c r="AV24" s="28">
        <v>38</v>
      </c>
      <c r="AW24" s="27">
        <v>0.3</v>
      </c>
      <c r="AX24" s="27">
        <v>0.8</v>
      </c>
      <c r="AY24" s="26">
        <v>0.12</v>
      </c>
      <c r="AZ24" s="27">
        <v>0.3</v>
      </c>
      <c r="BA24" s="27">
        <v>0.1</v>
      </c>
      <c r="BB24" s="28" t="s">
        <v>25</v>
      </c>
      <c r="BC24" s="26">
        <v>0.12</v>
      </c>
      <c r="BD24" s="28" t="s">
        <v>25</v>
      </c>
      <c r="BE24" s="26">
        <v>0.06</v>
      </c>
      <c r="BF24" s="28" t="s">
        <v>25</v>
      </c>
      <c r="BG24" s="28" t="s">
        <v>25</v>
      </c>
      <c r="BH24" s="28" t="s">
        <v>25</v>
      </c>
      <c r="BI24" s="28" t="s">
        <v>25</v>
      </c>
      <c r="BJ24" s="28" t="s">
        <v>25</v>
      </c>
      <c r="BK24" s="28" t="s">
        <v>25</v>
      </c>
      <c r="BL24" s="28" t="s">
        <v>25</v>
      </c>
      <c r="BM24" s="28">
        <v>32</v>
      </c>
      <c r="BN24" s="26">
        <v>0.03</v>
      </c>
      <c r="BO24" s="28">
        <v>108</v>
      </c>
      <c r="BP24" s="26">
        <v>0.11</v>
      </c>
      <c r="BQ24" s="26">
        <v>15.8</v>
      </c>
      <c r="BR24" s="28">
        <v>44</v>
      </c>
      <c r="BS24" s="26">
        <v>7.0000000000000007E-2</v>
      </c>
      <c r="BT24" s="27">
        <v>0.1</v>
      </c>
      <c r="BU24" s="29">
        <v>1.18</v>
      </c>
    </row>
    <row r="25" spans="1:73">
      <c r="A25" s="10" t="s">
        <v>1</v>
      </c>
      <c r="B25" s="9">
        <v>685</v>
      </c>
      <c r="C25" s="9" t="s">
        <v>11</v>
      </c>
      <c r="D25" s="16">
        <v>0.18686681333333333</v>
      </c>
      <c r="E25" s="16">
        <v>2.2144847282655474E-2</v>
      </c>
      <c r="F25" s="16">
        <v>3.3500799999999886E-2</v>
      </c>
      <c r="G25" s="16">
        <v>2.5265537993876225E-2</v>
      </c>
      <c r="H25" s="16">
        <v>6.6993463866191261E-2</v>
      </c>
      <c r="I25" s="16">
        <v>1.847000015917737E-2</v>
      </c>
      <c r="J25" s="26">
        <v>4.53</v>
      </c>
      <c r="K25" s="26">
        <v>22.81</v>
      </c>
      <c r="L25" s="26">
        <v>0.14000000000000001</v>
      </c>
      <c r="M25" s="26">
        <v>1.23</v>
      </c>
      <c r="N25" s="26">
        <v>0.84</v>
      </c>
      <c r="O25" s="26">
        <v>1.73</v>
      </c>
      <c r="P25" s="26">
        <v>23.35</v>
      </c>
      <c r="Q25" s="26">
        <v>0.67</v>
      </c>
      <c r="R25" s="26" t="s">
        <v>25</v>
      </c>
      <c r="S25" s="26">
        <v>24.31</v>
      </c>
      <c r="T25" s="27">
        <v>16</v>
      </c>
      <c r="U25" s="26">
        <v>1.29</v>
      </c>
      <c r="V25" s="28">
        <v>440</v>
      </c>
      <c r="W25" s="28">
        <v>14300</v>
      </c>
      <c r="X25" s="28" t="s">
        <v>25</v>
      </c>
      <c r="Y25" s="28">
        <v>46</v>
      </c>
      <c r="Z25" s="28" t="s">
        <v>25</v>
      </c>
      <c r="AA25" s="27">
        <v>79.2</v>
      </c>
      <c r="AB25" s="27">
        <v>53.1</v>
      </c>
      <c r="AC25" s="28">
        <v>3613</v>
      </c>
      <c r="AD25" s="28">
        <v>30000</v>
      </c>
      <c r="AE25" s="26">
        <v>3.73</v>
      </c>
      <c r="AF25" s="26">
        <v>2.0499999999999998</v>
      </c>
      <c r="AG25" s="27">
        <v>43.4</v>
      </c>
      <c r="AH25" s="26">
        <v>0.31</v>
      </c>
      <c r="AI25" s="27">
        <v>12.7</v>
      </c>
      <c r="AJ25" s="28">
        <v>54.5</v>
      </c>
      <c r="AK25" s="28" t="s">
        <v>25</v>
      </c>
      <c r="AL25" s="28" t="s">
        <v>25</v>
      </c>
      <c r="AM25" s="28" t="s">
        <v>25</v>
      </c>
      <c r="AN25" s="27">
        <v>50.3</v>
      </c>
      <c r="AO25" s="27">
        <v>5.4</v>
      </c>
      <c r="AP25" s="27">
        <v>145</v>
      </c>
      <c r="AQ25" s="26">
        <v>0.03</v>
      </c>
      <c r="AR25" s="28" t="s">
        <v>25</v>
      </c>
      <c r="AS25" s="27">
        <v>6.7</v>
      </c>
      <c r="AT25" s="26">
        <v>7.0000000000000007E-2</v>
      </c>
      <c r="AU25" s="27">
        <v>0.9</v>
      </c>
      <c r="AV25" s="28">
        <v>19</v>
      </c>
      <c r="AW25" s="27">
        <v>3.3</v>
      </c>
      <c r="AX25" s="27">
        <v>5.0999999999999996</v>
      </c>
      <c r="AY25" s="26">
        <v>0.41</v>
      </c>
      <c r="AZ25" s="27">
        <v>1.5</v>
      </c>
      <c r="BA25" s="27">
        <v>0.1</v>
      </c>
      <c r="BB25" s="26">
        <v>0.28999999999999998</v>
      </c>
      <c r="BC25" s="26">
        <v>0.19</v>
      </c>
      <c r="BD25" s="28" t="s">
        <v>25</v>
      </c>
      <c r="BE25" s="26">
        <v>0.14000000000000001</v>
      </c>
      <c r="BF25" s="28" t="s">
        <v>25</v>
      </c>
      <c r="BG25" s="26">
        <v>0.09</v>
      </c>
      <c r="BH25" s="28" t="s">
        <v>25</v>
      </c>
      <c r="BI25" s="28" t="s">
        <v>25</v>
      </c>
      <c r="BJ25" s="28" t="s">
        <v>25</v>
      </c>
      <c r="BK25" s="28" t="s">
        <v>25</v>
      </c>
      <c r="BL25" s="28" t="s">
        <v>25</v>
      </c>
      <c r="BM25" s="28">
        <v>34</v>
      </c>
      <c r="BN25" s="26">
        <v>0.02</v>
      </c>
      <c r="BO25" s="28">
        <v>33</v>
      </c>
      <c r="BP25" s="26">
        <v>0.13</v>
      </c>
      <c r="BQ25" s="26">
        <v>4.72</v>
      </c>
      <c r="BR25" s="28">
        <v>60</v>
      </c>
      <c r="BS25" s="26">
        <v>0.09</v>
      </c>
      <c r="BT25" s="28" t="s">
        <v>25</v>
      </c>
      <c r="BU25" s="29">
        <v>0.46</v>
      </c>
    </row>
    <row r="26" spans="1:73">
      <c r="A26" s="10" t="s">
        <v>2</v>
      </c>
      <c r="B26" s="9">
        <v>130</v>
      </c>
      <c r="C26" s="9" t="s">
        <v>12</v>
      </c>
      <c r="D26" s="16">
        <v>6.2362553333333293E-2</v>
      </c>
      <c r="E26" s="16">
        <v>2.3622380832298256E-2</v>
      </c>
      <c r="F26" s="16">
        <v>-0.10887129666666662</v>
      </c>
      <c r="G26" s="16">
        <v>1.0616032711052416E-2</v>
      </c>
      <c r="H26" s="16">
        <v>-0.218871522138155</v>
      </c>
      <c r="I26" s="16">
        <v>3.2298129414771698E-2</v>
      </c>
      <c r="J26" s="26">
        <v>4.91</v>
      </c>
      <c r="K26" s="26">
        <v>20.21</v>
      </c>
      <c r="L26" s="26">
        <v>0.27</v>
      </c>
      <c r="M26" s="26">
        <v>2.34</v>
      </c>
      <c r="N26" s="26">
        <v>0.47</v>
      </c>
      <c r="O26" s="26">
        <v>0.08</v>
      </c>
      <c r="P26" s="26">
        <v>31.55</v>
      </c>
      <c r="Q26" s="26">
        <v>0.92</v>
      </c>
      <c r="R26" s="26" t="s">
        <v>25</v>
      </c>
      <c r="S26" s="26">
        <v>22.97</v>
      </c>
      <c r="T26" s="27">
        <v>15</v>
      </c>
      <c r="U26" s="26">
        <v>0.33</v>
      </c>
      <c r="V26" s="28">
        <v>350</v>
      </c>
      <c r="W26" s="28">
        <v>7310</v>
      </c>
      <c r="X26" s="28" t="s">
        <v>25</v>
      </c>
      <c r="Y26" s="28">
        <v>39</v>
      </c>
      <c r="Z26" s="28" t="s">
        <v>25</v>
      </c>
      <c r="AA26" s="27">
        <v>17.5</v>
      </c>
      <c r="AB26" s="27">
        <v>4.0999999999999996</v>
      </c>
      <c r="AC26" s="28">
        <v>1124</v>
      </c>
      <c r="AD26" s="28">
        <v>7060</v>
      </c>
      <c r="AE26" s="26">
        <v>5.16</v>
      </c>
      <c r="AF26" s="26">
        <v>1.45</v>
      </c>
      <c r="AG26" s="27">
        <v>99.5</v>
      </c>
      <c r="AH26" s="26">
        <v>1.08</v>
      </c>
      <c r="AI26" s="27">
        <v>9.4</v>
      </c>
      <c r="AJ26" s="28">
        <v>180</v>
      </c>
      <c r="AK26" s="28" t="s">
        <v>25</v>
      </c>
      <c r="AL26" s="28" t="s">
        <v>25</v>
      </c>
      <c r="AM26" s="28" t="s">
        <v>25</v>
      </c>
      <c r="AN26" s="27">
        <v>76.400000000000006</v>
      </c>
      <c r="AO26" s="27">
        <v>0.31</v>
      </c>
      <c r="AP26" s="27">
        <v>0.35</v>
      </c>
      <c r="AQ26" s="28" t="s">
        <v>25</v>
      </c>
      <c r="AR26" s="28" t="s">
        <v>25</v>
      </c>
      <c r="AS26" s="27">
        <v>6.6</v>
      </c>
      <c r="AT26" s="28" t="s">
        <v>25</v>
      </c>
      <c r="AU26" s="27">
        <v>0.3</v>
      </c>
      <c r="AV26" s="28">
        <v>58</v>
      </c>
      <c r="AW26" s="27">
        <v>1</v>
      </c>
      <c r="AX26" s="27">
        <v>3</v>
      </c>
      <c r="AY26" s="26">
        <v>0.41</v>
      </c>
      <c r="AZ26" s="27">
        <v>1.6</v>
      </c>
      <c r="BA26" s="27">
        <v>0.3</v>
      </c>
      <c r="BB26" s="26">
        <v>7.0000000000000007E-2</v>
      </c>
      <c r="BC26" s="26">
        <v>0.12</v>
      </c>
      <c r="BD26" s="28" t="s">
        <v>25</v>
      </c>
      <c r="BE26" s="26">
        <v>0.06</v>
      </c>
      <c r="BF26" s="28" t="s">
        <v>25</v>
      </c>
      <c r="BG26" s="26">
        <v>0.05</v>
      </c>
      <c r="BH26" s="28" t="s">
        <v>25</v>
      </c>
      <c r="BI26" s="28" t="s">
        <v>25</v>
      </c>
      <c r="BJ26" s="28" t="s">
        <v>25</v>
      </c>
      <c r="BK26" s="28" t="s">
        <v>25</v>
      </c>
      <c r="BL26" s="28" t="s">
        <v>25</v>
      </c>
      <c r="BM26" s="28">
        <v>5</v>
      </c>
      <c r="BN26" s="26">
        <v>0</v>
      </c>
      <c r="BO26" s="28">
        <v>237</v>
      </c>
      <c r="BP26" s="26">
        <v>0.1</v>
      </c>
      <c r="BQ26" s="26">
        <v>3.73</v>
      </c>
      <c r="BR26" s="28">
        <v>20</v>
      </c>
      <c r="BS26" s="26">
        <v>0.09</v>
      </c>
      <c r="BT26" s="27">
        <v>0.1</v>
      </c>
      <c r="BU26" s="29">
        <v>4.33</v>
      </c>
    </row>
    <row r="27" spans="1:73">
      <c r="A27" s="10" t="s">
        <v>2</v>
      </c>
      <c r="B27" s="9">
        <v>338</v>
      </c>
      <c r="C27" s="9" t="s">
        <v>8</v>
      </c>
      <c r="D27" s="16">
        <v>-0.53835574666666663</v>
      </c>
      <c r="E27" s="16">
        <v>5.3599140426187158E-2</v>
      </c>
      <c r="F27" s="16">
        <v>-0.18216273666666671</v>
      </c>
      <c r="G27" s="16">
        <v>1.8714111004066863E-2</v>
      </c>
      <c r="H27" s="16">
        <v>-0.35997416363439166</v>
      </c>
      <c r="I27" s="16">
        <v>1.254326383522231E-2</v>
      </c>
      <c r="J27" s="26">
        <v>6.17</v>
      </c>
      <c r="K27" s="26">
        <v>18.940000000000001</v>
      </c>
      <c r="L27" s="26">
        <v>0.36</v>
      </c>
      <c r="M27" s="26">
        <v>2.34</v>
      </c>
      <c r="N27" s="26">
        <v>0.59</v>
      </c>
      <c r="O27" s="26">
        <v>0.18</v>
      </c>
      <c r="P27" s="26">
        <v>30.36</v>
      </c>
      <c r="Q27" s="26">
        <v>1.05</v>
      </c>
      <c r="R27" s="26">
        <v>0.02</v>
      </c>
      <c r="S27" s="26">
        <v>26.18</v>
      </c>
      <c r="T27" s="27">
        <v>14.1</v>
      </c>
      <c r="U27" s="26">
        <v>0.19</v>
      </c>
      <c r="V27" s="28">
        <v>293</v>
      </c>
      <c r="W27" s="28">
        <v>2040</v>
      </c>
      <c r="X27" s="28" t="s">
        <v>25</v>
      </c>
      <c r="Y27" s="28">
        <v>41</v>
      </c>
      <c r="Z27" s="28" t="s">
        <v>25</v>
      </c>
      <c r="AA27" s="27">
        <v>23.5</v>
      </c>
      <c r="AB27" s="27">
        <v>4.5999999999999996</v>
      </c>
      <c r="AC27" s="28">
        <v>1659</v>
      </c>
      <c r="AD27" s="28">
        <v>7070</v>
      </c>
      <c r="AE27" s="26">
        <v>3.81</v>
      </c>
      <c r="AF27" s="26">
        <v>2.34</v>
      </c>
      <c r="AG27" s="27">
        <v>92.7</v>
      </c>
      <c r="AH27" s="26">
        <v>0.55000000000000004</v>
      </c>
      <c r="AI27" s="27">
        <v>15.2</v>
      </c>
      <c r="AJ27" s="28">
        <v>178</v>
      </c>
      <c r="AK27" s="28" t="s">
        <v>25</v>
      </c>
      <c r="AL27" s="28" t="s">
        <v>25</v>
      </c>
      <c r="AM27" s="28" t="s">
        <v>25</v>
      </c>
      <c r="AN27" s="27">
        <v>37.299999999999997</v>
      </c>
      <c r="AO27" s="27">
        <v>2.7</v>
      </c>
      <c r="AP27" s="27">
        <v>4.74</v>
      </c>
      <c r="AQ27" s="28" t="s">
        <v>25</v>
      </c>
      <c r="AR27" s="28" t="s">
        <v>25</v>
      </c>
      <c r="AS27" s="27">
        <v>7.9</v>
      </c>
      <c r="AT27" s="28" t="s">
        <v>25</v>
      </c>
      <c r="AU27" s="27">
        <v>0.6</v>
      </c>
      <c r="AV27" s="28">
        <v>63</v>
      </c>
      <c r="AW27" s="27">
        <v>0.6</v>
      </c>
      <c r="AX27" s="27">
        <v>1.3</v>
      </c>
      <c r="AY27" s="26">
        <v>0.13</v>
      </c>
      <c r="AZ27" s="27">
        <v>0.4</v>
      </c>
      <c r="BA27" s="27">
        <v>0.1</v>
      </c>
      <c r="BB27" s="28" t="s">
        <v>25</v>
      </c>
      <c r="BC27" s="26">
        <v>0.11</v>
      </c>
      <c r="BD27" s="28" t="s">
        <v>25</v>
      </c>
      <c r="BE27" s="26">
        <v>0.15</v>
      </c>
      <c r="BF27" s="28" t="s">
        <v>25</v>
      </c>
      <c r="BG27" s="28" t="s">
        <v>25</v>
      </c>
      <c r="BH27" s="28" t="s">
        <v>25</v>
      </c>
      <c r="BI27" s="28" t="s">
        <v>25</v>
      </c>
      <c r="BJ27" s="28" t="s">
        <v>25</v>
      </c>
      <c r="BK27" s="28" t="s">
        <v>25</v>
      </c>
      <c r="BL27" s="28" t="s">
        <v>25</v>
      </c>
      <c r="BM27" s="28">
        <v>3</v>
      </c>
      <c r="BN27" s="26">
        <v>0</v>
      </c>
      <c r="BO27" s="28">
        <v>108</v>
      </c>
      <c r="BP27" s="26">
        <v>0.22</v>
      </c>
      <c r="BQ27" s="26">
        <v>2.3199999999999998</v>
      </c>
      <c r="BR27" s="28">
        <v>21</v>
      </c>
      <c r="BS27" s="26">
        <v>0.04</v>
      </c>
      <c r="BT27" s="27">
        <v>0.2</v>
      </c>
      <c r="BU27" s="29">
        <v>3.34</v>
      </c>
    </row>
    <row r="28" spans="1:73">
      <c r="A28" s="10" t="s">
        <v>2</v>
      </c>
      <c r="B28" s="9">
        <v>380</v>
      </c>
      <c r="C28" s="9" t="s">
        <v>8</v>
      </c>
      <c r="D28" s="16">
        <v>-0.32246725666666659</v>
      </c>
      <c r="E28" s="16">
        <v>1.884329460537448E-2</v>
      </c>
      <c r="F28" s="16">
        <v>-0.24949939333333349</v>
      </c>
      <c r="G28" s="16">
        <v>7.0119101033123661E-3</v>
      </c>
      <c r="H28" s="16">
        <v>-0.5019740781018962</v>
      </c>
      <c r="I28" s="16">
        <v>3.5329072462397415E-2</v>
      </c>
      <c r="J28" s="26">
        <v>6.06</v>
      </c>
      <c r="K28" s="26">
        <v>13.07</v>
      </c>
      <c r="L28" s="26">
        <v>0.31</v>
      </c>
      <c r="M28" s="26">
        <v>2.77</v>
      </c>
      <c r="N28" s="26">
        <v>0.63</v>
      </c>
      <c r="O28" s="26">
        <v>0.09</v>
      </c>
      <c r="P28" s="26">
        <v>31.58</v>
      </c>
      <c r="Q28" s="26">
        <v>1</v>
      </c>
      <c r="R28" s="26">
        <v>0.02</v>
      </c>
      <c r="S28" s="26">
        <v>20.66</v>
      </c>
      <c r="T28" s="27">
        <v>14.9</v>
      </c>
      <c r="U28" s="28" t="s">
        <v>25</v>
      </c>
      <c r="V28" s="28">
        <v>336</v>
      </c>
      <c r="W28" s="28">
        <v>1640</v>
      </c>
      <c r="X28" s="28" t="s">
        <v>25</v>
      </c>
      <c r="Y28" s="28">
        <v>37</v>
      </c>
      <c r="Z28" s="28">
        <v>2</v>
      </c>
      <c r="AA28" s="27">
        <v>19.100000000000001</v>
      </c>
      <c r="AB28" s="27">
        <v>4.4000000000000004</v>
      </c>
      <c r="AC28" s="28">
        <v>602.20000000000005</v>
      </c>
      <c r="AD28" s="28">
        <v>6730</v>
      </c>
      <c r="AE28" s="26">
        <v>3.41</v>
      </c>
      <c r="AF28" s="26">
        <v>1.97</v>
      </c>
      <c r="AG28" s="27">
        <v>53.7</v>
      </c>
      <c r="AH28" s="26">
        <v>1.1599999999999999</v>
      </c>
      <c r="AI28" s="27">
        <v>11.1</v>
      </c>
      <c r="AJ28" s="28">
        <v>229</v>
      </c>
      <c r="AK28" s="28" t="s">
        <v>25</v>
      </c>
      <c r="AL28" s="28" t="s">
        <v>25</v>
      </c>
      <c r="AM28" s="28" t="s">
        <v>25</v>
      </c>
      <c r="AN28" s="27">
        <v>22.6</v>
      </c>
      <c r="AO28" s="27">
        <v>2.8</v>
      </c>
      <c r="AP28" s="27">
        <v>15.6</v>
      </c>
      <c r="AQ28" s="28" t="s">
        <v>25</v>
      </c>
      <c r="AR28" s="28" t="s">
        <v>25</v>
      </c>
      <c r="AS28" s="27">
        <v>7.8</v>
      </c>
      <c r="AT28" s="28" t="s">
        <v>25</v>
      </c>
      <c r="AU28" s="27">
        <v>0.5</v>
      </c>
      <c r="AV28" s="28">
        <v>389</v>
      </c>
      <c r="AW28" s="27">
        <v>0.4</v>
      </c>
      <c r="AX28" s="27">
        <v>1</v>
      </c>
      <c r="AY28" s="26">
        <v>0.12</v>
      </c>
      <c r="AZ28" s="27">
        <v>0.6</v>
      </c>
      <c r="BA28" s="28" t="s">
        <v>25</v>
      </c>
      <c r="BB28" s="26">
        <v>0.06</v>
      </c>
      <c r="BC28" s="26">
        <v>0.1</v>
      </c>
      <c r="BD28" s="28" t="s">
        <v>25</v>
      </c>
      <c r="BE28" s="26">
        <v>0.11</v>
      </c>
      <c r="BF28" s="28" t="s">
        <v>25</v>
      </c>
      <c r="BG28" s="28" t="s">
        <v>25</v>
      </c>
      <c r="BH28" s="28" t="s">
        <v>25</v>
      </c>
      <c r="BI28" s="28" t="s">
        <v>25</v>
      </c>
      <c r="BJ28" s="28" t="s">
        <v>25</v>
      </c>
      <c r="BK28" s="28" t="s">
        <v>25</v>
      </c>
      <c r="BL28" s="28" t="s">
        <v>25</v>
      </c>
      <c r="BM28" s="28">
        <v>4</v>
      </c>
      <c r="BN28" s="26">
        <v>0</v>
      </c>
      <c r="BO28" s="28">
        <v>353</v>
      </c>
      <c r="BP28" s="26">
        <v>0.16</v>
      </c>
      <c r="BQ28" s="26">
        <v>2.16</v>
      </c>
      <c r="BR28" s="28">
        <v>19</v>
      </c>
      <c r="BS28" s="26">
        <v>0.01</v>
      </c>
      <c r="BT28" s="27">
        <v>0.1</v>
      </c>
      <c r="BU28" s="29">
        <v>2</v>
      </c>
    </row>
    <row r="29" spans="1:73">
      <c r="A29" s="10" t="s">
        <v>2</v>
      </c>
      <c r="B29" s="9">
        <v>409</v>
      </c>
      <c r="C29" s="9" t="s">
        <v>8</v>
      </c>
      <c r="D29" s="16">
        <v>-0.63802276666666669</v>
      </c>
      <c r="E29" s="16">
        <v>1.3233341898905763E-2</v>
      </c>
      <c r="F29" s="16">
        <v>-1.9251440000000009E-2</v>
      </c>
      <c r="G29" s="16">
        <v>2.6450437537069164E-2</v>
      </c>
      <c r="H29" s="16">
        <v>-3.8248394466395497E-2</v>
      </c>
      <c r="I29" s="16">
        <v>3.4756240829142172E-2</v>
      </c>
      <c r="J29" s="26">
        <v>6.84</v>
      </c>
      <c r="K29" s="26">
        <v>11.28</v>
      </c>
      <c r="L29" s="26">
        <v>0.47</v>
      </c>
      <c r="M29" s="26">
        <v>4.4000000000000004</v>
      </c>
      <c r="N29" s="26">
        <v>0.62</v>
      </c>
      <c r="O29" s="26">
        <v>0.12</v>
      </c>
      <c r="P29" s="26">
        <v>28.99</v>
      </c>
      <c r="Q29" s="26">
        <v>1.06</v>
      </c>
      <c r="R29" s="26">
        <v>0.02</v>
      </c>
      <c r="S29" s="26">
        <v>31.89</v>
      </c>
      <c r="T29" s="27">
        <v>14.7</v>
      </c>
      <c r="U29" s="26">
        <v>7.0000000000000007E-2</v>
      </c>
      <c r="V29" s="28">
        <v>347</v>
      </c>
      <c r="W29" s="28">
        <v>31400</v>
      </c>
      <c r="X29" s="28" t="s">
        <v>25</v>
      </c>
      <c r="Y29" s="28">
        <v>42</v>
      </c>
      <c r="Z29" s="28">
        <v>4</v>
      </c>
      <c r="AA29" s="27">
        <v>55.2</v>
      </c>
      <c r="AB29" s="27">
        <v>8.9</v>
      </c>
      <c r="AC29" s="28">
        <v>2861</v>
      </c>
      <c r="AD29" s="28">
        <v>16000</v>
      </c>
      <c r="AE29" s="26">
        <v>5.68</v>
      </c>
      <c r="AF29" s="26">
        <v>2.19</v>
      </c>
      <c r="AG29" s="27">
        <v>80.400000000000006</v>
      </c>
      <c r="AH29" s="26">
        <v>1.44</v>
      </c>
      <c r="AI29" s="27">
        <v>15.6</v>
      </c>
      <c r="AJ29" s="28">
        <v>200</v>
      </c>
      <c r="AK29" s="28">
        <v>1</v>
      </c>
      <c r="AL29" s="28">
        <v>6</v>
      </c>
      <c r="AM29" s="28" t="s">
        <v>24</v>
      </c>
      <c r="AN29" s="27">
        <v>25.7</v>
      </c>
      <c r="AO29" s="27">
        <v>25</v>
      </c>
      <c r="AP29" s="27">
        <v>14.7</v>
      </c>
      <c r="AQ29" s="28" t="s">
        <v>25</v>
      </c>
      <c r="AR29" s="28" t="s">
        <v>25</v>
      </c>
      <c r="AS29" s="27">
        <v>10.3</v>
      </c>
      <c r="AT29" s="28" t="s">
        <v>25</v>
      </c>
      <c r="AU29" s="27">
        <v>0.7</v>
      </c>
      <c r="AV29" s="28">
        <v>96</v>
      </c>
      <c r="AW29" s="27">
        <v>1</v>
      </c>
      <c r="AX29" s="27">
        <v>1.8</v>
      </c>
      <c r="AY29" s="26">
        <v>0.21</v>
      </c>
      <c r="AZ29" s="27">
        <v>0.7</v>
      </c>
      <c r="BA29" s="27">
        <v>0.1</v>
      </c>
      <c r="BB29" s="26">
        <v>0.05</v>
      </c>
      <c r="BC29" s="26">
        <v>0.15</v>
      </c>
      <c r="BD29" s="28" t="s">
        <v>25</v>
      </c>
      <c r="BE29" s="26">
        <v>0.12</v>
      </c>
      <c r="BF29" s="28" t="s">
        <v>25</v>
      </c>
      <c r="BG29" s="26">
        <v>7.0000000000000007E-2</v>
      </c>
      <c r="BH29" s="28" t="s">
        <v>25</v>
      </c>
      <c r="BI29" s="28" t="s">
        <v>25</v>
      </c>
      <c r="BJ29" s="28" t="s">
        <v>25</v>
      </c>
      <c r="BK29" s="28" t="s">
        <v>25</v>
      </c>
      <c r="BL29" s="28" t="s">
        <v>25</v>
      </c>
      <c r="BM29" s="28">
        <v>8</v>
      </c>
      <c r="BN29" s="26">
        <v>0</v>
      </c>
      <c r="BO29" s="28">
        <v>694</v>
      </c>
      <c r="BP29" s="26">
        <v>1.1000000000000001</v>
      </c>
      <c r="BQ29" s="26">
        <v>9.52</v>
      </c>
      <c r="BR29" s="28">
        <v>39</v>
      </c>
      <c r="BS29" s="26">
        <v>0.02</v>
      </c>
      <c r="BT29" s="27">
        <v>0.2</v>
      </c>
      <c r="BU29" s="29">
        <v>1.7</v>
      </c>
    </row>
    <row r="30" spans="1:73">
      <c r="A30" s="10" t="s">
        <v>2</v>
      </c>
      <c r="B30" s="9">
        <v>440</v>
      </c>
      <c r="C30" s="9" t="s">
        <v>8</v>
      </c>
      <c r="D30" s="16">
        <v>0.15862346999999999</v>
      </c>
      <c r="E30" s="16">
        <v>2.830530654554372E-2</v>
      </c>
      <c r="F30" s="16">
        <v>3.3171566666666763E-2</v>
      </c>
      <c r="G30" s="16">
        <v>4.2741094966008246E-2</v>
      </c>
      <c r="H30" s="16">
        <v>6.5404508199505315E-2</v>
      </c>
      <c r="I30" s="16">
        <v>8.9699263497607901E-2</v>
      </c>
      <c r="J30" s="26">
        <v>6.64</v>
      </c>
      <c r="K30" s="26">
        <v>13.61</v>
      </c>
      <c r="L30" s="26">
        <v>0.5</v>
      </c>
      <c r="M30" s="26">
        <v>1.32</v>
      </c>
      <c r="N30" s="26">
        <v>0.65</v>
      </c>
      <c r="O30" s="26">
        <v>0.28000000000000003</v>
      </c>
      <c r="P30" s="26">
        <v>32.61</v>
      </c>
      <c r="Q30" s="26">
        <v>1.08</v>
      </c>
      <c r="R30" s="26">
        <v>0.02</v>
      </c>
      <c r="S30" s="26">
        <v>30.52</v>
      </c>
      <c r="T30" s="27">
        <v>15.3</v>
      </c>
      <c r="U30" s="28" t="s">
        <v>25</v>
      </c>
      <c r="V30" s="28">
        <v>228</v>
      </c>
      <c r="W30" s="28">
        <v>6680</v>
      </c>
      <c r="X30" s="28" t="s">
        <v>25</v>
      </c>
      <c r="Y30" s="28">
        <v>37</v>
      </c>
      <c r="Z30" s="28">
        <v>2</v>
      </c>
      <c r="AA30" s="27">
        <v>48.8</v>
      </c>
      <c r="AB30" s="27">
        <v>9.8000000000000007</v>
      </c>
      <c r="AC30" s="28">
        <v>954</v>
      </c>
      <c r="AD30" s="28">
        <v>19000</v>
      </c>
      <c r="AE30" s="26">
        <v>6.53</v>
      </c>
      <c r="AF30" s="26">
        <v>1.96</v>
      </c>
      <c r="AG30" s="27">
        <v>72.5</v>
      </c>
      <c r="AH30" s="26">
        <v>1.64</v>
      </c>
      <c r="AI30" s="27">
        <v>16</v>
      </c>
      <c r="AJ30" s="28">
        <v>183</v>
      </c>
      <c r="AK30" s="28" t="s">
        <v>25</v>
      </c>
      <c r="AL30" s="28" t="s">
        <v>25</v>
      </c>
      <c r="AM30" s="28" t="s">
        <v>25</v>
      </c>
      <c r="AN30" s="27">
        <v>44.2</v>
      </c>
      <c r="AO30" s="27">
        <v>8.8000000000000007</v>
      </c>
      <c r="AP30" s="27">
        <v>13.5</v>
      </c>
      <c r="AQ30" s="26">
        <v>0.01</v>
      </c>
      <c r="AR30" s="28" t="s">
        <v>25</v>
      </c>
      <c r="AS30" s="27">
        <v>10.6</v>
      </c>
      <c r="AT30" s="26">
        <v>7.0000000000000007E-2</v>
      </c>
      <c r="AU30" s="27">
        <v>0.7</v>
      </c>
      <c r="AV30" s="28">
        <v>124</v>
      </c>
      <c r="AW30" s="27">
        <v>0.6</v>
      </c>
      <c r="AX30" s="27">
        <v>1.3</v>
      </c>
      <c r="AY30" s="26">
        <v>0.14000000000000001</v>
      </c>
      <c r="AZ30" s="27">
        <v>0.5</v>
      </c>
      <c r="BA30" s="28" t="s">
        <v>25</v>
      </c>
      <c r="BB30" s="28" t="s">
        <v>25</v>
      </c>
      <c r="BC30" s="26">
        <v>0.27</v>
      </c>
      <c r="BD30" s="28" t="s">
        <v>25</v>
      </c>
      <c r="BE30" s="26">
        <v>0.14000000000000001</v>
      </c>
      <c r="BF30" s="28" t="s">
        <v>25</v>
      </c>
      <c r="BG30" s="26">
        <v>0.1</v>
      </c>
      <c r="BH30" s="28" t="s">
        <v>25</v>
      </c>
      <c r="BI30" s="28" t="s">
        <v>25</v>
      </c>
      <c r="BJ30" s="28" t="s">
        <v>25</v>
      </c>
      <c r="BK30" s="28" t="s">
        <v>25</v>
      </c>
      <c r="BL30" s="28" t="s">
        <v>25</v>
      </c>
      <c r="BM30" s="28">
        <v>4</v>
      </c>
      <c r="BN30" s="26">
        <v>0</v>
      </c>
      <c r="BO30" s="28">
        <v>270</v>
      </c>
      <c r="BP30" s="26">
        <v>0.19</v>
      </c>
      <c r="BQ30" s="26">
        <v>6.14</v>
      </c>
      <c r="BR30" s="28">
        <v>56</v>
      </c>
      <c r="BS30" s="26">
        <v>0.06</v>
      </c>
      <c r="BT30" s="27">
        <v>0.2</v>
      </c>
      <c r="BU30" s="29">
        <v>2.48</v>
      </c>
    </row>
    <row r="31" spans="1:73">
      <c r="A31" s="10" t="s">
        <v>2</v>
      </c>
      <c r="B31" s="9">
        <v>510</v>
      </c>
      <c r="C31" s="9" t="s">
        <v>8</v>
      </c>
      <c r="D31" s="16">
        <v>-0.66648393333333322</v>
      </c>
      <c r="E31" s="16">
        <v>3.7319014735833107E-2</v>
      </c>
      <c r="F31" s="16">
        <v>5.593053333333331E-2</v>
      </c>
      <c r="G31" s="16">
        <v>3.3145896958346688E-2</v>
      </c>
      <c r="H31" s="16">
        <v>0.11045666239944145</v>
      </c>
      <c r="I31" s="16">
        <v>1.4141886191499935E-2</v>
      </c>
      <c r="J31" s="26">
        <v>8.42</v>
      </c>
      <c r="K31" s="26">
        <v>8.9700000000000006</v>
      </c>
      <c r="L31" s="26">
        <v>0.48</v>
      </c>
      <c r="M31" s="26">
        <v>2.4300000000000002</v>
      </c>
      <c r="N31" s="26">
        <v>0.7</v>
      </c>
      <c r="O31" s="26">
        <v>0.27</v>
      </c>
      <c r="P31" s="26">
        <v>33.729999999999997</v>
      </c>
      <c r="Q31" s="26">
        <v>1.1100000000000001</v>
      </c>
      <c r="R31" s="26">
        <v>0.02</v>
      </c>
      <c r="S31" s="26">
        <v>25.32</v>
      </c>
      <c r="T31" s="27">
        <v>14.8</v>
      </c>
      <c r="U31" s="26">
        <v>0.41</v>
      </c>
      <c r="V31" s="28">
        <v>243</v>
      </c>
      <c r="W31" s="28">
        <v>19100</v>
      </c>
      <c r="X31" s="28" t="s">
        <v>25</v>
      </c>
      <c r="Y31" s="28">
        <v>38</v>
      </c>
      <c r="Z31" s="28" t="s">
        <v>25</v>
      </c>
      <c r="AA31" s="27">
        <v>51.6</v>
      </c>
      <c r="AB31" s="27">
        <v>12.6</v>
      </c>
      <c r="AC31" s="28">
        <v>2758</v>
      </c>
      <c r="AD31" s="28">
        <v>10800</v>
      </c>
      <c r="AE31" s="26">
        <v>7.76</v>
      </c>
      <c r="AF31" s="26">
        <v>1.52</v>
      </c>
      <c r="AG31" s="27">
        <v>53.7</v>
      </c>
      <c r="AH31" s="26">
        <v>1.97</v>
      </c>
      <c r="AI31" s="27">
        <v>15.8</v>
      </c>
      <c r="AJ31" s="28">
        <v>187</v>
      </c>
      <c r="AK31" s="28" t="s">
        <v>25</v>
      </c>
      <c r="AL31" s="28" t="s">
        <v>25</v>
      </c>
      <c r="AM31" s="28" t="s">
        <v>25</v>
      </c>
      <c r="AN31" s="27">
        <v>34</v>
      </c>
      <c r="AO31" s="27">
        <v>22</v>
      </c>
      <c r="AP31" s="27">
        <v>8.7200000000000006</v>
      </c>
      <c r="AQ31" s="26">
        <v>0.02</v>
      </c>
      <c r="AR31" s="28" t="s">
        <v>25</v>
      </c>
      <c r="AS31" s="27">
        <v>9.6999999999999993</v>
      </c>
      <c r="AT31" s="28" t="s">
        <v>25</v>
      </c>
      <c r="AU31" s="27">
        <v>0.7</v>
      </c>
      <c r="AV31" s="28">
        <v>62</v>
      </c>
      <c r="AW31" s="27">
        <v>0.6</v>
      </c>
      <c r="AX31" s="27">
        <v>1.3</v>
      </c>
      <c r="AY31" s="26">
        <v>0.14000000000000001</v>
      </c>
      <c r="AZ31" s="27">
        <v>0.5</v>
      </c>
      <c r="BA31" s="28" t="s">
        <v>25</v>
      </c>
      <c r="BB31" s="26">
        <v>0.08</v>
      </c>
      <c r="BC31" s="26">
        <v>0.15</v>
      </c>
      <c r="BD31" s="28" t="s">
        <v>25</v>
      </c>
      <c r="BE31" s="26">
        <v>0.11</v>
      </c>
      <c r="BF31" s="28" t="s">
        <v>25</v>
      </c>
      <c r="BG31" s="26">
        <v>0.09</v>
      </c>
      <c r="BH31" s="28" t="s">
        <v>25</v>
      </c>
      <c r="BI31" s="28" t="s">
        <v>25</v>
      </c>
      <c r="BJ31" s="28" t="s">
        <v>25</v>
      </c>
      <c r="BK31" s="28" t="s">
        <v>25</v>
      </c>
      <c r="BL31" s="28" t="s">
        <v>25</v>
      </c>
      <c r="BM31" s="28">
        <v>3</v>
      </c>
      <c r="BN31" s="26">
        <v>0.01</v>
      </c>
      <c r="BO31" s="28">
        <v>477</v>
      </c>
      <c r="BP31" s="26">
        <v>0.68</v>
      </c>
      <c r="BQ31" s="26">
        <v>12.4</v>
      </c>
      <c r="BR31" s="28">
        <v>25</v>
      </c>
      <c r="BS31" s="26">
        <v>0.04</v>
      </c>
      <c r="BT31" s="27">
        <v>0.2</v>
      </c>
      <c r="BU31" s="29">
        <v>2.0499999999999998</v>
      </c>
    </row>
    <row r="32" spans="1:73">
      <c r="A32" s="10" t="s">
        <v>2</v>
      </c>
      <c r="B32" s="9">
        <v>538</v>
      </c>
      <c r="C32" s="9" t="s">
        <v>8</v>
      </c>
      <c r="D32" s="16">
        <v>-0.59136630000000001</v>
      </c>
      <c r="E32" s="16">
        <v>3.485018406436325E-2</v>
      </c>
      <c r="F32" s="16">
        <v>0.13384193333333338</v>
      </c>
      <c r="G32" s="16">
        <v>2.4552381978401368E-2</v>
      </c>
      <c r="H32" s="16">
        <v>0.26518536776743945</v>
      </c>
      <c r="I32" s="16">
        <v>1.3054978062537803E-2</v>
      </c>
      <c r="J32" s="26">
        <v>8.4</v>
      </c>
      <c r="K32" s="26">
        <v>14.08</v>
      </c>
      <c r="L32" s="26">
        <v>1.27</v>
      </c>
      <c r="M32" s="26">
        <v>3</v>
      </c>
      <c r="N32" s="26">
        <v>0.9</v>
      </c>
      <c r="O32" s="26">
        <v>1.21</v>
      </c>
      <c r="P32" s="26">
        <v>23.56</v>
      </c>
      <c r="Q32" s="26">
        <v>1.1399999999999999</v>
      </c>
      <c r="R32" s="26">
        <v>7.0000000000000007E-2</v>
      </c>
      <c r="S32" s="26">
        <v>17.14</v>
      </c>
      <c r="T32" s="27">
        <v>16.3</v>
      </c>
      <c r="U32" s="26">
        <v>0.4</v>
      </c>
      <c r="V32" s="28">
        <v>878</v>
      </c>
      <c r="W32" s="28">
        <v>1700</v>
      </c>
      <c r="X32" s="28">
        <v>1</v>
      </c>
      <c r="Y32" s="28">
        <v>113</v>
      </c>
      <c r="Z32" s="28">
        <v>11</v>
      </c>
      <c r="AA32" s="27">
        <v>38.6</v>
      </c>
      <c r="AB32" s="27">
        <v>50.4</v>
      </c>
      <c r="AC32" s="28">
        <v>4372</v>
      </c>
      <c r="AD32" s="28">
        <v>8120</v>
      </c>
      <c r="AE32" s="26">
        <v>14.8</v>
      </c>
      <c r="AF32" s="26">
        <v>4.34</v>
      </c>
      <c r="AG32" s="27">
        <v>94.6</v>
      </c>
      <c r="AH32" s="26">
        <v>3.21</v>
      </c>
      <c r="AI32" s="27">
        <v>26.3</v>
      </c>
      <c r="AJ32" s="28">
        <v>235</v>
      </c>
      <c r="AK32" s="28">
        <v>3</v>
      </c>
      <c r="AL32" s="28">
        <v>15</v>
      </c>
      <c r="AM32" s="28">
        <v>1</v>
      </c>
      <c r="AN32" s="27">
        <v>85.7</v>
      </c>
      <c r="AO32" s="27">
        <v>2.4</v>
      </c>
      <c r="AP32" s="27">
        <v>1.32</v>
      </c>
      <c r="AQ32" s="26">
        <v>0.04</v>
      </c>
      <c r="AR32" s="28" t="s">
        <v>25</v>
      </c>
      <c r="AS32" s="27">
        <v>20.9</v>
      </c>
      <c r="AT32" s="26">
        <v>0.1</v>
      </c>
      <c r="AU32" s="27">
        <v>1.3</v>
      </c>
      <c r="AV32" s="28">
        <v>264</v>
      </c>
      <c r="AW32" s="27">
        <v>2.9</v>
      </c>
      <c r="AX32" s="27">
        <v>6.3</v>
      </c>
      <c r="AY32" s="26">
        <v>0.64</v>
      </c>
      <c r="AZ32" s="27">
        <v>2.5</v>
      </c>
      <c r="BA32" s="27">
        <v>0.6</v>
      </c>
      <c r="BB32" s="26">
        <v>0.4</v>
      </c>
      <c r="BC32" s="26">
        <v>0.52</v>
      </c>
      <c r="BD32" s="26">
        <v>0.08</v>
      </c>
      <c r="BE32" s="26">
        <v>0.51</v>
      </c>
      <c r="BF32" s="26">
        <v>0.12</v>
      </c>
      <c r="BG32" s="26">
        <v>0.36</v>
      </c>
      <c r="BH32" s="28" t="s">
        <v>25</v>
      </c>
      <c r="BI32" s="27">
        <v>0.3</v>
      </c>
      <c r="BJ32" s="28" t="s">
        <v>25</v>
      </c>
      <c r="BK32" s="28" t="s">
        <v>25</v>
      </c>
      <c r="BL32" s="28" t="s">
        <v>25</v>
      </c>
      <c r="BM32" s="28">
        <v>12</v>
      </c>
      <c r="BN32" s="26">
        <v>0</v>
      </c>
      <c r="BO32" s="28">
        <v>279</v>
      </c>
      <c r="BP32" s="26">
        <v>0.74</v>
      </c>
      <c r="BQ32" s="26">
        <v>6.44</v>
      </c>
      <c r="BR32" s="28">
        <v>50</v>
      </c>
      <c r="BS32" s="26">
        <v>0.23</v>
      </c>
      <c r="BT32" s="27">
        <v>0.5</v>
      </c>
      <c r="BU32" s="29">
        <v>2.5</v>
      </c>
    </row>
    <row r="33" spans="1:73">
      <c r="A33" s="10" t="s">
        <v>2</v>
      </c>
      <c r="B33" s="9">
        <v>596</v>
      </c>
      <c r="C33" s="9" t="s">
        <v>9</v>
      </c>
      <c r="D33" s="16">
        <v>-0.32977385333333326</v>
      </c>
      <c r="E33" s="16">
        <v>5.3259164886304201E-2</v>
      </c>
      <c r="F33" s="16">
        <v>-0.10500754333333318</v>
      </c>
      <c r="G33" s="16">
        <v>2.1866009388101251E-2</v>
      </c>
      <c r="H33" s="16">
        <v>-0.20835190412302099</v>
      </c>
      <c r="I33" s="16">
        <v>4.5676849472353072E-2</v>
      </c>
      <c r="J33" s="26">
        <v>9.91</v>
      </c>
      <c r="K33" s="26">
        <v>10.92</v>
      </c>
      <c r="L33" s="26">
        <v>2.56</v>
      </c>
      <c r="M33" s="26">
        <v>10.85</v>
      </c>
      <c r="N33" s="26">
        <v>1.49</v>
      </c>
      <c r="O33" s="26">
        <v>5.69</v>
      </c>
      <c r="P33" s="26">
        <v>13.25</v>
      </c>
      <c r="Q33" s="26">
        <v>0.86</v>
      </c>
      <c r="R33" s="26">
        <v>0.18</v>
      </c>
      <c r="S33" s="26">
        <v>21.76</v>
      </c>
      <c r="T33" s="27">
        <v>18.399999999999999</v>
      </c>
      <c r="U33" s="26">
        <v>0.31</v>
      </c>
      <c r="V33" s="28">
        <v>1110</v>
      </c>
      <c r="W33" s="28">
        <v>2460</v>
      </c>
      <c r="X33" s="28">
        <v>4</v>
      </c>
      <c r="Y33" s="28">
        <v>92</v>
      </c>
      <c r="Z33" s="28">
        <v>36</v>
      </c>
      <c r="AA33" s="27">
        <v>11.3</v>
      </c>
      <c r="AB33" s="27">
        <v>29.3</v>
      </c>
      <c r="AC33" s="28">
        <v>149.1</v>
      </c>
      <c r="AD33" s="28">
        <v>4140</v>
      </c>
      <c r="AE33" s="26">
        <v>6.95</v>
      </c>
      <c r="AF33" s="26">
        <v>1.6</v>
      </c>
      <c r="AG33" s="27">
        <v>18.100000000000001</v>
      </c>
      <c r="AH33" s="26">
        <v>0.61</v>
      </c>
      <c r="AI33" s="27">
        <v>26.5</v>
      </c>
      <c r="AJ33" s="28">
        <v>335</v>
      </c>
      <c r="AK33" s="28">
        <v>6</v>
      </c>
      <c r="AL33" s="28">
        <v>43</v>
      </c>
      <c r="AM33" s="28">
        <v>3</v>
      </c>
      <c r="AN33" s="27">
        <v>24.7</v>
      </c>
      <c r="AO33" s="27">
        <v>0.06</v>
      </c>
      <c r="AP33" s="27">
        <v>0.14000000000000001</v>
      </c>
      <c r="AQ33" s="26">
        <v>0.02</v>
      </c>
      <c r="AR33" s="28" t="s">
        <v>25</v>
      </c>
      <c r="AS33" s="27">
        <v>2.2000000000000002</v>
      </c>
      <c r="AT33" s="28" t="s">
        <v>25</v>
      </c>
      <c r="AU33" s="27">
        <v>2</v>
      </c>
      <c r="AV33" s="28">
        <v>46</v>
      </c>
      <c r="AW33" s="27">
        <v>6.2</v>
      </c>
      <c r="AX33" s="27">
        <v>13.2</v>
      </c>
      <c r="AY33" s="26">
        <v>1.53</v>
      </c>
      <c r="AZ33" s="27">
        <v>5.6</v>
      </c>
      <c r="BA33" s="27">
        <v>1.6</v>
      </c>
      <c r="BB33" s="26">
        <v>0.3</v>
      </c>
      <c r="BC33" s="26">
        <v>1.1599999999999999</v>
      </c>
      <c r="BD33" s="26">
        <v>0.14000000000000001</v>
      </c>
      <c r="BE33" s="26">
        <v>1.1299999999999999</v>
      </c>
      <c r="BF33" s="26">
        <v>0.24</v>
      </c>
      <c r="BG33" s="26">
        <v>0.72</v>
      </c>
      <c r="BH33" s="26">
        <v>0.1</v>
      </c>
      <c r="BI33" s="27">
        <v>0.7</v>
      </c>
      <c r="BJ33" s="26">
        <v>0.1</v>
      </c>
      <c r="BK33" s="28" t="s">
        <v>25</v>
      </c>
      <c r="BL33" s="27">
        <v>0.2</v>
      </c>
      <c r="BM33" s="28">
        <v>2</v>
      </c>
      <c r="BN33" s="26">
        <v>0</v>
      </c>
      <c r="BO33" s="28">
        <v>47</v>
      </c>
      <c r="BP33" s="26">
        <v>0.15</v>
      </c>
      <c r="BQ33" s="26">
        <v>0.51</v>
      </c>
      <c r="BR33" s="28">
        <v>2</v>
      </c>
      <c r="BS33" s="26">
        <v>0.06</v>
      </c>
      <c r="BT33" s="27">
        <v>1.4</v>
      </c>
      <c r="BU33" s="29">
        <v>6.17</v>
      </c>
    </row>
    <row r="34" spans="1:73">
      <c r="A34" s="10" t="s">
        <v>2</v>
      </c>
      <c r="B34" s="9">
        <v>620</v>
      </c>
      <c r="C34" s="9" t="s">
        <v>9</v>
      </c>
      <c r="D34" s="16">
        <v>-0.32965173333333325</v>
      </c>
      <c r="E34" s="16">
        <v>3.3768220633218722E-2</v>
      </c>
      <c r="F34" s="16">
        <v>-0.14644572</v>
      </c>
      <c r="G34" s="16">
        <v>0.04</v>
      </c>
      <c r="H34" s="16">
        <v>-0.28629623818407429</v>
      </c>
      <c r="I34" s="16">
        <v>2.97287388850139E-2</v>
      </c>
      <c r="J34" s="26">
        <v>7.55</v>
      </c>
      <c r="K34" s="26">
        <v>8.5399999999999991</v>
      </c>
      <c r="L34" s="26">
        <v>0.19</v>
      </c>
      <c r="M34" s="26">
        <v>4.78</v>
      </c>
      <c r="N34" s="26">
        <v>0.82</v>
      </c>
      <c r="O34" s="26">
        <v>0.18</v>
      </c>
      <c r="P34" s="26">
        <v>25.4</v>
      </c>
      <c r="Q34" s="26">
        <v>1.1200000000000001</v>
      </c>
      <c r="R34" s="26">
        <v>0.01</v>
      </c>
      <c r="S34" s="26">
        <v>20.81</v>
      </c>
      <c r="T34" s="27">
        <v>12.9</v>
      </c>
      <c r="U34" s="26">
        <v>0.21</v>
      </c>
      <c r="V34" s="28">
        <v>111</v>
      </c>
      <c r="W34" s="28">
        <v>24300</v>
      </c>
      <c r="X34" s="28" t="s">
        <v>25</v>
      </c>
      <c r="Y34" s="28">
        <v>27</v>
      </c>
      <c r="Z34" s="28" t="s">
        <v>25</v>
      </c>
      <c r="AA34" s="27">
        <v>12.7</v>
      </c>
      <c r="AB34" s="27">
        <v>6.6</v>
      </c>
      <c r="AC34" s="28">
        <v>976.4</v>
      </c>
      <c r="AD34" s="28">
        <v>2190</v>
      </c>
      <c r="AE34" s="26">
        <v>2.09</v>
      </c>
      <c r="AF34" s="26">
        <v>1.37</v>
      </c>
      <c r="AG34" s="27">
        <v>17.399999999999999</v>
      </c>
      <c r="AH34" s="28" t="s">
        <v>25</v>
      </c>
      <c r="AI34" s="27">
        <v>24.4</v>
      </c>
      <c r="AJ34" s="28">
        <v>165</v>
      </c>
      <c r="AK34" s="28" t="s">
        <v>25</v>
      </c>
      <c r="AL34" s="28" t="s">
        <v>25</v>
      </c>
      <c r="AM34" s="28" t="s">
        <v>25</v>
      </c>
      <c r="AN34" s="27">
        <v>21.4</v>
      </c>
      <c r="AO34" s="27">
        <v>9.1999999999999993</v>
      </c>
      <c r="AP34" s="27">
        <v>10.199999999999999</v>
      </c>
      <c r="AQ34" s="28" t="s">
        <v>25</v>
      </c>
      <c r="AR34" s="28" t="s">
        <v>25</v>
      </c>
      <c r="AS34" s="27">
        <v>9.1999999999999993</v>
      </c>
      <c r="AT34" s="28" t="s">
        <v>25</v>
      </c>
      <c r="AU34" s="27">
        <v>1.8</v>
      </c>
      <c r="AV34" s="28">
        <v>17</v>
      </c>
      <c r="AW34" s="27">
        <v>0.4</v>
      </c>
      <c r="AX34" s="27">
        <v>0.9</v>
      </c>
      <c r="AY34" s="26">
        <v>0.14000000000000001</v>
      </c>
      <c r="AZ34" s="27">
        <v>0.4</v>
      </c>
      <c r="BA34" s="27">
        <v>0.1</v>
      </c>
      <c r="BB34" s="26">
        <v>0.06</v>
      </c>
      <c r="BC34" s="26">
        <v>0.11</v>
      </c>
      <c r="BD34" s="28" t="s">
        <v>25</v>
      </c>
      <c r="BE34" s="26">
        <v>0.1</v>
      </c>
      <c r="BF34" s="28" t="s">
        <v>25</v>
      </c>
      <c r="BG34" s="28" t="s">
        <v>25</v>
      </c>
      <c r="BH34" s="28" t="s">
        <v>25</v>
      </c>
      <c r="BI34" s="28" t="s">
        <v>25</v>
      </c>
      <c r="BJ34" s="28" t="s">
        <v>25</v>
      </c>
      <c r="BK34" s="28" t="s">
        <v>25</v>
      </c>
      <c r="BL34" s="28" t="s">
        <v>25</v>
      </c>
      <c r="BM34" s="28">
        <v>6</v>
      </c>
      <c r="BN34" s="26">
        <v>0</v>
      </c>
      <c r="BO34" s="28">
        <v>38</v>
      </c>
      <c r="BP34" s="26">
        <v>0.06</v>
      </c>
      <c r="BQ34" s="26">
        <v>2.46</v>
      </c>
      <c r="BR34" s="28">
        <v>6</v>
      </c>
      <c r="BS34" s="26">
        <v>0.05</v>
      </c>
      <c r="BT34" s="27">
        <v>0.2</v>
      </c>
      <c r="BU34" s="29">
        <v>1.18</v>
      </c>
    </row>
    <row r="35" spans="1:73">
      <c r="A35" s="10" t="s">
        <v>2</v>
      </c>
      <c r="B35" s="9">
        <v>670</v>
      </c>
      <c r="C35" s="9" t="s">
        <v>9</v>
      </c>
      <c r="D35" s="16">
        <v>-1.2048773000000002</v>
      </c>
      <c r="E35" s="16">
        <v>8.489214029578987E-3</v>
      </c>
      <c r="F35" s="16">
        <v>-0.13945154999999998</v>
      </c>
      <c r="G35" s="16">
        <v>8.9261961985159614E-3</v>
      </c>
      <c r="H35" s="16">
        <v>-0.28016951238487497</v>
      </c>
      <c r="I35" s="16">
        <v>4.9354354118084864E-2</v>
      </c>
      <c r="J35" s="26">
        <v>7.28</v>
      </c>
      <c r="K35" s="26">
        <v>21.65</v>
      </c>
      <c r="L35" s="26">
        <v>0.19</v>
      </c>
      <c r="M35" s="26">
        <v>2.75</v>
      </c>
      <c r="N35" s="26">
        <v>0.6</v>
      </c>
      <c r="O35" s="26">
        <v>0.44</v>
      </c>
      <c r="P35" s="26">
        <v>27.81</v>
      </c>
      <c r="Q35" s="26">
        <v>0.96</v>
      </c>
      <c r="R35" s="26" t="s">
        <v>25</v>
      </c>
      <c r="S35" s="26">
        <v>21.61</v>
      </c>
      <c r="T35" s="27">
        <v>15</v>
      </c>
      <c r="U35" s="26">
        <v>0.16</v>
      </c>
      <c r="V35" s="28">
        <v>191</v>
      </c>
      <c r="W35" s="28">
        <v>7810</v>
      </c>
      <c r="X35" s="28" t="s">
        <v>25</v>
      </c>
      <c r="Y35" s="28">
        <v>31</v>
      </c>
      <c r="Z35" s="28" t="s">
        <v>25</v>
      </c>
      <c r="AA35" s="27">
        <v>15.5</v>
      </c>
      <c r="AB35" s="27">
        <v>5.4</v>
      </c>
      <c r="AC35" s="28">
        <v>918.5</v>
      </c>
      <c r="AD35" s="28">
        <v>957</v>
      </c>
      <c r="AE35" s="26">
        <v>2.69</v>
      </c>
      <c r="AF35" s="26">
        <v>3.13</v>
      </c>
      <c r="AG35" s="27">
        <v>68.5</v>
      </c>
      <c r="AH35" s="28" t="s">
        <v>25</v>
      </c>
      <c r="AI35" s="27">
        <v>14.8</v>
      </c>
      <c r="AJ35" s="28">
        <v>163</v>
      </c>
      <c r="AK35" s="28" t="s">
        <v>25</v>
      </c>
      <c r="AL35" s="28" t="s">
        <v>25</v>
      </c>
      <c r="AM35" s="28" t="s">
        <v>25</v>
      </c>
      <c r="AN35" s="27">
        <v>71.2</v>
      </c>
      <c r="AO35" s="27">
        <v>1.2</v>
      </c>
      <c r="AP35" s="27">
        <v>0.17</v>
      </c>
      <c r="AQ35" s="26">
        <v>0.01</v>
      </c>
      <c r="AR35" s="28" t="s">
        <v>25</v>
      </c>
      <c r="AS35" s="27">
        <v>13.6</v>
      </c>
      <c r="AT35" s="28" t="s">
        <v>25</v>
      </c>
      <c r="AU35" s="27">
        <v>0.7</v>
      </c>
      <c r="AV35" s="28">
        <v>31</v>
      </c>
      <c r="AW35" s="27">
        <v>0.6</v>
      </c>
      <c r="AX35" s="27">
        <v>1.6</v>
      </c>
      <c r="AY35" s="26">
        <v>0.14000000000000001</v>
      </c>
      <c r="AZ35" s="27">
        <v>0.3</v>
      </c>
      <c r="BA35" s="27">
        <v>0.1</v>
      </c>
      <c r="BB35" s="26">
        <v>0.06</v>
      </c>
      <c r="BC35" s="26">
        <v>0.13</v>
      </c>
      <c r="BD35" s="28" t="s">
        <v>25</v>
      </c>
      <c r="BE35" s="26">
        <v>7.0000000000000007E-2</v>
      </c>
      <c r="BF35" s="28" t="s">
        <v>25</v>
      </c>
      <c r="BG35" s="28" t="s">
        <v>25</v>
      </c>
      <c r="BH35" s="28" t="s">
        <v>25</v>
      </c>
      <c r="BI35" s="28" t="s">
        <v>25</v>
      </c>
      <c r="BJ35" s="28" t="s">
        <v>25</v>
      </c>
      <c r="BK35" s="28" t="s">
        <v>25</v>
      </c>
      <c r="BL35" s="28" t="s">
        <v>25</v>
      </c>
      <c r="BM35" s="28">
        <v>3</v>
      </c>
      <c r="BN35" s="26">
        <v>0</v>
      </c>
      <c r="BO35" s="28">
        <v>189</v>
      </c>
      <c r="BP35" s="26">
        <v>0.08</v>
      </c>
      <c r="BQ35" s="26">
        <v>2.15</v>
      </c>
      <c r="BR35" s="28">
        <v>5</v>
      </c>
      <c r="BS35" s="26">
        <v>0.06</v>
      </c>
      <c r="BT35" s="27">
        <v>0.1</v>
      </c>
      <c r="BU35" s="29">
        <v>4.2699999999999996</v>
      </c>
    </row>
    <row r="36" spans="1:73">
      <c r="A36" s="10" t="s">
        <v>2</v>
      </c>
      <c r="B36" s="9">
        <v>747</v>
      </c>
      <c r="C36" s="9" t="s">
        <v>10</v>
      </c>
      <c r="D36" s="16">
        <v>-0.21577076333333328</v>
      </c>
      <c r="E36" s="16">
        <v>4.7890675555963234E-2</v>
      </c>
      <c r="F36" s="16">
        <v>-9.4829933333334671E-3</v>
      </c>
      <c r="G36" s="16">
        <v>4.1629068409664585E-2</v>
      </c>
      <c r="H36" s="16">
        <v>-1.8504990772549072E-2</v>
      </c>
      <c r="I36" s="16">
        <v>4.3897193104343306E-2</v>
      </c>
      <c r="J36" s="26">
        <v>15.73</v>
      </c>
      <c r="K36" s="26">
        <v>8.9499999999999993</v>
      </c>
      <c r="L36" s="26">
        <v>3.97</v>
      </c>
      <c r="M36" s="26">
        <v>11.56</v>
      </c>
      <c r="N36" s="26">
        <v>2.59</v>
      </c>
      <c r="O36" s="26">
        <v>1.1399999999999999</v>
      </c>
      <c r="P36" s="26">
        <v>10.92</v>
      </c>
      <c r="Q36" s="26">
        <v>0.88</v>
      </c>
      <c r="R36" s="26">
        <v>0.26</v>
      </c>
      <c r="S36" s="26">
        <v>19.02</v>
      </c>
      <c r="T36" s="27">
        <v>18.8</v>
      </c>
      <c r="U36" s="26">
        <v>0.7</v>
      </c>
      <c r="V36" s="28">
        <v>789</v>
      </c>
      <c r="W36" s="28">
        <v>46500</v>
      </c>
      <c r="X36" s="28">
        <v>5</v>
      </c>
      <c r="Y36" s="28">
        <v>88</v>
      </c>
      <c r="Z36" s="28">
        <v>38</v>
      </c>
      <c r="AA36" s="27">
        <v>77.8</v>
      </c>
      <c r="AB36" s="27">
        <v>63.6</v>
      </c>
      <c r="AC36" s="28">
        <v>7215</v>
      </c>
      <c r="AD36" s="28">
        <v>23200</v>
      </c>
      <c r="AE36" s="26">
        <v>13.9</v>
      </c>
      <c r="AF36" s="26">
        <v>2.2599999999999998</v>
      </c>
      <c r="AG36" s="27">
        <v>118</v>
      </c>
      <c r="AH36" s="26">
        <v>0.18</v>
      </c>
      <c r="AI36" s="27">
        <v>22.2</v>
      </c>
      <c r="AJ36" s="28">
        <v>357</v>
      </c>
      <c r="AK36" s="28">
        <v>8</v>
      </c>
      <c r="AL36" s="28">
        <v>47</v>
      </c>
      <c r="AM36" s="28">
        <v>4</v>
      </c>
      <c r="AN36" s="27">
        <v>75.3</v>
      </c>
      <c r="AO36" s="27">
        <v>21</v>
      </c>
      <c r="AP36" s="27">
        <v>225</v>
      </c>
      <c r="AQ36" s="26">
        <v>0.09</v>
      </c>
      <c r="AR36" s="28" t="s">
        <v>25</v>
      </c>
      <c r="AS36" s="27">
        <v>35.799999999999997</v>
      </c>
      <c r="AT36" s="28" t="s">
        <v>25</v>
      </c>
      <c r="AU36" s="27">
        <v>1.4</v>
      </c>
      <c r="AV36" s="28">
        <v>1240</v>
      </c>
      <c r="AW36" s="27">
        <v>7.8</v>
      </c>
      <c r="AX36" s="27">
        <v>16.8</v>
      </c>
      <c r="AY36" s="26">
        <v>2.12</v>
      </c>
      <c r="AZ36" s="27">
        <v>8</v>
      </c>
      <c r="BA36" s="27">
        <v>1.9</v>
      </c>
      <c r="BB36" s="26">
        <v>0.77</v>
      </c>
      <c r="BC36" s="26">
        <v>1.8</v>
      </c>
      <c r="BD36" s="26">
        <v>0.27</v>
      </c>
      <c r="BE36" s="26">
        <v>1.44</v>
      </c>
      <c r="BF36" s="26">
        <v>0.32</v>
      </c>
      <c r="BG36" s="26">
        <v>0.91</v>
      </c>
      <c r="BH36" s="26">
        <v>0.1</v>
      </c>
      <c r="BI36" s="27">
        <v>1</v>
      </c>
      <c r="BJ36" s="26">
        <v>0.14000000000000001</v>
      </c>
      <c r="BK36" s="28">
        <v>1</v>
      </c>
      <c r="BL36" s="27">
        <v>0.2</v>
      </c>
      <c r="BM36" s="28">
        <v>7</v>
      </c>
      <c r="BN36" s="26">
        <v>0.01</v>
      </c>
      <c r="BO36" s="28">
        <v>872</v>
      </c>
      <c r="BP36" s="26">
        <v>1.1000000000000001</v>
      </c>
      <c r="BQ36" s="26">
        <v>11.4</v>
      </c>
      <c r="BR36" s="28">
        <v>78</v>
      </c>
      <c r="BS36" s="26">
        <v>0.31</v>
      </c>
      <c r="BT36" s="27">
        <v>1.6</v>
      </c>
      <c r="BU36" s="29">
        <v>3.14</v>
      </c>
    </row>
    <row r="37" spans="1:73">
      <c r="A37" s="10" t="s">
        <v>2</v>
      </c>
      <c r="B37" s="9">
        <v>762</v>
      </c>
      <c r="C37" s="9" t="s">
        <v>10</v>
      </c>
      <c r="D37" s="16">
        <v>-8.5431523333333315E-2</v>
      </c>
      <c r="E37" s="16">
        <v>1.4580683564679984E-3</v>
      </c>
      <c r="F37" s="16">
        <v>0.13996363333333339</v>
      </c>
      <c r="G37" s="16">
        <v>1.6699793078159275E-2</v>
      </c>
      <c r="H37" s="16">
        <v>0.27562337041997648</v>
      </c>
      <c r="I37" s="16">
        <v>7.5979138902552201E-2</v>
      </c>
      <c r="J37" s="26">
        <v>18.27</v>
      </c>
      <c r="K37" s="26">
        <v>9.93</v>
      </c>
      <c r="L37" s="26">
        <v>2.67</v>
      </c>
      <c r="M37" s="26">
        <v>5.77</v>
      </c>
      <c r="N37" s="26">
        <v>1.2</v>
      </c>
      <c r="O37" s="26">
        <v>0.61</v>
      </c>
      <c r="P37" s="26">
        <v>12.94</v>
      </c>
      <c r="Q37" s="26">
        <v>0.67</v>
      </c>
      <c r="R37" s="26">
        <v>0.17</v>
      </c>
      <c r="S37" s="26">
        <v>17.600000000000001</v>
      </c>
      <c r="T37" s="27">
        <v>14.4</v>
      </c>
      <c r="U37" s="26">
        <v>0.7</v>
      </c>
      <c r="V37" s="28">
        <v>730</v>
      </c>
      <c r="W37" s="28">
        <v>88900</v>
      </c>
      <c r="X37" s="28">
        <v>3</v>
      </c>
      <c r="Y37" s="28">
        <v>93</v>
      </c>
      <c r="Z37" s="28">
        <v>41</v>
      </c>
      <c r="AA37" s="27">
        <v>92.3</v>
      </c>
      <c r="AB37" s="27">
        <v>73.8</v>
      </c>
      <c r="AC37" s="28">
        <v>8320</v>
      </c>
      <c r="AD37" s="28">
        <v>38100</v>
      </c>
      <c r="AE37" s="26">
        <v>22.4</v>
      </c>
      <c r="AF37" s="26">
        <v>10.9</v>
      </c>
      <c r="AG37" s="27">
        <v>489</v>
      </c>
      <c r="AH37" s="26">
        <v>3.48</v>
      </c>
      <c r="AI37" s="27">
        <v>16.2</v>
      </c>
      <c r="AJ37" s="28">
        <v>390</v>
      </c>
      <c r="AK37" s="28">
        <v>6</v>
      </c>
      <c r="AL37" s="28">
        <v>33</v>
      </c>
      <c r="AM37" s="28">
        <v>3</v>
      </c>
      <c r="AN37" s="27">
        <v>208</v>
      </c>
      <c r="AO37" s="27">
        <v>28</v>
      </c>
      <c r="AP37" s="27">
        <v>358</v>
      </c>
      <c r="AQ37" s="26">
        <v>0.2</v>
      </c>
      <c r="AR37" s="26">
        <v>2</v>
      </c>
      <c r="AS37" s="27">
        <v>48.6</v>
      </c>
      <c r="AT37" s="26">
        <v>0.14000000000000001</v>
      </c>
      <c r="AU37" s="27">
        <v>1</v>
      </c>
      <c r="AV37" s="28">
        <v>2190</v>
      </c>
      <c r="AW37" s="27">
        <v>7.1</v>
      </c>
      <c r="AX37" s="27">
        <v>15.9</v>
      </c>
      <c r="AY37" s="26">
        <v>1.85</v>
      </c>
      <c r="AZ37" s="27">
        <v>6.8</v>
      </c>
      <c r="BA37" s="27">
        <v>1.8</v>
      </c>
      <c r="BB37" s="26">
        <v>1.1399999999999999</v>
      </c>
      <c r="BC37" s="26">
        <v>1.23</v>
      </c>
      <c r="BD37" s="26">
        <v>0.16</v>
      </c>
      <c r="BE37" s="26">
        <v>1.1599999999999999</v>
      </c>
      <c r="BF37" s="26">
        <v>0.24</v>
      </c>
      <c r="BG37" s="26">
        <v>0.72</v>
      </c>
      <c r="BH37" s="26">
        <v>0.08</v>
      </c>
      <c r="BI37" s="27">
        <v>0.6</v>
      </c>
      <c r="BJ37" s="26">
        <v>0.08</v>
      </c>
      <c r="BK37" s="28" t="s">
        <v>25</v>
      </c>
      <c r="BL37" s="27">
        <v>0.2</v>
      </c>
      <c r="BM37" s="28">
        <v>13</v>
      </c>
      <c r="BN37" s="26">
        <v>0.02</v>
      </c>
      <c r="BO37" s="28">
        <v>1380</v>
      </c>
      <c r="BP37" s="26">
        <v>0.73</v>
      </c>
      <c r="BQ37" s="26">
        <v>25.9</v>
      </c>
      <c r="BR37" s="28">
        <v>149</v>
      </c>
      <c r="BS37" s="26">
        <v>0.32</v>
      </c>
      <c r="BT37" s="27">
        <v>1.3</v>
      </c>
      <c r="BU37" s="29">
        <v>2.4700000000000002</v>
      </c>
    </row>
    <row r="38" spans="1:73">
      <c r="A38" s="10" t="s">
        <v>2</v>
      </c>
      <c r="B38" s="9">
        <v>803</v>
      </c>
      <c r="C38" s="9" t="s">
        <v>10</v>
      </c>
      <c r="D38" s="16"/>
      <c r="E38" s="16"/>
      <c r="F38" s="16">
        <v>0.21448046666666665</v>
      </c>
      <c r="G38" s="16">
        <v>5.6548622134703136E-3</v>
      </c>
      <c r="H38" s="16">
        <v>0.41940061083545699</v>
      </c>
      <c r="I38" s="16">
        <v>1.6407398190247325E-2</v>
      </c>
      <c r="J38" s="26">
        <v>12.47</v>
      </c>
      <c r="K38" s="26">
        <v>16.2</v>
      </c>
      <c r="L38" s="26">
        <v>3.42</v>
      </c>
      <c r="M38" s="26">
        <v>8.3000000000000007</v>
      </c>
      <c r="N38" s="26">
        <v>2.04</v>
      </c>
      <c r="O38" s="26">
        <v>2.33</v>
      </c>
      <c r="P38" s="26">
        <v>13.86</v>
      </c>
      <c r="Q38" s="26">
        <v>0.65</v>
      </c>
      <c r="R38" s="26">
        <v>0.25</v>
      </c>
      <c r="S38" s="26">
        <v>23.34</v>
      </c>
      <c r="T38" s="27">
        <v>15.2</v>
      </c>
      <c r="U38" s="26">
        <v>0.91</v>
      </c>
      <c r="V38" s="28">
        <v>997</v>
      </c>
      <c r="W38" s="28">
        <v>34500</v>
      </c>
      <c r="X38" s="28">
        <v>4</v>
      </c>
      <c r="Y38" s="28">
        <v>116</v>
      </c>
      <c r="Z38" s="28">
        <v>35</v>
      </c>
      <c r="AA38" s="27">
        <v>31.8</v>
      </c>
      <c r="AB38" s="27">
        <v>29.7</v>
      </c>
      <c r="AC38" s="28">
        <v>1899</v>
      </c>
      <c r="AD38" s="28">
        <v>2980</v>
      </c>
      <c r="AE38" s="26">
        <v>10</v>
      </c>
      <c r="AF38" s="26">
        <v>1.19</v>
      </c>
      <c r="AG38" s="27">
        <v>65.599999999999994</v>
      </c>
      <c r="AH38" s="28" t="s">
        <v>25</v>
      </c>
      <c r="AI38" s="27">
        <v>16</v>
      </c>
      <c r="AJ38" s="28">
        <v>218</v>
      </c>
      <c r="AK38" s="28">
        <v>9</v>
      </c>
      <c r="AL38" s="28">
        <v>55</v>
      </c>
      <c r="AM38" s="28">
        <v>3</v>
      </c>
      <c r="AN38" s="27">
        <v>39.6</v>
      </c>
      <c r="AO38" s="27">
        <v>18</v>
      </c>
      <c r="AP38" s="27">
        <v>29.4</v>
      </c>
      <c r="AQ38" s="26">
        <v>7.0000000000000007E-2</v>
      </c>
      <c r="AR38" s="26">
        <v>1</v>
      </c>
      <c r="AS38" s="27">
        <v>8.6999999999999993</v>
      </c>
      <c r="AT38" s="26">
        <v>0.11</v>
      </c>
      <c r="AU38" s="27">
        <v>1</v>
      </c>
      <c r="AV38" s="28">
        <v>701</v>
      </c>
      <c r="AW38" s="27">
        <v>9.6</v>
      </c>
      <c r="AX38" s="27">
        <v>20.3</v>
      </c>
      <c r="AY38" s="26">
        <v>2.3199999999999998</v>
      </c>
      <c r="AZ38" s="27">
        <v>9.5</v>
      </c>
      <c r="BA38" s="27">
        <v>2</v>
      </c>
      <c r="BB38" s="26">
        <v>0.94</v>
      </c>
      <c r="BC38" s="26">
        <v>1.87</v>
      </c>
      <c r="BD38" s="26">
        <v>0.26</v>
      </c>
      <c r="BE38" s="26">
        <v>1.55</v>
      </c>
      <c r="BF38" s="26">
        <v>0.32</v>
      </c>
      <c r="BG38" s="26">
        <v>1.02</v>
      </c>
      <c r="BH38" s="26">
        <v>0.1</v>
      </c>
      <c r="BI38" s="27">
        <v>0.9</v>
      </c>
      <c r="BJ38" s="26">
        <v>0.11</v>
      </c>
      <c r="BK38" s="28">
        <v>1</v>
      </c>
      <c r="BL38" s="27">
        <v>0.2</v>
      </c>
      <c r="BM38" s="28">
        <v>4</v>
      </c>
      <c r="BN38" s="26">
        <v>0.01</v>
      </c>
      <c r="BO38" s="28">
        <v>280</v>
      </c>
      <c r="BP38" s="26">
        <v>0.42</v>
      </c>
      <c r="BQ38" s="26">
        <v>3.03</v>
      </c>
      <c r="BR38" s="28">
        <v>31</v>
      </c>
      <c r="BS38" s="26">
        <v>0.28000000000000003</v>
      </c>
      <c r="BT38" s="27">
        <v>1.6</v>
      </c>
      <c r="BU38" s="29">
        <v>3.47</v>
      </c>
    </row>
    <row r="39" spans="1:73">
      <c r="A39" s="10" t="s">
        <v>2</v>
      </c>
      <c r="B39" s="9">
        <v>810</v>
      </c>
      <c r="C39" s="9" t="s">
        <v>10</v>
      </c>
      <c r="D39" s="16">
        <v>-0.14563249333333322</v>
      </c>
      <c r="E39" s="16">
        <v>3.1812046850313372E-2</v>
      </c>
      <c r="F39" s="16">
        <v>-0.22895889999999997</v>
      </c>
      <c r="G39" s="16">
        <v>4.4213522136396274E-2</v>
      </c>
      <c r="H39" s="16">
        <v>-0.45242541529799979</v>
      </c>
      <c r="I39" s="16">
        <v>4.3088715161319548E-2</v>
      </c>
      <c r="J39" s="26">
        <v>11.8</v>
      </c>
      <c r="K39" s="26">
        <v>9.77</v>
      </c>
      <c r="L39" s="26">
        <v>0.36</v>
      </c>
      <c r="M39" s="26">
        <v>2.2000000000000002</v>
      </c>
      <c r="N39" s="26">
        <v>0.96</v>
      </c>
      <c r="O39" s="26">
        <v>0.21</v>
      </c>
      <c r="P39" s="26">
        <v>27.36</v>
      </c>
      <c r="Q39" s="26">
        <v>1.19</v>
      </c>
      <c r="R39" s="26">
        <v>0.02</v>
      </c>
      <c r="S39" s="26">
        <v>17.73</v>
      </c>
      <c r="T39" s="27">
        <v>17.899999999999999</v>
      </c>
      <c r="U39" s="26">
        <v>0.3</v>
      </c>
      <c r="V39" s="28">
        <v>661</v>
      </c>
      <c r="W39" s="28">
        <v>10200</v>
      </c>
      <c r="X39" s="28" t="s">
        <v>25</v>
      </c>
      <c r="Y39" s="28">
        <v>202</v>
      </c>
      <c r="Z39" s="28">
        <v>5</v>
      </c>
      <c r="AA39" s="27">
        <v>4.5999999999999996</v>
      </c>
      <c r="AB39" s="27">
        <v>4.5999999999999996</v>
      </c>
      <c r="AC39" s="28">
        <v>143.1</v>
      </c>
      <c r="AD39" s="28">
        <v>5020</v>
      </c>
      <c r="AE39" s="26">
        <v>2.72</v>
      </c>
      <c r="AF39" s="26">
        <v>3.03</v>
      </c>
      <c r="AG39" s="27">
        <v>18.5</v>
      </c>
      <c r="AH39" s="28" t="s">
        <v>25</v>
      </c>
      <c r="AI39" s="27">
        <v>29</v>
      </c>
      <c r="AJ39" s="28">
        <v>195</v>
      </c>
      <c r="AK39" s="28" t="s">
        <v>24</v>
      </c>
      <c r="AL39" s="28">
        <v>8</v>
      </c>
      <c r="AM39" s="28" t="s">
        <v>24</v>
      </c>
      <c r="AN39" s="27">
        <v>12</v>
      </c>
      <c r="AO39" s="27">
        <v>1.2</v>
      </c>
      <c r="AP39" s="27">
        <v>0.13</v>
      </c>
      <c r="AQ39" s="26">
        <v>0.01</v>
      </c>
      <c r="AR39" s="28" t="s">
        <v>25</v>
      </c>
      <c r="AS39" s="27">
        <v>3.9</v>
      </c>
      <c r="AT39" s="26">
        <v>0.06</v>
      </c>
      <c r="AU39" s="27">
        <v>2.9</v>
      </c>
      <c r="AV39" s="28">
        <v>23</v>
      </c>
      <c r="AW39" s="27">
        <v>1.3</v>
      </c>
      <c r="AX39" s="27">
        <v>2.7</v>
      </c>
      <c r="AY39" s="26">
        <v>0.31</v>
      </c>
      <c r="AZ39" s="27">
        <v>0.7</v>
      </c>
      <c r="BA39" s="27">
        <v>0.2</v>
      </c>
      <c r="BB39" s="26">
        <v>0.17</v>
      </c>
      <c r="BC39" s="26">
        <v>0.12</v>
      </c>
      <c r="BD39" s="28" t="s">
        <v>25</v>
      </c>
      <c r="BE39" s="26">
        <v>0.13</v>
      </c>
      <c r="BF39" s="28" t="s">
        <v>25</v>
      </c>
      <c r="BG39" s="28" t="s">
        <v>25</v>
      </c>
      <c r="BH39" s="28" t="s">
        <v>25</v>
      </c>
      <c r="BI39" s="28" t="s">
        <v>25</v>
      </c>
      <c r="BJ39" s="28" t="s">
        <v>25</v>
      </c>
      <c r="BK39" s="28" t="s">
        <v>25</v>
      </c>
      <c r="BL39" s="28" t="s">
        <v>25</v>
      </c>
      <c r="BM39" s="28">
        <v>11</v>
      </c>
      <c r="BN39" s="26">
        <v>0.01</v>
      </c>
      <c r="BO39" s="28">
        <v>134</v>
      </c>
      <c r="BP39" s="26">
        <v>7.0000000000000007E-2</v>
      </c>
      <c r="BQ39" s="26">
        <v>5.72</v>
      </c>
      <c r="BR39" s="28">
        <v>3</v>
      </c>
      <c r="BS39" s="28" t="s">
        <v>25</v>
      </c>
      <c r="BT39" s="27">
        <v>0.2</v>
      </c>
      <c r="BU39" s="29">
        <v>0.62</v>
      </c>
    </row>
    <row r="40" spans="1:73">
      <c r="A40" s="10" t="s">
        <v>2</v>
      </c>
      <c r="B40" s="9">
        <v>858</v>
      </c>
      <c r="C40" s="9" t="s">
        <v>10</v>
      </c>
      <c r="D40" s="16">
        <v>-0.18727547333333333</v>
      </c>
      <c r="E40" s="16">
        <v>3.761288776673407E-2</v>
      </c>
      <c r="F40" s="16">
        <v>6.2110700000000074E-2</v>
      </c>
      <c r="G40" s="16">
        <v>1.8001540624068803E-2</v>
      </c>
      <c r="H40" s="16">
        <v>0.12206704804934505</v>
      </c>
      <c r="I40" s="16">
        <v>2.5548059389576799E-2</v>
      </c>
      <c r="J40" s="26">
        <v>14.21</v>
      </c>
      <c r="K40" s="26">
        <v>5.88</v>
      </c>
      <c r="L40" s="26">
        <v>4.05</v>
      </c>
      <c r="M40" s="26">
        <v>13.87</v>
      </c>
      <c r="N40" s="26">
        <v>2.59</v>
      </c>
      <c r="O40" s="26">
        <v>0.54</v>
      </c>
      <c r="P40" s="26">
        <v>11.77</v>
      </c>
      <c r="Q40" s="26">
        <v>0.76</v>
      </c>
      <c r="R40" s="26">
        <v>0.25</v>
      </c>
      <c r="S40" s="26">
        <v>17.48</v>
      </c>
      <c r="T40" s="27">
        <v>18.2</v>
      </c>
      <c r="U40" s="26">
        <v>0.63</v>
      </c>
      <c r="V40" s="28">
        <v>879</v>
      </c>
      <c r="W40" s="28">
        <v>40200</v>
      </c>
      <c r="X40" s="28">
        <v>5</v>
      </c>
      <c r="Y40" s="28">
        <v>91</v>
      </c>
      <c r="Z40" s="28">
        <v>39</v>
      </c>
      <c r="AA40" s="27">
        <v>51.2</v>
      </c>
      <c r="AB40" s="27">
        <v>48.1</v>
      </c>
      <c r="AC40" s="28">
        <v>3510</v>
      </c>
      <c r="AD40" s="28">
        <v>21000</v>
      </c>
      <c r="AE40" s="26">
        <v>9.4700000000000006</v>
      </c>
      <c r="AF40" s="26">
        <v>1.69</v>
      </c>
      <c r="AG40" s="27">
        <v>82.9</v>
      </c>
      <c r="AH40" s="26">
        <v>1.31</v>
      </c>
      <c r="AI40" s="27">
        <v>20</v>
      </c>
      <c r="AJ40" s="28">
        <v>284</v>
      </c>
      <c r="AK40" s="28">
        <v>9</v>
      </c>
      <c r="AL40" s="28">
        <v>51</v>
      </c>
      <c r="AM40" s="28">
        <v>4</v>
      </c>
      <c r="AN40" s="27">
        <v>65.900000000000006</v>
      </c>
      <c r="AO40" s="27">
        <v>8.6</v>
      </c>
      <c r="AP40" s="27">
        <v>189</v>
      </c>
      <c r="AQ40" s="26">
        <v>7.0000000000000007E-2</v>
      </c>
      <c r="AR40" s="28" t="s">
        <v>25</v>
      </c>
      <c r="AS40" s="27">
        <v>17.2</v>
      </c>
      <c r="AT40" s="26">
        <v>0.1</v>
      </c>
      <c r="AU40" s="27">
        <v>1.2</v>
      </c>
      <c r="AV40" s="28">
        <v>173</v>
      </c>
      <c r="AW40" s="27">
        <v>8</v>
      </c>
      <c r="AX40" s="27">
        <v>17.2</v>
      </c>
      <c r="AY40" s="26">
        <v>2.0099999999999998</v>
      </c>
      <c r="AZ40" s="27">
        <v>7.5</v>
      </c>
      <c r="BA40" s="27">
        <v>1.7</v>
      </c>
      <c r="BB40" s="26">
        <v>0.53</v>
      </c>
      <c r="BC40" s="26">
        <v>1.66</v>
      </c>
      <c r="BD40" s="26">
        <v>0.24</v>
      </c>
      <c r="BE40" s="26">
        <v>1.56</v>
      </c>
      <c r="BF40" s="26">
        <v>0.36</v>
      </c>
      <c r="BG40" s="26">
        <v>1</v>
      </c>
      <c r="BH40" s="26">
        <v>0.13</v>
      </c>
      <c r="BI40" s="27">
        <v>0.8</v>
      </c>
      <c r="BJ40" s="26">
        <v>0.15</v>
      </c>
      <c r="BK40" s="28">
        <v>1</v>
      </c>
      <c r="BL40" s="27">
        <v>0.3</v>
      </c>
      <c r="BM40" s="28">
        <v>2</v>
      </c>
      <c r="BN40" s="26">
        <v>0.01</v>
      </c>
      <c r="BO40" s="28">
        <v>426</v>
      </c>
      <c r="BP40" s="26">
        <v>0.33</v>
      </c>
      <c r="BQ40" s="26">
        <v>7.53</v>
      </c>
      <c r="BR40" s="28">
        <v>44</v>
      </c>
      <c r="BS40" s="26">
        <v>0.26</v>
      </c>
      <c r="BT40" s="27">
        <v>1.7</v>
      </c>
      <c r="BU40" s="29">
        <v>2.56</v>
      </c>
    </row>
    <row r="41" spans="1:73">
      <c r="A41" s="10" t="s">
        <v>2</v>
      </c>
      <c r="B41" s="9">
        <v>880</v>
      </c>
      <c r="C41" s="9" t="s">
        <v>11</v>
      </c>
      <c r="D41" s="16">
        <v>4.2008103333333324E-2</v>
      </c>
      <c r="E41" s="16">
        <v>2.0491541990551417E-2</v>
      </c>
      <c r="F41" s="16">
        <v>6.4884400000000397E-3</v>
      </c>
      <c r="G41" s="16">
        <v>2.3639959908493893E-2</v>
      </c>
      <c r="H41" s="16">
        <v>1.2761041772362609E-2</v>
      </c>
      <c r="I41" s="16">
        <v>4.842650454616787E-2</v>
      </c>
      <c r="J41" s="26">
        <v>13.08</v>
      </c>
      <c r="K41" s="26">
        <v>7.57</v>
      </c>
      <c r="L41" s="26">
        <v>2.6</v>
      </c>
      <c r="M41" s="26">
        <v>12.07</v>
      </c>
      <c r="N41" s="26">
        <v>2.41</v>
      </c>
      <c r="O41" s="26">
        <v>0.68</v>
      </c>
      <c r="P41" s="26">
        <v>15.28</v>
      </c>
      <c r="Q41" s="26">
        <v>0.66</v>
      </c>
      <c r="R41" s="26">
        <v>0.23</v>
      </c>
      <c r="S41" s="26">
        <v>15.86</v>
      </c>
      <c r="T41" s="27">
        <v>19.2</v>
      </c>
      <c r="U41" s="26">
        <v>0.72</v>
      </c>
      <c r="V41" s="28">
        <v>948</v>
      </c>
      <c r="W41" s="28">
        <v>9510</v>
      </c>
      <c r="X41" s="28">
        <v>2</v>
      </c>
      <c r="Y41" s="28">
        <v>98</v>
      </c>
      <c r="Z41" s="28" t="s">
        <v>25</v>
      </c>
      <c r="AA41" s="27">
        <v>20.9</v>
      </c>
      <c r="AB41" s="27">
        <v>34.6</v>
      </c>
      <c r="AC41" s="28">
        <v>401.8</v>
      </c>
      <c r="AD41" s="28">
        <v>6610</v>
      </c>
      <c r="AE41" s="26">
        <v>5.51</v>
      </c>
      <c r="AF41" s="26">
        <v>1.5</v>
      </c>
      <c r="AG41" s="27">
        <v>25</v>
      </c>
      <c r="AH41" s="26">
        <v>0.27</v>
      </c>
      <c r="AI41" s="27">
        <v>26</v>
      </c>
      <c r="AJ41" s="28">
        <v>377</v>
      </c>
      <c r="AK41" s="28">
        <v>9</v>
      </c>
      <c r="AL41" s="28">
        <v>63</v>
      </c>
      <c r="AM41" s="28">
        <v>4</v>
      </c>
      <c r="AN41" s="27">
        <v>20.100000000000001</v>
      </c>
      <c r="AO41" s="27">
        <v>2.2000000000000002</v>
      </c>
      <c r="AP41" s="27">
        <v>16.3</v>
      </c>
      <c r="AQ41" s="26">
        <v>0.04</v>
      </c>
      <c r="AR41" s="28" t="s">
        <v>25</v>
      </c>
      <c r="AS41" s="27">
        <v>3.8</v>
      </c>
      <c r="AT41" s="28" t="s">
        <v>25</v>
      </c>
      <c r="AU41" s="27">
        <v>1.4</v>
      </c>
      <c r="AV41" s="28">
        <v>97</v>
      </c>
      <c r="AW41" s="27">
        <v>9.1999999999999993</v>
      </c>
      <c r="AX41" s="27">
        <v>20.100000000000001</v>
      </c>
      <c r="AY41" s="26">
        <v>2.2400000000000002</v>
      </c>
      <c r="AZ41" s="27">
        <v>9.1</v>
      </c>
      <c r="BA41" s="27">
        <v>1.9</v>
      </c>
      <c r="BB41" s="26">
        <v>0.62</v>
      </c>
      <c r="BC41" s="26">
        <v>1.85</v>
      </c>
      <c r="BD41" s="26">
        <v>0.25</v>
      </c>
      <c r="BE41" s="26">
        <v>1.47</v>
      </c>
      <c r="BF41" s="26">
        <v>0.35</v>
      </c>
      <c r="BG41" s="26">
        <v>1</v>
      </c>
      <c r="BH41" s="26">
        <v>0.14000000000000001</v>
      </c>
      <c r="BI41" s="27">
        <v>0.8</v>
      </c>
      <c r="BJ41" s="26">
        <v>0.12</v>
      </c>
      <c r="BK41" s="28">
        <v>2</v>
      </c>
      <c r="BL41" s="27">
        <v>0.3</v>
      </c>
      <c r="BM41" s="28">
        <v>5</v>
      </c>
      <c r="BN41" s="26">
        <v>0.01</v>
      </c>
      <c r="BO41" s="28">
        <v>44</v>
      </c>
      <c r="BP41" s="26">
        <v>0.08</v>
      </c>
      <c r="BQ41" s="26">
        <v>2.93</v>
      </c>
      <c r="BR41" s="28">
        <v>18</v>
      </c>
      <c r="BS41" s="26">
        <v>7.0000000000000007E-2</v>
      </c>
      <c r="BT41" s="27">
        <v>1.8</v>
      </c>
      <c r="BU41" s="29">
        <v>2.15</v>
      </c>
    </row>
    <row r="42" spans="1:73">
      <c r="A42" s="10" t="s">
        <v>2</v>
      </c>
      <c r="B42" s="9">
        <v>890</v>
      </c>
      <c r="C42" s="9" t="s">
        <v>11</v>
      </c>
      <c r="D42" s="16">
        <v>0.19407197666666667</v>
      </c>
      <c r="E42" s="16">
        <v>1.2815476945667436E-2</v>
      </c>
      <c r="F42" s="16">
        <v>5.2824700000000169E-2</v>
      </c>
      <c r="G42" s="16">
        <v>2.9336656450249979E-2</v>
      </c>
      <c r="H42" s="16">
        <v>0.10440968100956756</v>
      </c>
      <c r="I42" s="16">
        <v>1.9738803734100148E-2</v>
      </c>
      <c r="J42" s="26">
        <v>7.05</v>
      </c>
      <c r="K42" s="26">
        <v>17.3</v>
      </c>
      <c r="L42" s="26">
        <v>1.06</v>
      </c>
      <c r="M42" s="26">
        <v>4.87</v>
      </c>
      <c r="N42" s="26">
        <v>1.1399999999999999</v>
      </c>
      <c r="O42" s="26">
        <v>6.46</v>
      </c>
      <c r="P42" s="26">
        <v>14.4</v>
      </c>
      <c r="Q42" s="26">
        <v>0.49</v>
      </c>
      <c r="R42" s="26">
        <v>0.09</v>
      </c>
      <c r="S42" s="26">
        <v>25.58</v>
      </c>
      <c r="T42" s="27">
        <v>14.8</v>
      </c>
      <c r="U42" s="26">
        <v>0.51</v>
      </c>
      <c r="V42" s="28">
        <v>617</v>
      </c>
      <c r="W42" s="28">
        <v>15100</v>
      </c>
      <c r="X42" s="28" t="s">
        <v>25</v>
      </c>
      <c r="Y42" s="28">
        <v>94</v>
      </c>
      <c r="Z42" s="28" t="s">
        <v>25</v>
      </c>
      <c r="AA42" s="27">
        <v>42.9</v>
      </c>
      <c r="AB42" s="27">
        <v>35.299999999999997</v>
      </c>
      <c r="AC42" s="28">
        <v>1525</v>
      </c>
      <c r="AD42" s="28">
        <v>7890</v>
      </c>
      <c r="AE42" s="26">
        <v>10.9</v>
      </c>
      <c r="AF42" s="26">
        <v>2.1800000000000002</v>
      </c>
      <c r="AG42" s="27">
        <v>104</v>
      </c>
      <c r="AH42" s="26">
        <v>0.93</v>
      </c>
      <c r="AI42" s="27">
        <v>17.2</v>
      </c>
      <c r="AJ42" s="28">
        <v>926</v>
      </c>
      <c r="AK42" s="28">
        <v>4</v>
      </c>
      <c r="AL42" s="28">
        <v>28</v>
      </c>
      <c r="AM42" s="28">
        <v>2</v>
      </c>
      <c r="AN42" s="27">
        <v>138</v>
      </c>
      <c r="AO42" s="27">
        <v>5.5</v>
      </c>
      <c r="AP42" s="27">
        <v>10</v>
      </c>
      <c r="AQ42" s="26">
        <v>0.05</v>
      </c>
      <c r="AR42" s="28" t="s">
        <v>25</v>
      </c>
      <c r="AS42" s="27">
        <v>13.5</v>
      </c>
      <c r="AT42" s="26">
        <v>0.11</v>
      </c>
      <c r="AU42" s="27">
        <v>1</v>
      </c>
      <c r="AV42" s="28">
        <v>5730</v>
      </c>
      <c r="AW42" s="27">
        <v>4.4000000000000004</v>
      </c>
      <c r="AX42" s="27">
        <v>9.4</v>
      </c>
      <c r="AY42" s="26">
        <v>1.03</v>
      </c>
      <c r="AZ42" s="27">
        <v>4.4000000000000004</v>
      </c>
      <c r="BA42" s="27">
        <v>0.8</v>
      </c>
      <c r="BB42" s="26">
        <v>0.62</v>
      </c>
      <c r="BC42" s="26">
        <v>0.89</v>
      </c>
      <c r="BD42" s="26">
        <v>0.12</v>
      </c>
      <c r="BE42" s="26">
        <v>0.66</v>
      </c>
      <c r="BF42" s="26">
        <v>0.18</v>
      </c>
      <c r="BG42" s="26">
        <v>0.52</v>
      </c>
      <c r="BH42" s="26">
        <v>7.0000000000000007E-2</v>
      </c>
      <c r="BI42" s="27">
        <v>0.5</v>
      </c>
      <c r="BJ42" s="26">
        <v>7.0000000000000007E-2</v>
      </c>
      <c r="BK42" s="28" t="s">
        <v>24</v>
      </c>
      <c r="BL42" s="27">
        <v>0.2</v>
      </c>
      <c r="BM42" s="28">
        <v>4</v>
      </c>
      <c r="BN42" s="26">
        <v>0.01</v>
      </c>
      <c r="BO42" s="28">
        <v>157</v>
      </c>
      <c r="BP42" s="26">
        <v>0.08</v>
      </c>
      <c r="BQ42" s="26">
        <v>5.23</v>
      </c>
      <c r="BR42" s="28">
        <v>25</v>
      </c>
      <c r="BS42" s="26">
        <v>0.1</v>
      </c>
      <c r="BT42" s="27">
        <v>0.8</v>
      </c>
      <c r="BU42" s="29">
        <v>7.68</v>
      </c>
    </row>
    <row r="43" spans="1:73">
      <c r="A43" s="10" t="s">
        <v>3</v>
      </c>
      <c r="B43" s="9">
        <v>88</v>
      </c>
      <c r="C43" s="9" t="s">
        <v>8</v>
      </c>
      <c r="D43" s="16">
        <v>-0.84261813333333335</v>
      </c>
      <c r="E43" s="16">
        <v>3.5477007734211877E-2</v>
      </c>
      <c r="F43" s="16">
        <v>-0.25460488333333331</v>
      </c>
      <c r="G43" s="16">
        <v>1.1215834360997582E-2</v>
      </c>
      <c r="H43" s="16">
        <v>-0.50598299695520388</v>
      </c>
      <c r="I43" s="16">
        <v>6.5024123451018698E-2</v>
      </c>
      <c r="J43" s="26">
        <v>5.47</v>
      </c>
      <c r="K43" s="26">
        <v>7.81</v>
      </c>
      <c r="L43" s="26">
        <v>0.26</v>
      </c>
      <c r="M43" s="26">
        <v>1.84</v>
      </c>
      <c r="N43" s="26">
        <v>0.75</v>
      </c>
      <c r="O43" s="26">
        <v>7.0000000000000007E-2</v>
      </c>
      <c r="P43" s="26">
        <v>30.56</v>
      </c>
      <c r="Q43" s="26">
        <v>0.63</v>
      </c>
      <c r="R43" s="26">
        <v>0.01</v>
      </c>
      <c r="S43" s="26">
        <v>30.3</v>
      </c>
      <c r="T43" s="27">
        <v>16.5</v>
      </c>
      <c r="U43" s="28" t="s">
        <v>25</v>
      </c>
      <c r="V43" s="28">
        <v>466</v>
      </c>
      <c r="W43" s="28">
        <v>7070</v>
      </c>
      <c r="X43" s="28" t="s">
        <v>25</v>
      </c>
      <c r="Y43" s="28">
        <v>42</v>
      </c>
      <c r="Z43" s="28" t="s">
        <v>25</v>
      </c>
      <c r="AA43" s="27">
        <v>41.6</v>
      </c>
      <c r="AB43" s="27">
        <v>6.6</v>
      </c>
      <c r="AC43" s="28">
        <v>2693</v>
      </c>
      <c r="AD43" s="28">
        <v>17400</v>
      </c>
      <c r="AE43" s="26">
        <v>4.8099999999999996</v>
      </c>
      <c r="AF43" s="26">
        <v>1.07</v>
      </c>
      <c r="AG43" s="27">
        <v>40.9</v>
      </c>
      <c r="AH43" s="26">
        <v>1.5</v>
      </c>
      <c r="AI43" s="27">
        <v>13.5</v>
      </c>
      <c r="AJ43" s="28">
        <v>247</v>
      </c>
      <c r="AK43" s="28" t="s">
        <v>25</v>
      </c>
      <c r="AL43" s="28" t="s">
        <v>25</v>
      </c>
      <c r="AM43" s="28" t="s">
        <v>25</v>
      </c>
      <c r="AN43" s="27">
        <v>27.8</v>
      </c>
      <c r="AO43" s="27">
        <v>18</v>
      </c>
      <c r="AP43" s="27">
        <v>96.9</v>
      </c>
      <c r="AQ43" s="28" t="s">
        <v>25</v>
      </c>
      <c r="AR43" s="28" t="s">
        <v>25</v>
      </c>
      <c r="AS43" s="27">
        <v>11.2</v>
      </c>
      <c r="AT43" s="28" t="s">
        <v>25</v>
      </c>
      <c r="AU43" s="27">
        <v>0.5</v>
      </c>
      <c r="AV43" s="28">
        <v>253</v>
      </c>
      <c r="AW43" s="27">
        <v>0.7</v>
      </c>
      <c r="AX43" s="27">
        <v>1.7</v>
      </c>
      <c r="AY43" s="26">
        <v>0.16</v>
      </c>
      <c r="AZ43" s="27">
        <v>0.6</v>
      </c>
      <c r="BA43" s="27">
        <v>0.1</v>
      </c>
      <c r="BB43" s="26">
        <v>0.1</v>
      </c>
      <c r="BC43" s="26">
        <v>0.13</v>
      </c>
      <c r="BD43" s="28" t="s">
        <v>25</v>
      </c>
      <c r="BE43" s="26">
        <v>0.12</v>
      </c>
      <c r="BF43" s="28" t="s">
        <v>25</v>
      </c>
      <c r="BG43" s="26">
        <v>0.15</v>
      </c>
      <c r="BH43" s="28" t="s">
        <v>25</v>
      </c>
      <c r="BI43" s="28" t="s">
        <v>25</v>
      </c>
      <c r="BJ43" s="28" t="s">
        <v>25</v>
      </c>
      <c r="BK43" s="28" t="s">
        <v>25</v>
      </c>
      <c r="BL43" s="28" t="s">
        <v>25</v>
      </c>
      <c r="BM43" s="28">
        <v>3</v>
      </c>
      <c r="BN43" s="26">
        <v>0</v>
      </c>
      <c r="BO43" s="28">
        <v>784</v>
      </c>
      <c r="BP43" s="26">
        <v>0.65</v>
      </c>
      <c r="BQ43" s="26">
        <v>6.99</v>
      </c>
      <c r="BR43" s="28">
        <v>39</v>
      </c>
      <c r="BS43" s="26">
        <v>0.03</v>
      </c>
      <c r="BT43" s="27">
        <v>0.1</v>
      </c>
      <c r="BU43" s="29">
        <v>1.78</v>
      </c>
    </row>
    <row r="44" spans="1:73">
      <c r="A44" s="10" t="s">
        <v>3</v>
      </c>
      <c r="B44" s="9">
        <v>120</v>
      </c>
      <c r="C44" s="9" t="s">
        <v>8</v>
      </c>
      <c r="D44" s="16">
        <v>-0.38616675666666672</v>
      </c>
      <c r="E44" s="16">
        <v>2.5094201171938807E-2</v>
      </c>
      <c r="F44" s="16">
        <v>-0.19748655333333343</v>
      </c>
      <c r="G44" s="16">
        <v>1.8717940897271027E-2</v>
      </c>
      <c r="H44" s="16">
        <v>-0.38698075018702249</v>
      </c>
      <c r="I44" s="16">
        <v>5.5635740612068128E-2</v>
      </c>
      <c r="J44" s="26">
        <v>6.23</v>
      </c>
      <c r="K44" s="26">
        <v>12.28</v>
      </c>
      <c r="L44" s="26">
        <v>0.4</v>
      </c>
      <c r="M44" s="26">
        <v>3.2</v>
      </c>
      <c r="N44" s="26">
        <v>0.64</v>
      </c>
      <c r="O44" s="26">
        <v>0.06</v>
      </c>
      <c r="P44" s="26">
        <v>28.42</v>
      </c>
      <c r="Q44" s="26">
        <v>0.9</v>
      </c>
      <c r="R44" s="26">
        <v>0.02</v>
      </c>
      <c r="S44" s="26">
        <v>30.59</v>
      </c>
      <c r="T44" s="27">
        <v>13.6</v>
      </c>
      <c r="U44" s="28" t="s">
        <v>25</v>
      </c>
      <c r="V44" s="28">
        <v>249</v>
      </c>
      <c r="W44" s="28">
        <v>19500</v>
      </c>
      <c r="X44" s="28" t="s">
        <v>25</v>
      </c>
      <c r="Y44" s="28">
        <v>45</v>
      </c>
      <c r="Z44" s="28">
        <v>1</v>
      </c>
      <c r="AA44" s="27">
        <v>55.8</v>
      </c>
      <c r="AB44" s="27">
        <v>6.6</v>
      </c>
      <c r="AC44" s="28">
        <v>4753</v>
      </c>
      <c r="AD44" s="28">
        <v>18400</v>
      </c>
      <c r="AE44" s="26">
        <v>4.75</v>
      </c>
      <c r="AF44" s="26">
        <v>2.12</v>
      </c>
      <c r="AG44" s="27">
        <v>65.2</v>
      </c>
      <c r="AH44" s="26">
        <v>1.69</v>
      </c>
      <c r="AI44" s="27">
        <v>13.4</v>
      </c>
      <c r="AJ44" s="28">
        <v>186</v>
      </c>
      <c r="AK44" s="28" t="s">
        <v>25</v>
      </c>
      <c r="AL44" s="28" t="s">
        <v>25</v>
      </c>
      <c r="AM44" s="28" t="s">
        <v>25</v>
      </c>
      <c r="AN44" s="27">
        <v>30.5</v>
      </c>
      <c r="AO44" s="27">
        <v>38</v>
      </c>
      <c r="AP44" s="27">
        <v>174</v>
      </c>
      <c r="AQ44" s="28" t="s">
        <v>25</v>
      </c>
      <c r="AR44" s="28" t="s">
        <v>25</v>
      </c>
      <c r="AS44" s="27">
        <v>14.7</v>
      </c>
      <c r="AT44" s="28" t="s">
        <v>25</v>
      </c>
      <c r="AU44" s="27">
        <v>0.5</v>
      </c>
      <c r="AV44" s="28">
        <v>126</v>
      </c>
      <c r="AW44" s="27">
        <v>0.5</v>
      </c>
      <c r="AX44" s="27">
        <v>1.2</v>
      </c>
      <c r="AY44" s="26">
        <v>0.14000000000000001</v>
      </c>
      <c r="AZ44" s="27">
        <v>0.5</v>
      </c>
      <c r="BA44" s="27">
        <v>0.1</v>
      </c>
      <c r="BB44" s="26">
        <v>0.05</v>
      </c>
      <c r="BC44" s="26">
        <v>0.08</v>
      </c>
      <c r="BD44" s="28" t="s">
        <v>25</v>
      </c>
      <c r="BE44" s="26">
        <v>0.08</v>
      </c>
      <c r="BF44" s="28" t="s">
        <v>25</v>
      </c>
      <c r="BG44" s="26">
        <v>0.1</v>
      </c>
      <c r="BH44" s="28" t="s">
        <v>25</v>
      </c>
      <c r="BI44" s="28" t="s">
        <v>25</v>
      </c>
      <c r="BJ44" s="28" t="s">
        <v>25</v>
      </c>
      <c r="BK44" s="28" t="s">
        <v>25</v>
      </c>
      <c r="BL44" s="28" t="s">
        <v>25</v>
      </c>
      <c r="BM44" s="28">
        <v>5</v>
      </c>
      <c r="BN44" s="26">
        <v>0</v>
      </c>
      <c r="BO44" s="28">
        <v>932</v>
      </c>
      <c r="BP44" s="26">
        <v>1.2</v>
      </c>
      <c r="BQ44" s="26">
        <v>6.03</v>
      </c>
      <c r="BR44" s="28">
        <v>40</v>
      </c>
      <c r="BS44" s="26">
        <v>0.03</v>
      </c>
      <c r="BT44" s="28" t="s">
        <v>25</v>
      </c>
      <c r="BU44" s="29">
        <v>2.33</v>
      </c>
    </row>
    <row r="45" spans="1:73">
      <c r="A45" s="10" t="s">
        <v>3</v>
      </c>
      <c r="B45" s="9">
        <v>186</v>
      </c>
      <c r="C45" s="9" t="s">
        <v>8</v>
      </c>
      <c r="D45" s="16">
        <v>-0.41192073333333329</v>
      </c>
      <c r="E45" s="16">
        <v>2.253168257306413E-3</v>
      </c>
      <c r="F45" s="16">
        <v>2.110780000000001E-2</v>
      </c>
      <c r="G45" s="16">
        <v>2.2703799515499511E-2</v>
      </c>
      <c r="H45" s="16">
        <v>4.1800947523379359E-2</v>
      </c>
      <c r="I45" s="16">
        <v>5.3439153037197944E-3</v>
      </c>
      <c r="J45" s="26">
        <v>5.57</v>
      </c>
      <c r="K45" s="26">
        <v>8.51</v>
      </c>
      <c r="L45" s="26">
        <v>0.56000000000000005</v>
      </c>
      <c r="M45" s="26">
        <v>4.5599999999999996</v>
      </c>
      <c r="N45" s="26">
        <v>0.56000000000000005</v>
      </c>
      <c r="O45" s="26">
        <v>7.0000000000000007E-2</v>
      </c>
      <c r="P45" s="26">
        <v>25.13</v>
      </c>
      <c r="Q45" s="26">
        <v>0.82</v>
      </c>
      <c r="R45" s="26">
        <v>0.02</v>
      </c>
      <c r="S45" s="26">
        <v>30.83</v>
      </c>
      <c r="T45" s="27">
        <v>11.7</v>
      </c>
      <c r="U45" s="26">
        <v>0.08</v>
      </c>
      <c r="V45" s="28">
        <v>281</v>
      </c>
      <c r="W45" s="28">
        <v>58400</v>
      </c>
      <c r="X45" s="28" t="s">
        <v>25</v>
      </c>
      <c r="Y45" s="28">
        <v>41</v>
      </c>
      <c r="Z45" s="28" t="s">
        <v>25</v>
      </c>
      <c r="AA45" s="27">
        <v>110</v>
      </c>
      <c r="AB45" s="27">
        <v>19.600000000000001</v>
      </c>
      <c r="AC45" s="28">
        <v>5840</v>
      </c>
      <c r="AD45" s="28">
        <v>30000</v>
      </c>
      <c r="AE45" s="26">
        <v>8.2799999999999994</v>
      </c>
      <c r="AF45" s="26">
        <v>1.87</v>
      </c>
      <c r="AG45" s="27">
        <v>72.2</v>
      </c>
      <c r="AH45" s="26">
        <v>3.81</v>
      </c>
      <c r="AI45" s="27">
        <v>12</v>
      </c>
      <c r="AJ45" s="28">
        <v>175</v>
      </c>
      <c r="AK45" s="28" t="s">
        <v>25</v>
      </c>
      <c r="AL45" s="28" t="s">
        <v>25</v>
      </c>
      <c r="AM45" s="28" t="s">
        <v>25</v>
      </c>
      <c r="AN45" s="27">
        <v>53.7</v>
      </c>
      <c r="AO45" s="27">
        <v>110</v>
      </c>
      <c r="AP45" s="27">
        <v>243</v>
      </c>
      <c r="AQ45" s="26">
        <v>0.01</v>
      </c>
      <c r="AR45" s="28" t="s">
        <v>25</v>
      </c>
      <c r="AS45" s="27">
        <v>19.399999999999999</v>
      </c>
      <c r="AT45" s="28" t="s">
        <v>25</v>
      </c>
      <c r="AU45" s="27">
        <v>0.4</v>
      </c>
      <c r="AV45" s="28">
        <v>100</v>
      </c>
      <c r="AW45" s="27">
        <v>0.5</v>
      </c>
      <c r="AX45" s="27">
        <v>1.1000000000000001</v>
      </c>
      <c r="AY45" s="26">
        <v>0.14000000000000001</v>
      </c>
      <c r="AZ45" s="27">
        <v>0.5</v>
      </c>
      <c r="BA45" s="27">
        <v>0.2</v>
      </c>
      <c r="BB45" s="28" t="s">
        <v>25</v>
      </c>
      <c r="BC45" s="26">
        <v>7.0000000000000007E-2</v>
      </c>
      <c r="BD45" s="28" t="s">
        <v>25</v>
      </c>
      <c r="BE45" s="28" t="s">
        <v>25</v>
      </c>
      <c r="BF45" s="28" t="s">
        <v>25</v>
      </c>
      <c r="BG45" s="26">
        <v>7.0000000000000007E-2</v>
      </c>
      <c r="BH45" s="28" t="s">
        <v>25</v>
      </c>
      <c r="BI45" s="28" t="s">
        <v>25</v>
      </c>
      <c r="BJ45" s="28" t="s">
        <v>25</v>
      </c>
      <c r="BK45" s="28" t="s">
        <v>25</v>
      </c>
      <c r="BL45" s="28" t="s">
        <v>25</v>
      </c>
      <c r="BM45" s="28">
        <v>5</v>
      </c>
      <c r="BN45" s="26">
        <v>0</v>
      </c>
      <c r="BO45" s="28">
        <v>1180</v>
      </c>
      <c r="BP45" s="26">
        <v>1.5</v>
      </c>
      <c r="BQ45" s="26">
        <v>19.7</v>
      </c>
      <c r="BR45" s="28">
        <v>88</v>
      </c>
      <c r="BS45" s="26">
        <v>7.0000000000000007E-2</v>
      </c>
      <c r="BT45" s="28" t="s">
        <v>25</v>
      </c>
      <c r="BU45" s="29">
        <v>1.7</v>
      </c>
    </row>
    <row r="46" spans="1:73">
      <c r="A46" s="10" t="s">
        <v>3</v>
      </c>
      <c r="B46" s="9">
        <v>234</v>
      </c>
      <c r="C46" s="9" t="s">
        <v>8</v>
      </c>
      <c r="D46" s="16">
        <v>-0.35463408666666668</v>
      </c>
      <c r="E46" s="16">
        <v>1.779877785505881E-2</v>
      </c>
      <c r="F46" s="16">
        <v>6.5494966666666696E-2</v>
      </c>
      <c r="G46" s="16">
        <v>0.05</v>
      </c>
      <c r="H46" s="16">
        <v>0.13048964080822031</v>
      </c>
      <c r="I46" s="16">
        <v>1.1946582649443899E-2</v>
      </c>
      <c r="J46" s="26">
        <v>7.3</v>
      </c>
      <c r="K46" s="26">
        <v>6.32</v>
      </c>
      <c r="L46" s="26">
        <v>0.35</v>
      </c>
      <c r="M46" s="26">
        <v>4.17</v>
      </c>
      <c r="N46" s="26">
        <v>0.82</v>
      </c>
      <c r="O46" s="26">
        <v>0.69</v>
      </c>
      <c r="P46" s="26">
        <v>27.99</v>
      </c>
      <c r="Q46" s="26">
        <v>1.07</v>
      </c>
      <c r="R46" s="26" t="s">
        <v>25</v>
      </c>
      <c r="S46" s="26">
        <v>27.95</v>
      </c>
      <c r="T46" s="27">
        <v>16.100000000000001</v>
      </c>
      <c r="U46" s="26">
        <v>0.17</v>
      </c>
      <c r="V46" s="28">
        <v>167</v>
      </c>
      <c r="W46" s="28">
        <v>46500</v>
      </c>
      <c r="X46" s="28" t="s">
        <v>25</v>
      </c>
      <c r="Y46" s="28">
        <v>50</v>
      </c>
      <c r="Z46" s="28" t="s">
        <v>25</v>
      </c>
      <c r="AA46" s="27">
        <v>22.6</v>
      </c>
      <c r="AB46" s="27">
        <v>9.1</v>
      </c>
      <c r="AC46" s="28">
        <v>1451</v>
      </c>
      <c r="AD46" s="28">
        <v>24600</v>
      </c>
      <c r="AE46" s="26">
        <v>6.52</v>
      </c>
      <c r="AF46" s="26">
        <v>5.33</v>
      </c>
      <c r="AG46" s="27">
        <v>59.6</v>
      </c>
      <c r="AH46" s="26">
        <v>1.9</v>
      </c>
      <c r="AI46" s="27">
        <v>17.100000000000001</v>
      </c>
      <c r="AJ46" s="28">
        <v>102</v>
      </c>
      <c r="AK46" s="28" t="s">
        <v>25</v>
      </c>
      <c r="AL46" s="28" t="s">
        <v>25</v>
      </c>
      <c r="AM46" s="28" t="s">
        <v>25</v>
      </c>
      <c r="AN46" s="27">
        <v>40.6</v>
      </c>
      <c r="AO46" s="27">
        <v>2.2000000000000002</v>
      </c>
      <c r="AP46" s="27">
        <v>34.700000000000003</v>
      </c>
      <c r="AQ46" s="28" t="s">
        <v>25</v>
      </c>
      <c r="AR46" s="28" t="s">
        <v>25</v>
      </c>
      <c r="AS46" s="27">
        <v>13.4</v>
      </c>
      <c r="AT46" s="26">
        <v>0.09</v>
      </c>
      <c r="AU46" s="27">
        <v>0.3</v>
      </c>
      <c r="AV46" s="28">
        <v>11</v>
      </c>
      <c r="AW46" s="27">
        <v>0.2</v>
      </c>
      <c r="AX46" s="27">
        <v>0.8</v>
      </c>
      <c r="AY46" s="26">
        <v>0.08</v>
      </c>
      <c r="AZ46" s="27">
        <v>0.4</v>
      </c>
      <c r="BA46" s="28" t="s">
        <v>25</v>
      </c>
      <c r="BB46" s="28" t="s">
        <v>25</v>
      </c>
      <c r="BC46" s="28" t="s">
        <v>25</v>
      </c>
      <c r="BD46" s="28" t="s">
        <v>25</v>
      </c>
      <c r="BE46" s="26">
        <v>0.11</v>
      </c>
      <c r="BF46" s="28" t="s">
        <v>25</v>
      </c>
      <c r="BG46" s="26">
        <v>0.09</v>
      </c>
      <c r="BH46" s="28" t="s">
        <v>25</v>
      </c>
      <c r="BI46" s="28" t="s">
        <v>25</v>
      </c>
      <c r="BJ46" s="28" t="s">
        <v>25</v>
      </c>
      <c r="BK46" s="28" t="s">
        <v>25</v>
      </c>
      <c r="BL46" s="28" t="s">
        <v>25</v>
      </c>
      <c r="BM46" s="28">
        <v>9</v>
      </c>
      <c r="BN46" s="26">
        <v>0.01</v>
      </c>
      <c r="BO46" s="28">
        <v>435</v>
      </c>
      <c r="BP46" s="26">
        <v>0.19</v>
      </c>
      <c r="BQ46" s="26">
        <v>15.4</v>
      </c>
      <c r="BR46" s="28">
        <v>37</v>
      </c>
      <c r="BS46" s="26">
        <v>0.05</v>
      </c>
      <c r="BT46" s="28" t="s">
        <v>25</v>
      </c>
      <c r="BU46" s="29">
        <v>0.86</v>
      </c>
    </row>
    <row r="47" spans="1:73">
      <c r="A47" s="10" t="s">
        <v>3</v>
      </c>
      <c r="B47" s="9">
        <v>355</v>
      </c>
      <c r="C47" s="9" t="s">
        <v>9</v>
      </c>
      <c r="D47" s="16">
        <v>-0.22611724666666672</v>
      </c>
      <c r="E47" s="16">
        <v>2.0917734945641961E-2</v>
      </c>
      <c r="F47" s="16">
        <v>-0.12611140333333337</v>
      </c>
      <c r="G47" s="16">
        <v>2.5292704780551439E-2</v>
      </c>
      <c r="H47" s="16">
        <v>-0.2498503699331005</v>
      </c>
      <c r="I47" s="16">
        <v>6.4792151459262454E-2</v>
      </c>
      <c r="J47" s="26">
        <v>1.24</v>
      </c>
      <c r="K47" s="26">
        <v>24.42</v>
      </c>
      <c r="L47" s="26">
        <v>0.1</v>
      </c>
      <c r="M47" s="26">
        <v>0.8</v>
      </c>
      <c r="N47" s="26">
        <v>0.5</v>
      </c>
      <c r="O47" s="26">
        <v>0.46</v>
      </c>
      <c r="P47" s="26">
        <v>19.57</v>
      </c>
      <c r="Q47" s="26">
        <v>0.48</v>
      </c>
      <c r="R47" s="26" t="s">
        <v>25</v>
      </c>
      <c r="S47" s="26">
        <v>22.19</v>
      </c>
      <c r="T47" s="27">
        <v>10.5</v>
      </c>
      <c r="U47" s="28" t="s">
        <v>25</v>
      </c>
      <c r="V47" s="28">
        <v>149</v>
      </c>
      <c r="W47" s="28">
        <v>14900</v>
      </c>
      <c r="X47" s="28" t="s">
        <v>25</v>
      </c>
      <c r="Y47" s="28">
        <v>37</v>
      </c>
      <c r="Z47" s="28" t="s">
        <v>25</v>
      </c>
      <c r="AA47" s="27">
        <v>11.2</v>
      </c>
      <c r="AB47" s="27">
        <v>3.8</v>
      </c>
      <c r="AC47" s="28">
        <v>1395</v>
      </c>
      <c r="AD47" s="28">
        <v>17400</v>
      </c>
      <c r="AE47" s="26">
        <v>2.75</v>
      </c>
      <c r="AF47" s="26">
        <v>1</v>
      </c>
      <c r="AG47" s="27">
        <v>57.2</v>
      </c>
      <c r="AH47" s="26">
        <v>1.06</v>
      </c>
      <c r="AI47" s="27">
        <v>4.9000000000000004</v>
      </c>
      <c r="AJ47" s="28">
        <v>70.5</v>
      </c>
      <c r="AK47" s="28" t="s">
        <v>25</v>
      </c>
      <c r="AL47" s="28" t="s">
        <v>25</v>
      </c>
      <c r="AM47" s="28" t="s">
        <v>25</v>
      </c>
      <c r="AN47" s="27">
        <v>179</v>
      </c>
      <c r="AO47" s="27">
        <v>6.7</v>
      </c>
      <c r="AP47" s="27">
        <v>110</v>
      </c>
      <c r="AQ47" s="26">
        <v>0.02</v>
      </c>
      <c r="AR47" s="28" t="s">
        <v>25</v>
      </c>
      <c r="AS47" s="27">
        <v>7.7</v>
      </c>
      <c r="AT47" s="26">
        <v>0.18</v>
      </c>
      <c r="AU47" s="28" t="s">
        <v>25</v>
      </c>
      <c r="AV47" s="28">
        <v>14</v>
      </c>
      <c r="AW47" s="27">
        <v>0.3</v>
      </c>
      <c r="AX47" s="27">
        <v>0.7</v>
      </c>
      <c r="AY47" s="26">
        <v>0.09</v>
      </c>
      <c r="AZ47" s="27">
        <v>0.4</v>
      </c>
      <c r="BA47" s="28" t="s">
        <v>25</v>
      </c>
      <c r="BB47" s="26">
        <v>7.0000000000000007E-2</v>
      </c>
      <c r="BC47" s="26">
        <v>0.05</v>
      </c>
      <c r="BD47" s="28" t="s">
        <v>25</v>
      </c>
      <c r="BE47" s="28" t="s">
        <v>25</v>
      </c>
      <c r="BF47" s="28" t="s">
        <v>25</v>
      </c>
      <c r="BG47" s="26">
        <v>7.0000000000000007E-2</v>
      </c>
      <c r="BH47" s="28" t="s">
        <v>25</v>
      </c>
      <c r="BI47" s="28" t="s">
        <v>25</v>
      </c>
      <c r="BJ47" s="28" t="s">
        <v>25</v>
      </c>
      <c r="BK47" s="28" t="s">
        <v>25</v>
      </c>
      <c r="BL47" s="28" t="s">
        <v>25</v>
      </c>
      <c r="BM47" s="28">
        <v>3</v>
      </c>
      <c r="BN47" s="26">
        <v>0.01</v>
      </c>
      <c r="BO47" s="28">
        <v>198</v>
      </c>
      <c r="BP47" s="28" t="s">
        <v>25</v>
      </c>
      <c r="BQ47" s="26">
        <v>3.37</v>
      </c>
      <c r="BR47" s="28">
        <v>9</v>
      </c>
      <c r="BS47" s="26">
        <v>0.08</v>
      </c>
      <c r="BT47" s="27">
        <v>0.1</v>
      </c>
      <c r="BU47" s="29">
        <v>8.85</v>
      </c>
    </row>
    <row r="48" spans="1:73">
      <c r="A48" s="10" t="s">
        <v>3</v>
      </c>
      <c r="B48" s="9">
        <v>375</v>
      </c>
      <c r="C48" s="9" t="s">
        <v>10</v>
      </c>
      <c r="D48" s="16">
        <v>-0.69504846666666675</v>
      </c>
      <c r="E48" s="16">
        <v>9.2431695263765507E-3</v>
      </c>
      <c r="F48" s="16">
        <v>7.5139066666666698E-2</v>
      </c>
      <c r="G48" s="16">
        <v>1.1792110878605801E-2</v>
      </c>
      <c r="H48" s="16">
        <v>0.14973024819791586</v>
      </c>
      <c r="I48" s="16">
        <v>3.8891042948387765E-2</v>
      </c>
      <c r="J48" s="26">
        <v>11.31</v>
      </c>
      <c r="K48" s="26">
        <v>24.04</v>
      </c>
      <c r="L48" s="26">
        <v>2.83</v>
      </c>
      <c r="M48" s="26">
        <v>4.2699999999999996</v>
      </c>
      <c r="N48" s="26">
        <v>1.86</v>
      </c>
      <c r="O48" s="26">
        <v>3.62</v>
      </c>
      <c r="P48" s="26">
        <v>13.94</v>
      </c>
      <c r="Q48" s="26">
        <v>0.78</v>
      </c>
      <c r="R48" s="26">
        <v>0.22</v>
      </c>
      <c r="S48" s="26">
        <v>27.02</v>
      </c>
      <c r="T48" s="27">
        <v>15.3</v>
      </c>
      <c r="U48" s="26">
        <v>0.35</v>
      </c>
      <c r="V48" s="28">
        <v>755</v>
      </c>
      <c r="W48" s="28">
        <v>24600</v>
      </c>
      <c r="X48" s="28">
        <v>4</v>
      </c>
      <c r="Y48" s="28">
        <v>85</v>
      </c>
      <c r="Z48" s="28">
        <v>28</v>
      </c>
      <c r="AA48" s="27">
        <v>76</v>
      </c>
      <c r="AB48" s="27">
        <v>50.8</v>
      </c>
      <c r="AC48" s="28">
        <v>4107</v>
      </c>
      <c r="AD48" s="28">
        <v>21900</v>
      </c>
      <c r="AE48" s="26">
        <v>8.56</v>
      </c>
      <c r="AF48" s="26">
        <v>1.55</v>
      </c>
      <c r="AG48" s="27">
        <v>87.7</v>
      </c>
      <c r="AH48" s="26">
        <v>1.71</v>
      </c>
      <c r="AI48" s="27">
        <v>19.2</v>
      </c>
      <c r="AJ48" s="28">
        <v>230</v>
      </c>
      <c r="AK48" s="28">
        <v>5</v>
      </c>
      <c r="AL48" s="28">
        <v>36</v>
      </c>
      <c r="AM48" s="28">
        <v>3</v>
      </c>
      <c r="AN48" s="27">
        <v>56.5</v>
      </c>
      <c r="AO48" s="27">
        <v>25</v>
      </c>
      <c r="AP48" s="27">
        <v>198</v>
      </c>
      <c r="AQ48" s="26">
        <v>0.06</v>
      </c>
      <c r="AR48" s="28" t="s">
        <v>25</v>
      </c>
      <c r="AS48" s="27">
        <v>15.9</v>
      </c>
      <c r="AT48" s="26">
        <v>0.18</v>
      </c>
      <c r="AU48" s="27">
        <v>1.3</v>
      </c>
      <c r="AV48" s="28">
        <v>1770</v>
      </c>
      <c r="AW48" s="27">
        <v>5.4</v>
      </c>
      <c r="AX48" s="27">
        <v>12.3</v>
      </c>
      <c r="AY48" s="26">
        <v>1.44</v>
      </c>
      <c r="AZ48" s="27">
        <v>5.6</v>
      </c>
      <c r="BA48" s="27">
        <v>1.2</v>
      </c>
      <c r="BB48" s="26">
        <v>0.66</v>
      </c>
      <c r="BC48" s="26">
        <v>1.18</v>
      </c>
      <c r="BD48" s="26">
        <v>0.19</v>
      </c>
      <c r="BE48" s="26">
        <v>1.02</v>
      </c>
      <c r="BF48" s="26">
        <v>0.25</v>
      </c>
      <c r="BG48" s="26">
        <v>0.67</v>
      </c>
      <c r="BH48" s="26">
        <v>0.09</v>
      </c>
      <c r="BI48" s="27">
        <v>0.6</v>
      </c>
      <c r="BJ48" s="26">
        <v>0.09</v>
      </c>
      <c r="BK48" s="28" t="s">
        <v>25</v>
      </c>
      <c r="BL48" s="27">
        <v>0.2</v>
      </c>
      <c r="BM48" s="28">
        <v>9</v>
      </c>
      <c r="BN48" s="26">
        <v>0.01</v>
      </c>
      <c r="BO48" s="28">
        <v>535</v>
      </c>
      <c r="BP48" s="26">
        <v>0.66</v>
      </c>
      <c r="BQ48" s="26">
        <v>5.82</v>
      </c>
      <c r="BR48" s="28">
        <v>143</v>
      </c>
      <c r="BS48" s="26">
        <v>0.24</v>
      </c>
      <c r="BT48" s="27">
        <v>1.2</v>
      </c>
      <c r="BU48" s="29">
        <v>7.11</v>
      </c>
    </row>
    <row r="49" spans="1:73">
      <c r="A49" s="10" t="s">
        <v>3</v>
      </c>
      <c r="B49" s="9">
        <v>385</v>
      </c>
      <c r="C49" s="9" t="s">
        <v>10</v>
      </c>
      <c r="D49" s="16">
        <v>-0.10253641333333335</v>
      </c>
      <c r="E49" s="16">
        <v>2.9472464922135917E-2</v>
      </c>
      <c r="F49" s="16">
        <v>1.0165866666666856E-2</v>
      </c>
      <c r="G49" s="16">
        <v>9.8606824192512092E-3</v>
      </c>
      <c r="H49" s="16">
        <v>1.9947379070544207E-2</v>
      </c>
      <c r="I49" s="16">
        <v>6.3571941296245785E-2</v>
      </c>
      <c r="J49" s="26">
        <v>9.67</v>
      </c>
      <c r="K49" s="26">
        <v>18.64</v>
      </c>
      <c r="L49" s="26">
        <v>1.63</v>
      </c>
      <c r="M49" s="26">
        <v>2.0099999999999998</v>
      </c>
      <c r="N49" s="26">
        <v>1.03</v>
      </c>
      <c r="O49" s="26">
        <v>0.95</v>
      </c>
      <c r="P49" s="26">
        <v>12.77</v>
      </c>
      <c r="Q49" s="26">
        <v>0.71</v>
      </c>
      <c r="R49" s="26">
        <v>0.11</v>
      </c>
      <c r="S49" s="26">
        <v>22.65</v>
      </c>
      <c r="T49" s="27">
        <v>9.5</v>
      </c>
      <c r="U49" s="26">
        <v>0.19</v>
      </c>
      <c r="V49" s="28">
        <v>755</v>
      </c>
      <c r="W49" s="28">
        <v>94400</v>
      </c>
      <c r="X49" s="28">
        <v>1</v>
      </c>
      <c r="Y49" s="28">
        <v>122</v>
      </c>
      <c r="Z49" s="28">
        <v>13</v>
      </c>
      <c r="AA49" s="27">
        <v>46</v>
      </c>
      <c r="AB49" s="27">
        <v>20.9</v>
      </c>
      <c r="AC49" s="28">
        <v>2286</v>
      </c>
      <c r="AD49" s="28">
        <v>22700</v>
      </c>
      <c r="AE49" s="26">
        <v>27.3</v>
      </c>
      <c r="AF49" s="26">
        <v>1.62</v>
      </c>
      <c r="AG49" s="27">
        <v>432</v>
      </c>
      <c r="AH49" s="26">
        <v>2.7</v>
      </c>
      <c r="AI49" s="27">
        <v>13.8</v>
      </c>
      <c r="AJ49" s="28">
        <v>92.2</v>
      </c>
      <c r="AK49" s="28">
        <v>2</v>
      </c>
      <c r="AL49" s="28">
        <v>20</v>
      </c>
      <c r="AM49" s="28">
        <v>2</v>
      </c>
      <c r="AN49" s="27">
        <v>208</v>
      </c>
      <c r="AO49" s="27">
        <v>34</v>
      </c>
      <c r="AP49" s="27">
        <v>233</v>
      </c>
      <c r="AQ49" s="26">
        <v>7.0000000000000007E-2</v>
      </c>
      <c r="AR49" s="28" t="s">
        <v>25</v>
      </c>
      <c r="AS49" s="27">
        <v>23.2</v>
      </c>
      <c r="AT49" s="26">
        <v>0.17</v>
      </c>
      <c r="AU49" s="27">
        <v>1.3</v>
      </c>
      <c r="AV49" s="28">
        <v>142</v>
      </c>
      <c r="AW49" s="27">
        <v>2.2000000000000002</v>
      </c>
      <c r="AX49" s="27">
        <v>5.7</v>
      </c>
      <c r="AY49" s="26">
        <v>0.67</v>
      </c>
      <c r="AZ49" s="27">
        <v>2.4</v>
      </c>
      <c r="BA49" s="27">
        <v>0.5</v>
      </c>
      <c r="BB49" s="26">
        <v>0.35</v>
      </c>
      <c r="BC49" s="26">
        <v>0.47</v>
      </c>
      <c r="BD49" s="26">
        <v>0.1</v>
      </c>
      <c r="BE49" s="26">
        <v>0.46</v>
      </c>
      <c r="BF49" s="26">
        <v>0.09</v>
      </c>
      <c r="BG49" s="26">
        <v>0.26</v>
      </c>
      <c r="BH49" s="28" t="s">
        <v>25</v>
      </c>
      <c r="BI49" s="27">
        <v>0.2</v>
      </c>
      <c r="BJ49" s="28" t="s">
        <v>25</v>
      </c>
      <c r="BK49" s="28" t="s">
        <v>25</v>
      </c>
      <c r="BL49" s="27">
        <v>0.1</v>
      </c>
      <c r="BM49" s="28">
        <v>9</v>
      </c>
      <c r="BN49" s="26">
        <v>0.03</v>
      </c>
      <c r="BO49" s="28">
        <v>1930</v>
      </c>
      <c r="BP49" s="26">
        <v>0.25</v>
      </c>
      <c r="BQ49" s="26">
        <v>20.6</v>
      </c>
      <c r="BR49" s="28">
        <v>103</v>
      </c>
      <c r="BS49" s="26">
        <v>0.5</v>
      </c>
      <c r="BT49" s="27">
        <v>0.6</v>
      </c>
      <c r="BU49" s="29">
        <v>2.66</v>
      </c>
    </row>
    <row r="50" spans="1:73">
      <c r="A50" s="10" t="s">
        <v>3</v>
      </c>
      <c r="B50" s="9">
        <v>408</v>
      </c>
      <c r="C50" s="9" t="s">
        <v>10</v>
      </c>
      <c r="D50" s="16">
        <v>-0.44718180333333329</v>
      </c>
      <c r="E50" s="16">
        <v>2.6486365326894783E-2</v>
      </c>
      <c r="F50" s="16">
        <v>2.2596133333333546E-2</v>
      </c>
      <c r="G50" s="16">
        <v>2.2861700281766761E-2</v>
      </c>
      <c r="H50" s="16">
        <v>4.4759720474884968E-2</v>
      </c>
      <c r="I50" s="16">
        <v>5.5120869708789405E-2</v>
      </c>
      <c r="J50" s="26">
        <v>12.76</v>
      </c>
      <c r="K50" s="26">
        <v>20.23</v>
      </c>
      <c r="L50" s="26">
        <v>4.07</v>
      </c>
      <c r="M50" s="26">
        <v>7.76</v>
      </c>
      <c r="N50" s="26">
        <v>2.02</v>
      </c>
      <c r="O50" s="26">
        <v>4.49</v>
      </c>
      <c r="P50" s="26">
        <v>5.87</v>
      </c>
      <c r="Q50" s="26">
        <v>0.6</v>
      </c>
      <c r="R50" s="26">
        <v>0.28000000000000003</v>
      </c>
      <c r="S50" s="26">
        <v>23.28</v>
      </c>
      <c r="T50" s="27">
        <v>13.6</v>
      </c>
      <c r="U50" s="26">
        <v>0.43</v>
      </c>
      <c r="V50" s="28">
        <v>924</v>
      </c>
      <c r="W50" s="28">
        <v>40900</v>
      </c>
      <c r="X50" s="28">
        <v>5</v>
      </c>
      <c r="Y50" s="28">
        <v>106</v>
      </c>
      <c r="Z50" s="28">
        <v>40</v>
      </c>
      <c r="AA50" s="27">
        <v>32.1</v>
      </c>
      <c r="AB50" s="27">
        <v>41.8</v>
      </c>
      <c r="AC50" s="28">
        <v>1736</v>
      </c>
      <c r="AD50" s="28">
        <v>10400</v>
      </c>
      <c r="AE50" s="26">
        <v>9.57</v>
      </c>
      <c r="AF50" s="26">
        <v>0.74</v>
      </c>
      <c r="AG50" s="27">
        <v>38.1</v>
      </c>
      <c r="AH50" s="26">
        <v>0.56000000000000005</v>
      </c>
      <c r="AI50" s="27">
        <v>17.8</v>
      </c>
      <c r="AJ50" s="28">
        <v>190</v>
      </c>
      <c r="AK50" s="28">
        <v>8</v>
      </c>
      <c r="AL50" s="28">
        <v>53</v>
      </c>
      <c r="AM50" s="28">
        <v>4</v>
      </c>
      <c r="AN50" s="27">
        <v>38</v>
      </c>
      <c r="AO50" s="27">
        <v>24</v>
      </c>
      <c r="AP50" s="27">
        <v>309</v>
      </c>
      <c r="AQ50" s="26">
        <v>7.0000000000000007E-2</v>
      </c>
      <c r="AR50" s="26">
        <v>1</v>
      </c>
      <c r="AS50" s="27">
        <v>7</v>
      </c>
      <c r="AT50" s="26">
        <v>0.1</v>
      </c>
      <c r="AU50" s="27">
        <v>0.8</v>
      </c>
      <c r="AV50" s="28">
        <v>360</v>
      </c>
      <c r="AW50" s="27">
        <v>8.1</v>
      </c>
      <c r="AX50" s="27">
        <v>19.8</v>
      </c>
      <c r="AY50" s="26">
        <v>2.3199999999999998</v>
      </c>
      <c r="AZ50" s="27">
        <v>9.4</v>
      </c>
      <c r="BA50" s="27">
        <v>1.7</v>
      </c>
      <c r="BB50" s="26">
        <v>0.73</v>
      </c>
      <c r="BC50" s="26">
        <v>2.0099999999999998</v>
      </c>
      <c r="BD50" s="26">
        <v>0.28000000000000003</v>
      </c>
      <c r="BE50" s="26">
        <v>1.48</v>
      </c>
      <c r="BF50" s="26">
        <v>0.37</v>
      </c>
      <c r="BG50" s="26">
        <v>0.98</v>
      </c>
      <c r="BH50" s="26">
        <v>0.15</v>
      </c>
      <c r="BI50" s="27">
        <v>1</v>
      </c>
      <c r="BJ50" s="26">
        <v>0.14000000000000001</v>
      </c>
      <c r="BK50" s="28">
        <v>1</v>
      </c>
      <c r="BL50" s="27">
        <v>0.3</v>
      </c>
      <c r="BM50" s="28">
        <v>4</v>
      </c>
      <c r="BN50" s="26">
        <v>0.02</v>
      </c>
      <c r="BO50" s="28">
        <v>93</v>
      </c>
      <c r="BP50" s="26">
        <v>0.79</v>
      </c>
      <c r="BQ50" s="26">
        <v>4.1100000000000003</v>
      </c>
      <c r="BR50" s="28">
        <v>40</v>
      </c>
      <c r="BS50" s="26">
        <v>0.1</v>
      </c>
      <c r="BT50" s="27">
        <v>1.7</v>
      </c>
      <c r="BU50" s="29">
        <v>4.13</v>
      </c>
    </row>
    <row r="51" spans="1:73">
      <c r="A51" s="10" t="s">
        <v>3</v>
      </c>
      <c r="B51" s="9">
        <v>594</v>
      </c>
      <c r="C51" s="9" t="s">
        <v>11</v>
      </c>
      <c r="D51" s="16">
        <v>8.1941546666666698E-2</v>
      </c>
      <c r="E51" s="16">
        <v>5.008760581501305E-2</v>
      </c>
      <c r="F51" s="16">
        <v>9.3140700000000631E-3</v>
      </c>
      <c r="G51" s="16">
        <v>5.1735024554810147E-2</v>
      </c>
      <c r="H51" s="16">
        <v>1.8474486225971389E-2</v>
      </c>
      <c r="I51" s="16">
        <v>8.5142208496687313E-2</v>
      </c>
      <c r="J51" s="26">
        <v>12.33</v>
      </c>
      <c r="K51" s="26">
        <v>4.4000000000000004</v>
      </c>
      <c r="L51" s="26">
        <v>4.0999999999999996</v>
      </c>
      <c r="M51" s="26">
        <v>27.39</v>
      </c>
      <c r="N51" s="26">
        <v>2.0099999999999998</v>
      </c>
      <c r="O51" s="26">
        <v>0.42</v>
      </c>
      <c r="P51" s="26">
        <v>7.4</v>
      </c>
      <c r="Q51" s="26">
        <v>0.78</v>
      </c>
      <c r="R51" s="26">
        <v>0.31</v>
      </c>
      <c r="S51" s="26">
        <v>27.47</v>
      </c>
      <c r="T51" s="27">
        <v>19.100000000000001</v>
      </c>
      <c r="U51" s="26">
        <v>0.39</v>
      </c>
      <c r="V51" s="28">
        <v>993</v>
      </c>
      <c r="W51" s="28">
        <v>907</v>
      </c>
      <c r="X51" s="28">
        <v>6</v>
      </c>
      <c r="Y51" s="28">
        <v>75</v>
      </c>
      <c r="Z51" s="28">
        <v>35</v>
      </c>
      <c r="AA51" s="27">
        <v>15.8</v>
      </c>
      <c r="AB51" s="27">
        <v>46.1</v>
      </c>
      <c r="AC51" s="28">
        <v>54.1</v>
      </c>
      <c r="AD51" s="28">
        <v>332</v>
      </c>
      <c r="AE51" s="26">
        <v>5.0999999999999996</v>
      </c>
      <c r="AF51" s="28" t="s">
        <v>25</v>
      </c>
      <c r="AG51" s="27">
        <v>42.5</v>
      </c>
      <c r="AH51" s="28" t="s">
        <v>25</v>
      </c>
      <c r="AI51" s="27">
        <v>24.6</v>
      </c>
      <c r="AJ51" s="28">
        <v>581</v>
      </c>
      <c r="AK51" s="28">
        <v>9</v>
      </c>
      <c r="AL51" s="28">
        <v>66</v>
      </c>
      <c r="AM51" s="28">
        <v>5</v>
      </c>
      <c r="AN51" s="27">
        <v>7.2</v>
      </c>
      <c r="AO51" s="27">
        <v>0.08</v>
      </c>
      <c r="AP51" s="27">
        <v>1.88</v>
      </c>
      <c r="AQ51" s="26">
        <v>0.01</v>
      </c>
      <c r="AR51" s="28" t="s">
        <v>25</v>
      </c>
      <c r="AS51" s="27">
        <v>1.3</v>
      </c>
      <c r="AT51" s="28" t="s">
        <v>25</v>
      </c>
      <c r="AU51" s="27">
        <v>1.2</v>
      </c>
      <c r="AV51" s="28">
        <v>348</v>
      </c>
      <c r="AW51" s="27">
        <v>7.9</v>
      </c>
      <c r="AX51" s="27">
        <v>19</v>
      </c>
      <c r="AY51" s="26">
        <v>2.15</v>
      </c>
      <c r="AZ51" s="27">
        <v>8.4</v>
      </c>
      <c r="BA51" s="27">
        <v>2.2000000000000002</v>
      </c>
      <c r="BB51" s="26">
        <v>0.52</v>
      </c>
      <c r="BC51" s="26">
        <v>1.93</v>
      </c>
      <c r="BD51" s="26">
        <v>0.32</v>
      </c>
      <c r="BE51" s="26">
        <v>1.64</v>
      </c>
      <c r="BF51" s="26">
        <v>0.38</v>
      </c>
      <c r="BG51" s="26">
        <v>1.1100000000000001</v>
      </c>
      <c r="BH51" s="26">
        <v>0.14000000000000001</v>
      </c>
      <c r="BI51" s="27">
        <v>1.1000000000000001</v>
      </c>
      <c r="BJ51" s="26">
        <v>0.15</v>
      </c>
      <c r="BK51" s="28">
        <v>2</v>
      </c>
      <c r="BL51" s="27">
        <v>0.3</v>
      </c>
      <c r="BM51" s="28">
        <v>2</v>
      </c>
      <c r="BN51" s="28" t="s">
        <v>25</v>
      </c>
      <c r="BO51" s="28" t="s">
        <v>25</v>
      </c>
      <c r="BP51" s="28" t="s">
        <v>25</v>
      </c>
      <c r="BQ51" s="26">
        <v>0.25</v>
      </c>
      <c r="BR51" s="28">
        <v>2</v>
      </c>
      <c r="BS51" s="26">
        <v>0.08</v>
      </c>
      <c r="BT51" s="27">
        <v>1.9</v>
      </c>
      <c r="BU51" s="29">
        <v>0.91</v>
      </c>
    </row>
    <row r="52" spans="1:73">
      <c r="A52" s="10" t="s">
        <v>4</v>
      </c>
      <c r="B52" s="9">
        <v>105</v>
      </c>
      <c r="C52" s="9" t="s">
        <v>13</v>
      </c>
      <c r="D52" s="16">
        <v>1.071717333333333E-2</v>
      </c>
      <c r="E52" s="16">
        <v>4.7295908563246086E-2</v>
      </c>
      <c r="F52" s="16">
        <v>-0.27767265666666674</v>
      </c>
      <c r="G52" s="16">
        <v>2.6600810293412828E-2</v>
      </c>
      <c r="H52" s="16">
        <v>-0.54461755719301619</v>
      </c>
      <c r="I52" s="16">
        <v>0.12600656775073277</v>
      </c>
      <c r="J52" s="26">
        <v>7.4</v>
      </c>
      <c r="K52" s="26">
        <v>18.78</v>
      </c>
      <c r="L52" s="26">
        <v>0.7</v>
      </c>
      <c r="M52" s="26">
        <v>4.82</v>
      </c>
      <c r="N52" s="26">
        <v>1.21</v>
      </c>
      <c r="O52" s="26">
        <v>1.35</v>
      </c>
      <c r="P52" s="26">
        <v>23.79</v>
      </c>
      <c r="Q52" s="26">
        <v>0.99</v>
      </c>
      <c r="R52" s="26">
        <v>0.05</v>
      </c>
      <c r="S52" s="26">
        <v>23.62</v>
      </c>
      <c r="T52" s="27">
        <v>15.1</v>
      </c>
      <c r="U52" s="26">
        <v>0.23</v>
      </c>
      <c r="V52" s="28">
        <v>498</v>
      </c>
      <c r="W52" s="28">
        <v>1080</v>
      </c>
      <c r="X52" s="28" t="s">
        <v>25</v>
      </c>
      <c r="Y52" s="28">
        <v>59</v>
      </c>
      <c r="Z52" s="28">
        <v>6</v>
      </c>
      <c r="AA52" s="27">
        <v>5.5</v>
      </c>
      <c r="AB52" s="27">
        <v>8.1</v>
      </c>
      <c r="AC52" s="28">
        <v>534.1</v>
      </c>
      <c r="AD52" s="28">
        <v>3540</v>
      </c>
      <c r="AE52" s="26">
        <v>2.09</v>
      </c>
      <c r="AF52" s="26">
        <v>1.82</v>
      </c>
      <c r="AG52" s="27">
        <v>37.799999999999997</v>
      </c>
      <c r="AH52" s="26">
        <v>0.72</v>
      </c>
      <c r="AI52" s="27">
        <v>23.1</v>
      </c>
      <c r="AJ52" s="28">
        <v>193</v>
      </c>
      <c r="AK52" s="28">
        <v>2</v>
      </c>
      <c r="AL52" s="28">
        <v>11</v>
      </c>
      <c r="AM52" s="28" t="s">
        <v>25</v>
      </c>
      <c r="AN52" s="27">
        <v>55.8</v>
      </c>
      <c r="AO52" s="27">
        <v>1.4</v>
      </c>
      <c r="AP52" s="27">
        <v>13.4</v>
      </c>
      <c r="AQ52" s="26">
        <v>0.01</v>
      </c>
      <c r="AR52" s="28" t="s">
        <v>25</v>
      </c>
      <c r="AS52" s="27">
        <v>6.9</v>
      </c>
      <c r="AT52" s="28" t="s">
        <v>25</v>
      </c>
      <c r="AU52" s="27">
        <v>1.6</v>
      </c>
      <c r="AV52" s="28">
        <v>76</v>
      </c>
      <c r="AW52" s="27">
        <v>1.8</v>
      </c>
      <c r="AX52" s="27">
        <v>4</v>
      </c>
      <c r="AY52" s="26">
        <v>0.46</v>
      </c>
      <c r="AZ52" s="27">
        <v>1.8</v>
      </c>
      <c r="BA52" s="27">
        <v>0.4</v>
      </c>
      <c r="BB52" s="26">
        <v>0.09</v>
      </c>
      <c r="BC52" s="26">
        <v>0.32</v>
      </c>
      <c r="BD52" s="26">
        <v>0.05</v>
      </c>
      <c r="BE52" s="26">
        <v>0.35</v>
      </c>
      <c r="BF52" s="26">
        <v>0.06</v>
      </c>
      <c r="BG52" s="26">
        <v>0.21</v>
      </c>
      <c r="BH52" s="28" t="s">
        <v>25</v>
      </c>
      <c r="BI52" s="27">
        <v>0.2</v>
      </c>
      <c r="BJ52" s="28" t="s">
        <v>25</v>
      </c>
      <c r="BK52" s="28" t="s">
        <v>25</v>
      </c>
      <c r="BL52" s="28" t="s">
        <v>25</v>
      </c>
      <c r="BM52" s="28">
        <v>6</v>
      </c>
      <c r="BN52" s="26">
        <v>0</v>
      </c>
      <c r="BO52" s="28">
        <v>144</v>
      </c>
      <c r="BP52" s="26">
        <v>0.14000000000000001</v>
      </c>
      <c r="BQ52" s="26">
        <v>0.86</v>
      </c>
      <c r="BR52" s="28">
        <v>6</v>
      </c>
      <c r="BS52" s="26">
        <v>0.02</v>
      </c>
      <c r="BT52" s="27">
        <v>0.4</v>
      </c>
      <c r="BU52" s="29">
        <v>0.89</v>
      </c>
    </row>
    <row r="53" spans="1:73">
      <c r="A53" s="10" t="s">
        <v>4</v>
      </c>
      <c r="B53" s="9">
        <v>148</v>
      </c>
      <c r="C53" s="9" t="s">
        <v>13</v>
      </c>
      <c r="D53" s="16">
        <v>-0.38744643666666662</v>
      </c>
      <c r="E53" s="16">
        <v>1.0640002743088663E-2</v>
      </c>
      <c r="F53" s="16">
        <v>-0.11431479666666666</v>
      </c>
      <c r="G53" s="16">
        <v>5.0075555710715119E-2</v>
      </c>
      <c r="H53" s="16">
        <v>-0.2250979544150675</v>
      </c>
      <c r="I53" s="16">
        <v>3.2673577043435667E-2</v>
      </c>
      <c r="J53" s="26">
        <v>4.91</v>
      </c>
      <c r="K53" s="26">
        <v>11.23</v>
      </c>
      <c r="L53" s="26">
        <v>0.46</v>
      </c>
      <c r="M53" s="26">
        <v>6.78</v>
      </c>
      <c r="N53" s="26">
        <v>0.82</v>
      </c>
      <c r="O53" s="26">
        <v>0.1</v>
      </c>
      <c r="P53" s="26">
        <v>21.26</v>
      </c>
      <c r="Q53" s="26">
        <v>0.49</v>
      </c>
      <c r="R53" s="26">
        <v>0.02</v>
      </c>
      <c r="S53" s="26">
        <v>20.190000000000001</v>
      </c>
      <c r="T53" s="27">
        <v>12.6</v>
      </c>
      <c r="U53" s="26">
        <v>0.18</v>
      </c>
      <c r="V53" s="28">
        <v>265</v>
      </c>
      <c r="W53" s="28">
        <v>76200</v>
      </c>
      <c r="X53" s="28" t="s">
        <v>25</v>
      </c>
      <c r="Y53" s="28">
        <v>41</v>
      </c>
      <c r="Z53" s="28">
        <v>2</v>
      </c>
      <c r="AA53" s="27">
        <v>103</v>
      </c>
      <c r="AB53" s="27">
        <v>17.2</v>
      </c>
      <c r="AC53" s="28">
        <v>4151</v>
      </c>
      <c r="AD53" s="28">
        <v>12200</v>
      </c>
      <c r="AE53" s="26">
        <v>7.09</v>
      </c>
      <c r="AF53" s="26">
        <v>4.4800000000000004</v>
      </c>
      <c r="AG53" s="27">
        <v>117</v>
      </c>
      <c r="AH53" s="26">
        <v>2.1800000000000002</v>
      </c>
      <c r="AI53" s="27">
        <v>11.4</v>
      </c>
      <c r="AJ53" s="28">
        <v>271</v>
      </c>
      <c r="AK53" s="28">
        <v>1</v>
      </c>
      <c r="AL53" s="28" t="s">
        <v>25</v>
      </c>
      <c r="AM53" s="28" t="s">
        <v>25</v>
      </c>
      <c r="AN53" s="27">
        <v>93.5</v>
      </c>
      <c r="AO53" s="27">
        <v>25</v>
      </c>
      <c r="AP53" s="27">
        <v>106</v>
      </c>
      <c r="AQ53" s="26">
        <v>0.02</v>
      </c>
      <c r="AR53" s="28" t="s">
        <v>25</v>
      </c>
      <c r="AS53" s="27">
        <v>52.5</v>
      </c>
      <c r="AT53" s="26">
        <v>0.05</v>
      </c>
      <c r="AU53" s="27">
        <v>0.4</v>
      </c>
      <c r="AV53" s="28">
        <v>815</v>
      </c>
      <c r="AW53" s="27">
        <v>0.9</v>
      </c>
      <c r="AX53" s="27">
        <v>2.2999999999999998</v>
      </c>
      <c r="AY53" s="26">
        <v>0.26</v>
      </c>
      <c r="AZ53" s="27">
        <v>1.3</v>
      </c>
      <c r="BA53" s="27">
        <v>0.3</v>
      </c>
      <c r="BB53" s="26">
        <v>0.38</v>
      </c>
      <c r="BC53" s="26">
        <v>0.32</v>
      </c>
      <c r="BD53" s="28" t="s">
        <v>25</v>
      </c>
      <c r="BE53" s="26">
        <v>0.23</v>
      </c>
      <c r="BF53" s="28" t="s">
        <v>25</v>
      </c>
      <c r="BG53" s="26">
        <v>0.12</v>
      </c>
      <c r="BH53" s="28" t="s">
        <v>25</v>
      </c>
      <c r="BI53" s="27">
        <v>0.1</v>
      </c>
      <c r="BJ53" s="28" t="s">
        <v>25</v>
      </c>
      <c r="BK53" s="28" t="s">
        <v>25</v>
      </c>
      <c r="BL53" s="28" t="s">
        <v>25</v>
      </c>
      <c r="BM53" s="28">
        <v>8</v>
      </c>
      <c r="BN53" s="26">
        <v>0.01</v>
      </c>
      <c r="BO53" s="28">
        <v>1520</v>
      </c>
      <c r="BP53" s="26">
        <v>0.41</v>
      </c>
      <c r="BQ53" s="26">
        <v>8.82</v>
      </c>
      <c r="BR53" s="28">
        <v>74</v>
      </c>
      <c r="BS53" s="26">
        <v>0.18</v>
      </c>
      <c r="BT53" s="27">
        <v>0.1</v>
      </c>
      <c r="BU53" s="29">
        <v>4.8499999999999996</v>
      </c>
    </row>
    <row r="54" spans="1:73">
      <c r="A54" s="10" t="s">
        <v>4</v>
      </c>
      <c r="B54" s="9">
        <v>253</v>
      </c>
      <c r="C54" s="9" t="s">
        <v>14</v>
      </c>
      <c r="D54" s="16">
        <v>0.44256942183333331</v>
      </c>
      <c r="E54" s="16">
        <v>4.2124122881860605E-2</v>
      </c>
      <c r="F54" s="16">
        <v>-0.30714141000000017</v>
      </c>
      <c r="G54" s="16">
        <v>4.2171505174906893E-2</v>
      </c>
      <c r="H54" s="16">
        <v>-0.60779201561720897</v>
      </c>
      <c r="I54" s="16">
        <v>0.11045355169850045</v>
      </c>
      <c r="J54" s="26">
        <v>8.6999999999999993</v>
      </c>
      <c r="K54" s="26">
        <v>4.22</v>
      </c>
      <c r="L54" s="26">
        <v>0.9</v>
      </c>
      <c r="M54" s="26">
        <v>7.64</v>
      </c>
      <c r="N54" s="26">
        <v>5.42</v>
      </c>
      <c r="O54" s="26">
        <v>0.13</v>
      </c>
      <c r="P54" s="26">
        <v>18.11</v>
      </c>
      <c r="Q54" s="26">
        <v>0.49</v>
      </c>
      <c r="R54" s="26">
        <v>0.06</v>
      </c>
      <c r="S54" s="26">
        <v>22.7</v>
      </c>
      <c r="T54" s="27">
        <v>11.4</v>
      </c>
      <c r="U54" s="26" t="s">
        <v>24</v>
      </c>
      <c r="V54" s="28">
        <v>442</v>
      </c>
      <c r="W54" s="28">
        <v>68900</v>
      </c>
      <c r="X54" s="28">
        <v>1</v>
      </c>
      <c r="Y54" s="28">
        <v>44</v>
      </c>
      <c r="Z54" s="28">
        <v>6</v>
      </c>
      <c r="AA54" s="27">
        <v>34.9</v>
      </c>
      <c r="AB54" s="27">
        <v>9.5</v>
      </c>
      <c r="AC54" s="28">
        <v>1070</v>
      </c>
      <c r="AD54" s="28">
        <v>3390</v>
      </c>
      <c r="AE54" s="26">
        <v>6.52</v>
      </c>
      <c r="AF54" s="26">
        <v>1.4</v>
      </c>
      <c r="AG54" s="27">
        <v>36.4</v>
      </c>
      <c r="AH54" s="26">
        <v>2.2799999999999998</v>
      </c>
      <c r="AI54" s="27">
        <v>5.8</v>
      </c>
      <c r="AJ54" s="28">
        <v>472</v>
      </c>
      <c r="AK54" s="28">
        <v>2</v>
      </c>
      <c r="AL54" s="28">
        <v>11</v>
      </c>
      <c r="AM54" s="28" t="s">
        <v>25</v>
      </c>
      <c r="AN54" s="27">
        <v>21.9</v>
      </c>
      <c r="AO54" s="27">
        <v>5</v>
      </c>
      <c r="AP54" s="27">
        <v>25.8</v>
      </c>
      <c r="AQ54" s="26">
        <v>0.01</v>
      </c>
      <c r="AR54" s="28" t="s">
        <v>25</v>
      </c>
      <c r="AS54" s="27">
        <v>40</v>
      </c>
      <c r="AT54" s="28" t="s">
        <v>25</v>
      </c>
      <c r="AU54" s="27">
        <v>0.1</v>
      </c>
      <c r="AV54" s="28">
        <v>10900</v>
      </c>
      <c r="AW54" s="27">
        <v>1.4</v>
      </c>
      <c r="AX54" s="27">
        <v>3.5</v>
      </c>
      <c r="AY54" s="26">
        <v>0.42</v>
      </c>
      <c r="AZ54" s="27">
        <v>1.9</v>
      </c>
      <c r="BA54" s="27">
        <v>0.6</v>
      </c>
      <c r="BB54" s="26">
        <v>0.66</v>
      </c>
      <c r="BC54" s="26">
        <v>0.45</v>
      </c>
      <c r="BD54" s="26">
        <v>0.06</v>
      </c>
      <c r="BE54" s="26">
        <v>0.36</v>
      </c>
      <c r="BF54" s="26">
        <v>0.09</v>
      </c>
      <c r="BG54" s="26">
        <v>0.26</v>
      </c>
      <c r="BH54" s="28" t="s">
        <v>25</v>
      </c>
      <c r="BI54" s="27">
        <v>0.2</v>
      </c>
      <c r="BJ54" s="28" t="s">
        <v>25</v>
      </c>
      <c r="BK54" s="28" t="s">
        <v>25</v>
      </c>
      <c r="BL54" s="28" t="s">
        <v>25</v>
      </c>
      <c r="BM54" s="28" t="s">
        <v>25</v>
      </c>
      <c r="BN54" s="26">
        <v>0</v>
      </c>
      <c r="BO54" s="28">
        <v>132</v>
      </c>
      <c r="BP54" s="26">
        <v>7.0000000000000007E-2</v>
      </c>
      <c r="BQ54" s="26">
        <v>0.62</v>
      </c>
      <c r="BR54" s="28">
        <v>4</v>
      </c>
      <c r="BS54" s="26">
        <v>0.1</v>
      </c>
      <c r="BT54" s="27">
        <v>0.3</v>
      </c>
      <c r="BU54" s="29">
        <v>3.69</v>
      </c>
    </row>
    <row r="55" spans="1:73">
      <c r="A55" s="10" t="s">
        <v>4</v>
      </c>
      <c r="B55" s="9">
        <v>334</v>
      </c>
      <c r="C55" s="9" t="s">
        <v>14</v>
      </c>
      <c r="D55" s="16">
        <v>1.0231748833333334</v>
      </c>
      <c r="E55" s="16">
        <v>1.9985826942234171E-2</v>
      </c>
      <c r="F55" s="16">
        <v>0</v>
      </c>
      <c r="G55" s="16"/>
      <c r="H55" s="16"/>
      <c r="I55" s="16"/>
      <c r="J55" s="26">
        <v>3.67</v>
      </c>
      <c r="K55" s="26">
        <v>2.4</v>
      </c>
      <c r="L55" s="26">
        <v>0.37</v>
      </c>
      <c r="M55" s="26">
        <v>17.809999999999999</v>
      </c>
      <c r="N55" s="26">
        <v>2.63</v>
      </c>
      <c r="O55" s="26">
        <v>0.05</v>
      </c>
      <c r="P55" s="26">
        <v>14.2</v>
      </c>
      <c r="Q55" s="26">
        <v>0.25</v>
      </c>
      <c r="R55" s="26">
        <v>0.02</v>
      </c>
      <c r="S55" s="26">
        <v>16.68</v>
      </c>
      <c r="T55" s="27">
        <v>6</v>
      </c>
      <c r="U55" s="26">
        <v>0.14000000000000001</v>
      </c>
      <c r="V55" s="28">
        <v>234</v>
      </c>
      <c r="W55" s="28">
        <v>122000</v>
      </c>
      <c r="X55" s="28" t="s">
        <v>25</v>
      </c>
      <c r="Y55" s="28">
        <v>26</v>
      </c>
      <c r="Z55" s="28">
        <v>2</v>
      </c>
      <c r="AA55" s="27">
        <v>34.299999999999997</v>
      </c>
      <c r="AB55" s="27">
        <v>7.3</v>
      </c>
      <c r="AC55" s="28">
        <v>356.1</v>
      </c>
      <c r="AD55" s="28">
        <v>3620</v>
      </c>
      <c r="AE55" s="26">
        <v>2.95</v>
      </c>
      <c r="AF55" s="26">
        <v>0.74</v>
      </c>
      <c r="AG55" s="27">
        <v>25.1</v>
      </c>
      <c r="AH55" s="26">
        <v>0.21</v>
      </c>
      <c r="AI55" s="27">
        <v>2.5</v>
      </c>
      <c r="AJ55" s="28">
        <v>231</v>
      </c>
      <c r="AK55" s="28" t="s">
        <v>25</v>
      </c>
      <c r="AL55" s="28" t="s">
        <v>25</v>
      </c>
      <c r="AM55" s="28" t="s">
        <v>25</v>
      </c>
      <c r="AN55" s="27">
        <v>5.8</v>
      </c>
      <c r="AO55" s="27">
        <v>5.2</v>
      </c>
      <c r="AP55" s="27">
        <v>89.1</v>
      </c>
      <c r="AQ55" s="28" t="s">
        <v>25</v>
      </c>
      <c r="AR55" s="28" t="s">
        <v>25</v>
      </c>
      <c r="AS55" s="27">
        <v>1.9</v>
      </c>
      <c r="AT55" s="28" t="s">
        <v>25</v>
      </c>
      <c r="AU55" s="28" t="s">
        <v>25</v>
      </c>
      <c r="AV55" s="28" t="s">
        <v>25</v>
      </c>
      <c r="AW55" s="27">
        <v>0.4</v>
      </c>
      <c r="AX55" s="27">
        <v>1.1000000000000001</v>
      </c>
      <c r="AY55" s="26">
        <v>0.15</v>
      </c>
      <c r="AZ55" s="27">
        <v>0.7</v>
      </c>
      <c r="BA55" s="27">
        <v>0.3</v>
      </c>
      <c r="BB55" s="26">
        <v>7.0000000000000007E-2</v>
      </c>
      <c r="BC55" s="26">
        <v>0.24</v>
      </c>
      <c r="BD55" s="28" t="s">
        <v>25</v>
      </c>
      <c r="BE55" s="26">
        <v>0.12</v>
      </c>
      <c r="BF55" s="28" t="s">
        <v>25</v>
      </c>
      <c r="BG55" s="26">
        <v>0.1</v>
      </c>
      <c r="BH55" s="28" t="s">
        <v>25</v>
      </c>
      <c r="BI55" s="28" t="s">
        <v>25</v>
      </c>
      <c r="BJ55" s="28" t="s">
        <v>25</v>
      </c>
      <c r="BK55" s="28" t="s">
        <v>25</v>
      </c>
      <c r="BL55" s="28" t="s">
        <v>25</v>
      </c>
      <c r="BM55" s="28" t="s">
        <v>25</v>
      </c>
      <c r="BN55" s="26">
        <v>0</v>
      </c>
      <c r="BO55" s="28">
        <v>130</v>
      </c>
      <c r="BP55" s="28" t="s">
        <v>25</v>
      </c>
      <c r="BQ55" s="26">
        <v>0.04</v>
      </c>
      <c r="BR55" s="28">
        <v>2</v>
      </c>
      <c r="BS55" s="26">
        <v>0.04</v>
      </c>
      <c r="BT55" s="28" t="s">
        <v>25</v>
      </c>
      <c r="BU55" s="29">
        <v>0.96</v>
      </c>
    </row>
    <row r="56" spans="1:73">
      <c r="A56" s="10" t="s">
        <v>4</v>
      </c>
      <c r="B56" s="9">
        <v>425</v>
      </c>
      <c r="C56" s="9" t="s">
        <v>14</v>
      </c>
      <c r="D56" s="16">
        <v>-1.1133350333333334</v>
      </c>
      <c r="E56" s="16">
        <v>3.3410153192904322E-2</v>
      </c>
      <c r="F56" s="16">
        <v>-0.23806228666666662</v>
      </c>
      <c r="G56" s="16">
        <v>1.8820554530197424E-2</v>
      </c>
      <c r="H56" s="16">
        <v>-0.47840360930111409</v>
      </c>
      <c r="I56" s="16">
        <v>1.9077419368806976E-2</v>
      </c>
      <c r="J56" s="26">
        <v>14.32</v>
      </c>
      <c r="K56" s="26">
        <v>9.2200000000000006</v>
      </c>
      <c r="L56" s="26">
        <v>3.57</v>
      </c>
      <c r="M56" s="26">
        <v>16.12</v>
      </c>
      <c r="N56" s="26">
        <v>1.98</v>
      </c>
      <c r="O56" s="26">
        <v>0.24</v>
      </c>
      <c r="P56" s="26">
        <v>12.02</v>
      </c>
      <c r="Q56" s="26">
        <v>0.55000000000000004</v>
      </c>
      <c r="R56" s="26">
        <v>0.25</v>
      </c>
      <c r="S56" s="26">
        <v>15.86</v>
      </c>
      <c r="T56" s="27">
        <v>9.6999999999999993</v>
      </c>
      <c r="U56" s="26">
        <v>0.36</v>
      </c>
      <c r="V56" s="28">
        <v>739</v>
      </c>
      <c r="W56" s="28">
        <v>12800</v>
      </c>
      <c r="X56" s="28">
        <v>5</v>
      </c>
      <c r="Y56" s="28">
        <v>68</v>
      </c>
      <c r="Z56" s="28">
        <v>33</v>
      </c>
      <c r="AA56" s="27">
        <v>38.799999999999997</v>
      </c>
      <c r="AB56" s="27">
        <v>29.4</v>
      </c>
      <c r="AC56" s="28">
        <v>1413</v>
      </c>
      <c r="AD56" s="28">
        <v>5270</v>
      </c>
      <c r="AE56" s="26">
        <v>4.82</v>
      </c>
      <c r="AF56" s="26">
        <v>1.7</v>
      </c>
      <c r="AG56" s="27">
        <v>14.9</v>
      </c>
      <c r="AH56" s="26">
        <v>0.56000000000000005</v>
      </c>
      <c r="AI56" s="27">
        <v>12.5</v>
      </c>
      <c r="AJ56" s="28">
        <v>263</v>
      </c>
      <c r="AK56" s="28">
        <v>8</v>
      </c>
      <c r="AL56" s="28">
        <v>55</v>
      </c>
      <c r="AM56" s="28">
        <v>4</v>
      </c>
      <c r="AN56" s="27">
        <v>3.8</v>
      </c>
      <c r="AO56" s="27">
        <v>12</v>
      </c>
      <c r="AP56" s="27">
        <v>28.2</v>
      </c>
      <c r="AQ56" s="26">
        <v>0.02</v>
      </c>
      <c r="AR56" s="28" t="s">
        <v>25</v>
      </c>
      <c r="AS56" s="27">
        <v>1.9</v>
      </c>
      <c r="AT56" s="26">
        <v>0.06</v>
      </c>
      <c r="AU56" s="27">
        <v>0.4</v>
      </c>
      <c r="AV56" s="28">
        <v>30</v>
      </c>
      <c r="AW56" s="27">
        <v>6.4</v>
      </c>
      <c r="AX56" s="27">
        <v>15.2</v>
      </c>
      <c r="AY56" s="26">
        <v>1.68</v>
      </c>
      <c r="AZ56" s="27">
        <v>7.2</v>
      </c>
      <c r="BA56" s="27">
        <v>1.8</v>
      </c>
      <c r="BB56" s="26">
        <v>0.45</v>
      </c>
      <c r="BC56" s="26">
        <v>1.55</v>
      </c>
      <c r="BD56" s="26">
        <v>0.25</v>
      </c>
      <c r="BE56" s="26">
        <v>1.33</v>
      </c>
      <c r="BF56" s="26">
        <v>0.31</v>
      </c>
      <c r="BG56" s="26">
        <v>0.75</v>
      </c>
      <c r="BH56" s="26">
        <v>0.13</v>
      </c>
      <c r="BI56" s="27">
        <v>0.8</v>
      </c>
      <c r="BJ56" s="26">
        <v>0.12</v>
      </c>
      <c r="BK56" s="28">
        <v>1</v>
      </c>
      <c r="BL56" s="27">
        <v>0.3</v>
      </c>
      <c r="BM56" s="28">
        <v>1</v>
      </c>
      <c r="BN56" s="26">
        <v>0</v>
      </c>
      <c r="BO56" s="28">
        <v>166</v>
      </c>
      <c r="BP56" s="26">
        <v>0.27</v>
      </c>
      <c r="BQ56" s="26">
        <v>1.1100000000000001</v>
      </c>
      <c r="BR56" s="28">
        <v>5</v>
      </c>
      <c r="BS56" s="26">
        <v>0.06</v>
      </c>
      <c r="BT56" s="27">
        <v>1.5</v>
      </c>
      <c r="BU56" s="29">
        <v>2.5299999999999998</v>
      </c>
    </row>
    <row r="57" spans="1:73">
      <c r="A57" s="10" t="s">
        <v>4</v>
      </c>
      <c r="B57" s="9">
        <v>536</v>
      </c>
      <c r="C57" s="9" t="s">
        <v>15</v>
      </c>
      <c r="D57" s="16">
        <v>-0.52612190333333331</v>
      </c>
      <c r="E57" s="16">
        <v>5.0164187168270967E-3</v>
      </c>
      <c r="F57" s="16">
        <v>-9.479557999999999E-2</v>
      </c>
      <c r="G57" s="16">
        <v>3.2159421281851459E-2</v>
      </c>
      <c r="H57" s="16">
        <v>-0.18784568434122464</v>
      </c>
      <c r="I57" s="16">
        <v>5.7062767918962067E-2</v>
      </c>
      <c r="J57" s="26">
        <v>14.72</v>
      </c>
      <c r="K57" s="26">
        <v>12.6</v>
      </c>
      <c r="L57" s="26">
        <v>2.64</v>
      </c>
      <c r="M57" s="26">
        <v>13.55</v>
      </c>
      <c r="N57" s="26">
        <v>1.62</v>
      </c>
      <c r="O57" s="26">
        <v>0.19</v>
      </c>
      <c r="P57" s="26">
        <v>15.38</v>
      </c>
      <c r="Q57" s="26">
        <v>0.57999999999999996</v>
      </c>
      <c r="R57" s="26">
        <v>0.2</v>
      </c>
      <c r="S57" s="26">
        <v>21.49</v>
      </c>
      <c r="T57" s="27">
        <v>9.6</v>
      </c>
      <c r="U57" s="26">
        <v>0.1</v>
      </c>
      <c r="V57" s="28">
        <v>672</v>
      </c>
      <c r="W57" s="28">
        <v>31900</v>
      </c>
      <c r="X57" s="28">
        <v>3</v>
      </c>
      <c r="Y57" s="28">
        <v>57</v>
      </c>
      <c r="Z57" s="28">
        <v>19</v>
      </c>
      <c r="AA57" s="27">
        <v>55.5</v>
      </c>
      <c r="AB57" s="27">
        <v>21.8</v>
      </c>
      <c r="AC57" s="28">
        <v>1813</v>
      </c>
      <c r="AD57" s="28">
        <v>13900</v>
      </c>
      <c r="AE57" s="26">
        <v>4.6900000000000004</v>
      </c>
      <c r="AF57" s="26">
        <v>3.09</v>
      </c>
      <c r="AG57" s="27">
        <v>23.9</v>
      </c>
      <c r="AH57" s="26">
        <v>0.64</v>
      </c>
      <c r="AI57" s="27">
        <v>10</v>
      </c>
      <c r="AJ57" s="28">
        <v>222</v>
      </c>
      <c r="AK57" s="28">
        <v>5</v>
      </c>
      <c r="AL57" s="28">
        <v>36</v>
      </c>
      <c r="AM57" s="28">
        <v>3</v>
      </c>
      <c r="AN57" s="27">
        <v>7.2</v>
      </c>
      <c r="AO57" s="27">
        <v>13</v>
      </c>
      <c r="AP57" s="27">
        <v>91.9</v>
      </c>
      <c r="AQ57" s="26">
        <v>0.04</v>
      </c>
      <c r="AR57" s="28" t="s">
        <v>25</v>
      </c>
      <c r="AS57" s="27">
        <v>4.5999999999999996</v>
      </c>
      <c r="AT57" s="28" t="s">
        <v>25</v>
      </c>
      <c r="AU57" s="27">
        <v>0.3</v>
      </c>
      <c r="AV57" s="28">
        <v>39</v>
      </c>
      <c r="AW57" s="27">
        <v>4.2</v>
      </c>
      <c r="AX57" s="27">
        <v>10.4</v>
      </c>
      <c r="AY57" s="26">
        <v>1.3</v>
      </c>
      <c r="AZ57" s="27">
        <v>4.8</v>
      </c>
      <c r="BA57" s="27">
        <v>1</v>
      </c>
      <c r="BB57" s="26">
        <v>0.32</v>
      </c>
      <c r="BC57" s="26">
        <v>1.1000000000000001</v>
      </c>
      <c r="BD57" s="26">
        <v>0.17</v>
      </c>
      <c r="BE57" s="26">
        <v>0.83</v>
      </c>
      <c r="BF57" s="26">
        <v>0.2</v>
      </c>
      <c r="BG57" s="26">
        <v>0.56000000000000005</v>
      </c>
      <c r="BH57" s="26">
        <v>7.0000000000000007E-2</v>
      </c>
      <c r="BI57" s="27">
        <v>0.6</v>
      </c>
      <c r="BJ57" s="26">
        <v>0.09</v>
      </c>
      <c r="BK57" s="28" t="s">
        <v>25</v>
      </c>
      <c r="BL57" s="27">
        <v>0.2</v>
      </c>
      <c r="BM57" s="28">
        <v>1</v>
      </c>
      <c r="BN57" s="26">
        <v>0</v>
      </c>
      <c r="BO57" s="28">
        <v>315</v>
      </c>
      <c r="BP57" s="26">
        <v>0.46</v>
      </c>
      <c r="BQ57" s="26">
        <v>2.35</v>
      </c>
      <c r="BR57" s="28">
        <v>11</v>
      </c>
      <c r="BS57" s="26">
        <v>0.05</v>
      </c>
      <c r="BT57" s="27">
        <v>1.1000000000000001</v>
      </c>
      <c r="BU57" s="29">
        <v>2.16</v>
      </c>
    </row>
    <row r="58" spans="1:73">
      <c r="A58" s="10" t="s">
        <v>4</v>
      </c>
      <c r="B58" s="9">
        <v>643</v>
      </c>
      <c r="C58" s="9" t="s">
        <v>15</v>
      </c>
      <c r="D58" s="16">
        <v>-8.5373326666666582E-2</v>
      </c>
      <c r="E58" s="16">
        <v>2.723279705957752E-2</v>
      </c>
      <c r="F58" s="16">
        <v>0</v>
      </c>
      <c r="G58" s="16"/>
      <c r="H58" s="16"/>
      <c r="I58" s="16"/>
      <c r="J58" s="26">
        <v>6.88</v>
      </c>
      <c r="K58" s="26">
        <v>9.89</v>
      </c>
      <c r="L58" s="26">
        <v>0.8</v>
      </c>
      <c r="M58" s="26">
        <v>9.08</v>
      </c>
      <c r="N58" s="26">
        <v>0.72</v>
      </c>
      <c r="O58" s="26">
        <v>0.19</v>
      </c>
      <c r="P58" s="26">
        <v>19.27</v>
      </c>
      <c r="Q58" s="26">
        <v>0.41</v>
      </c>
      <c r="R58" s="26">
        <v>0.04</v>
      </c>
      <c r="S58" s="26">
        <v>24.83</v>
      </c>
      <c r="T58" s="27">
        <v>6.9</v>
      </c>
      <c r="U58" s="26">
        <v>0.3</v>
      </c>
      <c r="V58" s="28">
        <v>311</v>
      </c>
      <c r="W58" s="28">
        <v>70700</v>
      </c>
      <c r="X58" s="28" t="s">
        <v>25</v>
      </c>
      <c r="Y58" s="28">
        <v>53</v>
      </c>
      <c r="Z58" s="28">
        <v>3</v>
      </c>
      <c r="AA58" s="27">
        <v>112</v>
      </c>
      <c r="AB58" s="27">
        <v>14.3</v>
      </c>
      <c r="AC58" s="28">
        <v>5349</v>
      </c>
      <c r="AD58" s="28">
        <v>24600</v>
      </c>
      <c r="AE58" s="26">
        <v>8.6300000000000008</v>
      </c>
      <c r="AF58" s="26">
        <v>2</v>
      </c>
      <c r="AG58" s="27">
        <v>129</v>
      </c>
      <c r="AH58" s="26">
        <v>2.79</v>
      </c>
      <c r="AI58" s="27">
        <v>4.5</v>
      </c>
      <c r="AJ58" s="28">
        <v>153</v>
      </c>
      <c r="AK58" s="28">
        <v>1</v>
      </c>
      <c r="AL58" s="28">
        <v>7</v>
      </c>
      <c r="AM58" s="28" t="s">
        <v>25</v>
      </c>
      <c r="AN58" s="27">
        <v>40</v>
      </c>
      <c r="AO58" s="27">
        <v>48</v>
      </c>
      <c r="AP58" s="27">
        <v>407</v>
      </c>
      <c r="AQ58" s="26">
        <v>0.02</v>
      </c>
      <c r="AR58" s="28" t="s">
        <v>25</v>
      </c>
      <c r="AS58" s="27">
        <v>20.6</v>
      </c>
      <c r="AT58" s="28" t="s">
        <v>25</v>
      </c>
      <c r="AU58" s="27">
        <v>0.1</v>
      </c>
      <c r="AV58" s="28">
        <v>76</v>
      </c>
      <c r="AW58" s="27">
        <v>1.2</v>
      </c>
      <c r="AX58" s="27">
        <v>2.7</v>
      </c>
      <c r="AY58" s="26">
        <v>0.33</v>
      </c>
      <c r="AZ58" s="27">
        <v>1.2</v>
      </c>
      <c r="BA58" s="27">
        <v>0.3</v>
      </c>
      <c r="BB58" s="26">
        <v>0.15</v>
      </c>
      <c r="BC58" s="26">
        <v>0.33</v>
      </c>
      <c r="BD58" s="28" t="s">
        <v>25</v>
      </c>
      <c r="BE58" s="26">
        <v>0.17</v>
      </c>
      <c r="BF58" s="28" t="s">
        <v>25</v>
      </c>
      <c r="BG58" s="26">
        <v>0.12</v>
      </c>
      <c r="BH58" s="28" t="s">
        <v>25</v>
      </c>
      <c r="BI58" s="27">
        <v>0.1</v>
      </c>
      <c r="BJ58" s="28" t="s">
        <v>25</v>
      </c>
      <c r="BK58" s="28" t="s">
        <v>25</v>
      </c>
      <c r="BL58" s="28" t="s">
        <v>25</v>
      </c>
      <c r="BM58" s="28">
        <v>15</v>
      </c>
      <c r="BN58" s="26">
        <v>0</v>
      </c>
      <c r="BO58" s="28">
        <v>948</v>
      </c>
      <c r="BP58" s="26">
        <v>0.69</v>
      </c>
      <c r="BQ58" s="26">
        <v>3.03</v>
      </c>
      <c r="BR58" s="28">
        <v>43</v>
      </c>
      <c r="BS58" s="26">
        <v>0.06</v>
      </c>
      <c r="BT58" s="27">
        <v>0.2</v>
      </c>
      <c r="BU58" s="29">
        <v>1.85</v>
      </c>
    </row>
    <row r="59" spans="1:73">
      <c r="A59" s="10" t="s">
        <v>4</v>
      </c>
      <c r="B59" s="9">
        <v>673</v>
      </c>
      <c r="C59" s="9" t="s">
        <v>15</v>
      </c>
      <c r="D59" s="16">
        <v>-0.17970289</v>
      </c>
      <c r="E59" s="16">
        <v>2.4006690196159947E-2</v>
      </c>
      <c r="F59" s="16">
        <v>-1.7883439999999973E-2</v>
      </c>
      <c r="G59" s="16">
        <v>3.3906704087823092E-2</v>
      </c>
      <c r="H59" s="16">
        <v>-3.5222945251590046E-2</v>
      </c>
      <c r="I59" s="16">
        <v>7.4648294693716921E-2</v>
      </c>
      <c r="J59" s="26">
        <v>7.35</v>
      </c>
      <c r="K59" s="26">
        <v>9.15</v>
      </c>
      <c r="L59" s="26">
        <v>1.04</v>
      </c>
      <c r="M59" s="26">
        <v>9.69</v>
      </c>
      <c r="N59" s="26">
        <v>0.85</v>
      </c>
      <c r="O59" s="26">
        <v>0.15</v>
      </c>
      <c r="P59" s="26">
        <v>17.48</v>
      </c>
      <c r="Q59" s="26">
        <v>0.43</v>
      </c>
      <c r="R59" s="26">
        <v>0.05</v>
      </c>
      <c r="S59" s="26">
        <v>26.21</v>
      </c>
      <c r="T59" s="27">
        <v>7.3</v>
      </c>
      <c r="U59" s="28" t="s">
        <v>25</v>
      </c>
      <c r="V59" s="28">
        <v>378</v>
      </c>
      <c r="W59" s="28">
        <v>76200</v>
      </c>
      <c r="X59" s="28" t="s">
        <v>25</v>
      </c>
      <c r="Y59" s="28">
        <v>54</v>
      </c>
      <c r="Z59" s="28">
        <v>6</v>
      </c>
      <c r="AA59" s="27">
        <v>128</v>
      </c>
      <c r="AB59" s="27">
        <v>21</v>
      </c>
      <c r="AC59" s="28">
        <v>5131</v>
      </c>
      <c r="AD59" s="28">
        <v>26800</v>
      </c>
      <c r="AE59" s="26">
        <v>9.85</v>
      </c>
      <c r="AF59" s="26">
        <v>2.09</v>
      </c>
      <c r="AG59" s="27">
        <v>111</v>
      </c>
      <c r="AH59" s="26">
        <v>2.91</v>
      </c>
      <c r="AI59" s="27">
        <v>5</v>
      </c>
      <c r="AJ59" s="28">
        <v>170</v>
      </c>
      <c r="AK59" s="28">
        <v>1</v>
      </c>
      <c r="AL59" s="28">
        <v>10</v>
      </c>
      <c r="AM59" s="28" t="s">
        <v>25</v>
      </c>
      <c r="AN59" s="27">
        <v>27.2</v>
      </c>
      <c r="AO59" s="27">
        <v>22</v>
      </c>
      <c r="AP59" s="27">
        <v>180</v>
      </c>
      <c r="AQ59" s="26">
        <v>0.03</v>
      </c>
      <c r="AR59" s="28" t="s">
        <v>25</v>
      </c>
      <c r="AS59" s="27">
        <v>18.3</v>
      </c>
      <c r="AT59" s="28" t="s">
        <v>25</v>
      </c>
      <c r="AU59" s="28" t="s">
        <v>25</v>
      </c>
      <c r="AV59" s="28">
        <v>314</v>
      </c>
      <c r="AW59" s="27">
        <v>1.4</v>
      </c>
      <c r="AX59" s="27">
        <v>3.2</v>
      </c>
      <c r="AY59" s="26">
        <v>0.37</v>
      </c>
      <c r="AZ59" s="27">
        <v>1.5</v>
      </c>
      <c r="BA59" s="27">
        <v>0.3</v>
      </c>
      <c r="BB59" s="26">
        <v>0.11</v>
      </c>
      <c r="BC59" s="26">
        <v>0.28999999999999998</v>
      </c>
      <c r="BD59" s="28" t="s">
        <v>25</v>
      </c>
      <c r="BE59" s="26">
        <v>0.34</v>
      </c>
      <c r="BF59" s="26">
        <v>0.06</v>
      </c>
      <c r="BG59" s="26">
        <v>0.2</v>
      </c>
      <c r="BH59" s="28" t="s">
        <v>25</v>
      </c>
      <c r="BI59" s="27">
        <v>0.1</v>
      </c>
      <c r="BJ59" s="28" t="s">
        <v>25</v>
      </c>
      <c r="BK59" s="28" t="s">
        <v>25</v>
      </c>
      <c r="BL59" s="28" t="s">
        <v>25</v>
      </c>
      <c r="BM59" s="28">
        <v>4</v>
      </c>
      <c r="BN59" s="26">
        <v>0.01</v>
      </c>
      <c r="BO59" s="28">
        <v>659</v>
      </c>
      <c r="BP59" s="26">
        <v>0.9</v>
      </c>
      <c r="BQ59" s="26">
        <v>4.63</v>
      </c>
      <c r="BR59" s="28">
        <v>51</v>
      </c>
      <c r="BS59" s="26">
        <v>0.08</v>
      </c>
      <c r="BT59" s="27">
        <v>0.2</v>
      </c>
      <c r="BU59" s="29">
        <v>3.75</v>
      </c>
    </row>
    <row r="60" spans="1:73">
      <c r="A60" s="11" t="s">
        <v>4</v>
      </c>
      <c r="B60" s="12">
        <v>850</v>
      </c>
      <c r="C60" s="12" t="s">
        <v>15</v>
      </c>
      <c r="D60" s="17">
        <v>-0.25959000333333332</v>
      </c>
      <c r="E60" s="17">
        <v>2.5693698061854238E-2</v>
      </c>
      <c r="F60" s="17">
        <v>7.8209599999999879E-2</v>
      </c>
      <c r="G60" s="17">
        <v>3.9924109753881692E-2</v>
      </c>
      <c r="H60" s="17">
        <v>0.15569978253905339</v>
      </c>
      <c r="I60" s="17">
        <v>8.1478498083604883E-2</v>
      </c>
      <c r="J60" s="22">
        <v>6.77</v>
      </c>
      <c r="K60" s="22">
        <v>12.01</v>
      </c>
      <c r="L60" s="22">
        <v>0.79</v>
      </c>
      <c r="M60" s="22">
        <v>8.08</v>
      </c>
      <c r="N60" s="22">
        <v>0.77</v>
      </c>
      <c r="O60" s="22">
        <v>0.14000000000000001</v>
      </c>
      <c r="P60" s="22">
        <v>19.72</v>
      </c>
      <c r="Q60" s="22">
        <v>0.27</v>
      </c>
      <c r="R60" s="22">
        <v>0.03</v>
      </c>
      <c r="S60" s="22">
        <v>23.32</v>
      </c>
      <c r="T60" s="23">
        <v>5</v>
      </c>
      <c r="U60" s="22">
        <v>0.13</v>
      </c>
      <c r="V60" s="24">
        <v>354</v>
      </c>
      <c r="W60" s="24">
        <v>70200</v>
      </c>
      <c r="X60" s="24" t="s">
        <v>25</v>
      </c>
      <c r="Y60" s="24">
        <v>51</v>
      </c>
      <c r="Z60" s="24">
        <v>4</v>
      </c>
      <c r="AA60" s="23">
        <v>115</v>
      </c>
      <c r="AB60" s="23">
        <v>19.3</v>
      </c>
      <c r="AC60" s="24">
        <v>4007</v>
      </c>
      <c r="AD60" s="24">
        <v>39200</v>
      </c>
      <c r="AE60" s="22">
        <v>8.6199999999999992</v>
      </c>
      <c r="AF60" s="22">
        <v>2.62</v>
      </c>
      <c r="AG60" s="23">
        <v>113</v>
      </c>
      <c r="AH60" s="22">
        <v>2.95</v>
      </c>
      <c r="AI60" s="23">
        <v>2.8</v>
      </c>
      <c r="AJ60" s="24">
        <v>271</v>
      </c>
      <c r="AK60" s="24" t="s">
        <v>25</v>
      </c>
      <c r="AL60" s="24">
        <v>6</v>
      </c>
      <c r="AM60" s="24" t="s">
        <v>25</v>
      </c>
      <c r="AN60" s="23">
        <v>59.9</v>
      </c>
      <c r="AO60" s="23">
        <v>69</v>
      </c>
      <c r="AP60" s="23">
        <v>774</v>
      </c>
      <c r="AQ60" s="22">
        <v>0.02</v>
      </c>
      <c r="AR60" s="24" t="s">
        <v>25</v>
      </c>
      <c r="AS60" s="23">
        <v>19.399999999999999</v>
      </c>
      <c r="AT60" s="22">
        <v>7.0000000000000007E-2</v>
      </c>
      <c r="AU60" s="24" t="s">
        <v>25</v>
      </c>
      <c r="AV60" s="24">
        <v>1660</v>
      </c>
      <c r="AW60" s="23">
        <v>1.1000000000000001</v>
      </c>
      <c r="AX60" s="23">
        <v>2.2999999999999998</v>
      </c>
      <c r="AY60" s="22">
        <v>0.26</v>
      </c>
      <c r="AZ60" s="23">
        <v>1.2</v>
      </c>
      <c r="BA60" s="23">
        <v>0.2</v>
      </c>
      <c r="BB60" s="22">
        <v>0.17</v>
      </c>
      <c r="BC60" s="22">
        <v>0.2</v>
      </c>
      <c r="BD60" s="24" t="s">
        <v>25</v>
      </c>
      <c r="BE60" s="22">
        <v>0.1</v>
      </c>
      <c r="BF60" s="24" t="s">
        <v>25</v>
      </c>
      <c r="BG60" s="22">
        <v>0.13</v>
      </c>
      <c r="BH60" s="24" t="s">
        <v>25</v>
      </c>
      <c r="BI60" s="23">
        <v>0.1</v>
      </c>
      <c r="BJ60" s="24" t="s">
        <v>25</v>
      </c>
      <c r="BK60" s="24" t="s">
        <v>25</v>
      </c>
      <c r="BL60" s="24" t="s">
        <v>25</v>
      </c>
      <c r="BM60" s="24">
        <v>9</v>
      </c>
      <c r="BN60" s="22">
        <v>0</v>
      </c>
      <c r="BO60" s="24">
        <v>787</v>
      </c>
      <c r="BP60" s="22">
        <v>0.91</v>
      </c>
      <c r="BQ60" s="22">
        <v>2.35</v>
      </c>
      <c r="BR60" s="24">
        <v>57</v>
      </c>
      <c r="BS60" s="22">
        <v>0.09</v>
      </c>
      <c r="BT60" s="23">
        <v>0.2</v>
      </c>
      <c r="BU60" s="30">
        <v>3.04</v>
      </c>
    </row>
    <row r="61" spans="1:73" ht="15" customHeight="1">
      <c r="A61" s="6" t="s">
        <v>85</v>
      </c>
    </row>
    <row r="62" spans="1:73">
      <c r="A62" s="6" t="s">
        <v>86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5DA3-6C24-4BFB-8946-4B979FA25FB4}">
  <dimension ref="A1:CL192"/>
  <sheetViews>
    <sheetView topLeftCell="A115" zoomScale="70" zoomScaleNormal="70" workbookViewId="0">
      <selection activeCell="R192" sqref="R192"/>
    </sheetView>
  </sheetViews>
  <sheetFormatPr defaultRowHeight="15"/>
  <cols>
    <col min="1" max="12" width="12.7109375" style="2" customWidth="1"/>
    <col min="13" max="13" width="23" style="2" bestFit="1" customWidth="1"/>
    <col min="14" max="14" width="28.5703125" style="2" bestFit="1" customWidth="1"/>
    <col min="15" max="15" width="23" style="2" bestFit="1" customWidth="1"/>
    <col min="16" max="32" width="12.7109375" style="2" customWidth="1"/>
    <col min="33" max="33" width="12.7109375" style="3" customWidth="1"/>
    <col min="34" max="34" width="12.7109375" style="2" customWidth="1"/>
    <col min="35" max="41" width="12.7109375" style="1" customWidth="1"/>
    <col min="42" max="43" width="12.7109375" style="3" customWidth="1"/>
    <col min="44" max="45" width="12.7109375" style="1" customWidth="1"/>
    <col min="46" max="47" width="12.7109375" style="2" customWidth="1"/>
    <col min="48" max="48" width="12.7109375" style="3" customWidth="1"/>
    <col min="49" max="49" width="12.7109375" style="2" customWidth="1"/>
    <col min="50" max="50" width="12.7109375" style="3" customWidth="1"/>
    <col min="51" max="54" width="12.7109375" style="1" customWidth="1"/>
    <col min="55" max="57" width="12.7109375" style="3" customWidth="1"/>
    <col min="58" max="59" width="12.7109375" style="2" customWidth="1"/>
    <col min="60" max="60" width="12.7109375" style="3" customWidth="1"/>
    <col min="61" max="61" width="12.7109375" style="2" customWidth="1"/>
    <col min="62" max="62" width="12.7109375" style="3" customWidth="1"/>
    <col min="63" max="63" width="12.7109375" style="1" customWidth="1"/>
    <col min="64" max="65" width="12.7109375" style="3" customWidth="1"/>
    <col min="66" max="66" width="12.7109375" style="2" customWidth="1"/>
    <col min="67" max="68" width="12.7109375" style="3" customWidth="1"/>
    <col min="69" max="75" width="12.7109375" style="2" customWidth="1"/>
    <col min="76" max="76" width="12.7109375" style="3" customWidth="1"/>
    <col min="77" max="77" width="12.7109375" style="2" customWidth="1"/>
    <col min="78" max="78" width="12.7109375" style="1" customWidth="1"/>
    <col min="79" max="79" width="12.7109375" style="3" customWidth="1"/>
    <col min="80" max="80" width="12.7109375" style="1" customWidth="1"/>
    <col min="81" max="81" width="12.7109375" style="2" customWidth="1"/>
    <col min="82" max="82" width="12.7109375" style="1" customWidth="1"/>
    <col min="83" max="84" width="12.7109375" style="2" customWidth="1"/>
    <col min="85" max="85" width="12.7109375" style="1" customWidth="1"/>
    <col min="86" max="86" width="12.7109375" style="2" customWidth="1"/>
    <col min="87" max="87" width="12.7109375" style="3" customWidth="1"/>
    <col min="88" max="88" width="12.7109375" style="2" customWidth="1"/>
    <col min="89" max="16384" width="9.140625" style="2"/>
  </cols>
  <sheetData>
    <row r="1" spans="1:90" ht="17.25">
      <c r="A1" s="31" t="s">
        <v>103</v>
      </c>
      <c r="B1" s="31"/>
      <c r="C1" s="31"/>
    </row>
    <row r="2" spans="1:90">
      <c r="A2" s="6" t="s">
        <v>104</v>
      </c>
      <c r="B2" s="6"/>
      <c r="C2" s="6"/>
    </row>
    <row r="3" spans="1:90">
      <c r="A3" s="6"/>
      <c r="B3" s="6"/>
      <c r="C3" s="6"/>
    </row>
    <row r="4" spans="1:90" ht="18.75">
      <c r="A4" s="60" t="s">
        <v>5</v>
      </c>
      <c r="B4" s="32"/>
      <c r="C4" s="32"/>
      <c r="D4" s="64" t="s">
        <v>6</v>
      </c>
      <c r="E4" s="64" t="s">
        <v>7</v>
      </c>
      <c r="F4" s="32"/>
      <c r="G4" s="13" t="s">
        <v>20</v>
      </c>
      <c r="H4" s="14" t="s">
        <v>23</v>
      </c>
      <c r="I4" s="13" t="s">
        <v>21</v>
      </c>
      <c r="J4" s="14" t="s">
        <v>23</v>
      </c>
      <c r="K4" s="13" t="s">
        <v>22</v>
      </c>
      <c r="L4" s="14" t="s">
        <v>23</v>
      </c>
      <c r="M4" s="18" t="s">
        <v>107</v>
      </c>
      <c r="N4" s="18" t="s">
        <v>108</v>
      </c>
      <c r="O4" s="18" t="s">
        <v>107</v>
      </c>
      <c r="P4" s="18" t="s">
        <v>30</v>
      </c>
      <c r="Q4" s="18" t="s">
        <v>91</v>
      </c>
      <c r="R4" s="18" t="s">
        <v>90</v>
      </c>
      <c r="S4" s="18" t="s">
        <v>27</v>
      </c>
      <c r="T4" s="18" t="s">
        <v>28</v>
      </c>
      <c r="U4" s="18" t="s">
        <v>29</v>
      </c>
      <c r="V4" s="18" t="s">
        <v>87</v>
      </c>
      <c r="W4" s="18" t="s">
        <v>88</v>
      </c>
      <c r="X4" s="18" t="s">
        <v>89</v>
      </c>
      <c r="Y4" s="18" t="s">
        <v>94</v>
      </c>
      <c r="Z4" s="18" t="s">
        <v>95</v>
      </c>
      <c r="AA4" s="18" t="s">
        <v>96</v>
      </c>
      <c r="AB4" s="18" t="s">
        <v>97</v>
      </c>
      <c r="AC4" s="18" t="s">
        <v>98</v>
      </c>
      <c r="AD4" s="18" t="s">
        <v>39</v>
      </c>
      <c r="AE4" s="18" t="s">
        <v>99</v>
      </c>
      <c r="AF4" s="18" t="s">
        <v>100</v>
      </c>
      <c r="AG4" s="18" t="s">
        <v>101</v>
      </c>
      <c r="AH4" s="18" t="s">
        <v>31</v>
      </c>
      <c r="AI4" s="19" t="s">
        <v>32</v>
      </c>
      <c r="AJ4" s="18" t="s">
        <v>33</v>
      </c>
      <c r="AK4" s="20" t="s">
        <v>34</v>
      </c>
      <c r="AL4" s="20" t="s">
        <v>35</v>
      </c>
      <c r="AM4" s="20" t="s">
        <v>102</v>
      </c>
      <c r="AN4" s="20" t="s">
        <v>105</v>
      </c>
      <c r="AO4" s="20" t="s">
        <v>36</v>
      </c>
      <c r="AP4" s="20" t="s">
        <v>37</v>
      </c>
      <c r="AQ4" s="20" t="s">
        <v>38</v>
      </c>
      <c r="AR4" s="19" t="s">
        <v>40</v>
      </c>
      <c r="AS4" s="19" t="s">
        <v>41</v>
      </c>
      <c r="AT4" s="20" t="s">
        <v>16</v>
      </c>
      <c r="AU4" s="20" t="s">
        <v>17</v>
      </c>
      <c r="AV4" s="18" t="s">
        <v>42</v>
      </c>
      <c r="AW4" s="18" t="s">
        <v>43</v>
      </c>
      <c r="AX4" s="19" t="s">
        <v>44</v>
      </c>
      <c r="AY4" s="18" t="s">
        <v>45</v>
      </c>
      <c r="AZ4" s="19" t="s">
        <v>46</v>
      </c>
      <c r="BA4" s="20" t="s">
        <v>47</v>
      </c>
      <c r="BB4" s="20" t="s">
        <v>48</v>
      </c>
      <c r="BC4" s="20" t="s">
        <v>49</v>
      </c>
      <c r="BD4" s="20" t="s">
        <v>50</v>
      </c>
      <c r="BE4" s="19" t="s">
        <v>51</v>
      </c>
      <c r="BF4" s="19" t="s">
        <v>52</v>
      </c>
      <c r="BG4" s="19" t="s">
        <v>53</v>
      </c>
      <c r="BH4" s="18" t="s">
        <v>54</v>
      </c>
      <c r="BI4" s="18" t="s">
        <v>55</v>
      </c>
      <c r="BJ4" s="19" t="s">
        <v>56</v>
      </c>
      <c r="BK4" s="18" t="s">
        <v>57</v>
      </c>
      <c r="BL4" s="19" t="s">
        <v>58</v>
      </c>
      <c r="BM4" s="20" t="s">
        <v>59</v>
      </c>
      <c r="BN4" s="19" t="s">
        <v>60</v>
      </c>
      <c r="BO4" s="19" t="s">
        <v>61</v>
      </c>
      <c r="BP4" s="18" t="s">
        <v>62</v>
      </c>
      <c r="BQ4" s="19" t="s">
        <v>63</v>
      </c>
      <c r="BR4" s="19" t="s">
        <v>64</v>
      </c>
      <c r="BS4" s="18" t="s">
        <v>65</v>
      </c>
      <c r="BT4" s="18" t="s">
        <v>66</v>
      </c>
      <c r="BU4" s="18" t="s">
        <v>67</v>
      </c>
      <c r="BV4" s="18" t="s">
        <v>68</v>
      </c>
      <c r="BW4" s="18" t="s">
        <v>69</v>
      </c>
      <c r="BX4" s="18" t="s">
        <v>70</v>
      </c>
      <c r="BY4" s="18" t="s">
        <v>71</v>
      </c>
      <c r="BZ4" s="19" t="s">
        <v>72</v>
      </c>
      <c r="CA4" s="18" t="s">
        <v>73</v>
      </c>
      <c r="CB4" s="20" t="s">
        <v>74</v>
      </c>
      <c r="CC4" s="19" t="s">
        <v>75</v>
      </c>
      <c r="CD4" s="20" t="s">
        <v>76</v>
      </c>
      <c r="CE4" s="18" t="s">
        <v>77</v>
      </c>
      <c r="CF4" s="20" t="s">
        <v>78</v>
      </c>
      <c r="CG4" s="18" t="s">
        <v>79</v>
      </c>
      <c r="CH4" s="18" t="s">
        <v>80</v>
      </c>
      <c r="CI4" s="20" t="s">
        <v>81</v>
      </c>
      <c r="CJ4" s="18" t="s">
        <v>82</v>
      </c>
      <c r="CK4" s="19" t="s">
        <v>83</v>
      </c>
      <c r="CL4" s="21" t="s">
        <v>84</v>
      </c>
    </row>
    <row r="5" spans="1:90">
      <c r="A5" s="61"/>
      <c r="B5" s="33"/>
      <c r="C5" s="33"/>
      <c r="D5" s="63"/>
      <c r="E5" s="63"/>
      <c r="F5" s="33"/>
      <c r="G5" s="15" t="s">
        <v>19</v>
      </c>
      <c r="H5" s="15" t="s">
        <v>19</v>
      </c>
      <c r="I5" s="15" t="s">
        <v>19</v>
      </c>
      <c r="J5" s="15" t="s">
        <v>19</v>
      </c>
      <c r="K5" s="15" t="s">
        <v>19</v>
      </c>
      <c r="L5" s="15" t="s">
        <v>19</v>
      </c>
      <c r="M5" s="22" t="s">
        <v>26</v>
      </c>
      <c r="N5" s="22" t="s">
        <v>26</v>
      </c>
      <c r="O5" s="26" t="s">
        <v>26</v>
      </c>
      <c r="P5" s="22" t="s">
        <v>26</v>
      </c>
      <c r="Q5" s="22" t="s">
        <v>26</v>
      </c>
      <c r="R5" s="22" t="s">
        <v>26</v>
      </c>
      <c r="S5" s="22" t="s">
        <v>26</v>
      </c>
      <c r="T5" s="22" t="s">
        <v>26</v>
      </c>
      <c r="U5" s="22" t="s">
        <v>26</v>
      </c>
      <c r="V5" s="22" t="s">
        <v>26</v>
      </c>
      <c r="W5" s="22" t="s">
        <v>26</v>
      </c>
      <c r="X5" s="22" t="s">
        <v>26</v>
      </c>
      <c r="Y5" s="22" t="s">
        <v>26</v>
      </c>
      <c r="Z5" s="22" t="s">
        <v>26</v>
      </c>
      <c r="AA5" s="22" t="s">
        <v>26</v>
      </c>
      <c r="AB5" s="22" t="s">
        <v>26</v>
      </c>
      <c r="AC5" s="22" t="s">
        <v>26</v>
      </c>
      <c r="AD5" s="22" t="s">
        <v>26</v>
      </c>
      <c r="AE5" s="22" t="s">
        <v>26</v>
      </c>
      <c r="AF5" s="22" t="s">
        <v>26</v>
      </c>
      <c r="AG5" s="22" t="s">
        <v>26</v>
      </c>
      <c r="AH5" s="22" t="s">
        <v>26</v>
      </c>
      <c r="AI5" s="23" t="s">
        <v>18</v>
      </c>
      <c r="AJ5" s="24" t="s">
        <v>18</v>
      </c>
      <c r="AK5" s="24" t="s">
        <v>18</v>
      </c>
      <c r="AL5" s="24" t="s">
        <v>18</v>
      </c>
      <c r="AM5" s="24" t="s">
        <v>26</v>
      </c>
      <c r="AN5" s="24" t="s">
        <v>26</v>
      </c>
      <c r="AO5" s="24" t="s">
        <v>18</v>
      </c>
      <c r="AP5" s="24" t="s">
        <v>18</v>
      </c>
      <c r="AQ5" s="24" t="s">
        <v>18</v>
      </c>
      <c r="AR5" s="23" t="s">
        <v>18</v>
      </c>
      <c r="AS5" s="23" t="s">
        <v>18</v>
      </c>
      <c r="AT5" s="24" t="s">
        <v>18</v>
      </c>
      <c r="AU5" s="24" t="s">
        <v>18</v>
      </c>
      <c r="AV5" s="24" t="s">
        <v>18</v>
      </c>
      <c r="AW5" s="24" t="s">
        <v>18</v>
      </c>
      <c r="AX5" s="23" t="s">
        <v>18</v>
      </c>
      <c r="AY5" s="24" t="s">
        <v>18</v>
      </c>
      <c r="AZ5" s="23" t="s">
        <v>18</v>
      </c>
      <c r="BA5" s="24" t="s">
        <v>18</v>
      </c>
      <c r="BB5" s="24" t="s">
        <v>18</v>
      </c>
      <c r="BC5" s="24" t="s">
        <v>18</v>
      </c>
      <c r="BD5" s="24" t="s">
        <v>18</v>
      </c>
      <c r="BE5" s="23" t="s">
        <v>18</v>
      </c>
      <c r="BF5" s="23" t="s">
        <v>18</v>
      </c>
      <c r="BG5" s="23" t="s">
        <v>18</v>
      </c>
      <c r="BH5" s="24" t="s">
        <v>18</v>
      </c>
      <c r="BI5" s="24" t="s">
        <v>18</v>
      </c>
      <c r="BJ5" s="23" t="s">
        <v>18</v>
      </c>
      <c r="BK5" s="24" t="s">
        <v>18</v>
      </c>
      <c r="BL5" s="23" t="s">
        <v>18</v>
      </c>
      <c r="BM5" s="24" t="s">
        <v>18</v>
      </c>
      <c r="BN5" s="23" t="s">
        <v>18</v>
      </c>
      <c r="BO5" s="23" t="s">
        <v>18</v>
      </c>
      <c r="BP5" s="24" t="s">
        <v>18</v>
      </c>
      <c r="BQ5" s="23" t="s">
        <v>18</v>
      </c>
      <c r="BR5" s="23" t="s">
        <v>18</v>
      </c>
      <c r="BS5" s="24" t="s">
        <v>18</v>
      </c>
      <c r="BT5" s="24" t="s">
        <v>18</v>
      </c>
      <c r="BU5" s="24" t="s">
        <v>18</v>
      </c>
      <c r="BV5" s="24" t="s">
        <v>18</v>
      </c>
      <c r="BW5" s="24" t="s">
        <v>18</v>
      </c>
      <c r="BX5" s="24" t="s">
        <v>18</v>
      </c>
      <c r="BY5" s="24" t="s">
        <v>18</v>
      </c>
      <c r="BZ5" s="23" t="s">
        <v>18</v>
      </c>
      <c r="CA5" s="24" t="s">
        <v>18</v>
      </c>
      <c r="CB5" s="24" t="s">
        <v>18</v>
      </c>
      <c r="CC5" s="23" t="s">
        <v>18</v>
      </c>
      <c r="CD5" s="24" t="s">
        <v>18</v>
      </c>
      <c r="CE5" s="24" t="s">
        <v>18</v>
      </c>
      <c r="CF5" s="24" t="s">
        <v>18</v>
      </c>
      <c r="CG5" s="24" t="s">
        <v>18</v>
      </c>
      <c r="CH5" s="24" t="s">
        <v>18</v>
      </c>
      <c r="CI5" s="24" t="s">
        <v>18</v>
      </c>
      <c r="CJ5" s="24" t="s">
        <v>18</v>
      </c>
      <c r="CK5" s="23" t="s">
        <v>18</v>
      </c>
      <c r="CL5" s="25" t="s">
        <v>18</v>
      </c>
    </row>
    <row r="6" spans="1:90">
      <c r="A6" s="7" t="s">
        <v>0</v>
      </c>
      <c r="B6" s="38">
        <v>5</v>
      </c>
      <c r="C6" s="38">
        <v>3</v>
      </c>
      <c r="D6" s="8">
        <v>30</v>
      </c>
      <c r="E6" s="9" t="s">
        <v>8</v>
      </c>
      <c r="F6" s="38">
        <v>4</v>
      </c>
      <c r="G6" s="14">
        <v>-0.77659996666666675</v>
      </c>
      <c r="H6" s="14">
        <v>3.7754400794785939E-2</v>
      </c>
      <c r="I6" s="14">
        <v>-4.02576766666667E-2</v>
      </c>
      <c r="J6" s="14">
        <v>1.3515137177214755E-2</v>
      </c>
      <c r="K6" s="14">
        <v>-8.0256567633171391E-2</v>
      </c>
      <c r="L6" s="14">
        <v>4.8535603348881774E-2</v>
      </c>
      <c r="M6" s="26">
        <f>O6</f>
        <v>97.991862925960618</v>
      </c>
      <c r="N6" s="18">
        <f>SUM(Y6:AH6)-AE6+SUM(AI6:AL6,AO6:CL6)/10000</f>
        <v>41.19661070044134</v>
      </c>
      <c r="O6" s="18">
        <f>N6+AM6+AE6</f>
        <v>97.991862925960618</v>
      </c>
      <c r="P6" s="18">
        <v>6.41</v>
      </c>
      <c r="Q6" s="18">
        <v>7.87</v>
      </c>
      <c r="R6" s="18">
        <v>0.65</v>
      </c>
      <c r="S6" s="18">
        <v>2.74</v>
      </c>
      <c r="T6" s="18">
        <v>0.64</v>
      </c>
      <c r="U6" s="18">
        <v>7.0000000000000007E-2</v>
      </c>
      <c r="V6" s="18">
        <v>30.16</v>
      </c>
      <c r="W6" s="35">
        <v>0.95</v>
      </c>
      <c r="X6" s="18">
        <v>0.03</v>
      </c>
      <c r="Y6" s="18">
        <f t="shared" ref="Y6:Y37" si="0">P6/2.139</f>
        <v>2.9967274427302479</v>
      </c>
      <c r="Z6" s="18">
        <f t="shared" ref="Z6:Z37" si="1">Q6/1.4298</f>
        <v>5.504266330955379</v>
      </c>
      <c r="AA6" s="18">
        <f t="shared" ref="AA6:AA37" si="2">R6/1.889</f>
        <v>0.34409740603493916</v>
      </c>
      <c r="AB6" s="18">
        <f>S6/1.399</f>
        <v>1.9585418155825591</v>
      </c>
      <c r="AC6" s="18">
        <f t="shared" ref="AC6:AC37" si="3">T6/1.658</f>
        <v>0.38600723763570571</v>
      </c>
      <c r="AD6" s="18">
        <f t="shared" ref="AD6:AD37" si="4">U6/1.291</f>
        <v>5.4221533694810232E-2</v>
      </c>
      <c r="AE6" s="18">
        <f t="shared" ref="AE6:AE37" si="5">V6/1.348</f>
        <v>22.373887240356083</v>
      </c>
      <c r="AF6" s="26">
        <f>W6/1.2051</f>
        <v>0.78831632229690474</v>
      </c>
      <c r="AG6" s="18">
        <f>X6/1.668</f>
        <v>1.7985611510791366E-2</v>
      </c>
      <c r="AH6" s="18">
        <v>24.35</v>
      </c>
      <c r="AI6" s="19">
        <v>13.2</v>
      </c>
      <c r="AJ6" s="18">
        <v>0.25</v>
      </c>
      <c r="AK6" s="20">
        <v>343</v>
      </c>
      <c r="AL6" s="20">
        <v>28900</v>
      </c>
      <c r="AM6" s="26">
        <f>AE6/0.65</f>
        <v>34.421364985163201</v>
      </c>
      <c r="AN6" s="26">
        <f t="shared" ref="AN6:AN37" si="6">M6-N6</f>
        <v>56.795252225519278</v>
      </c>
      <c r="AO6" s="20" t="s">
        <v>25</v>
      </c>
      <c r="AP6" s="20">
        <v>47</v>
      </c>
      <c r="AQ6" s="20">
        <v>2</v>
      </c>
      <c r="AR6" s="19">
        <v>71.7</v>
      </c>
      <c r="AS6" s="19">
        <v>11.6</v>
      </c>
      <c r="AT6" s="20">
        <v>4292</v>
      </c>
      <c r="AU6" s="20">
        <v>12300</v>
      </c>
      <c r="AV6" s="18">
        <v>7.01</v>
      </c>
      <c r="AW6" s="18">
        <v>1.31</v>
      </c>
      <c r="AX6" s="19">
        <v>66</v>
      </c>
      <c r="AY6" s="18">
        <v>2.5</v>
      </c>
      <c r="AZ6" s="19">
        <v>13</v>
      </c>
      <c r="BA6" s="20">
        <v>224</v>
      </c>
      <c r="BB6" s="20">
        <v>1</v>
      </c>
      <c r="BC6" s="20">
        <v>6</v>
      </c>
      <c r="BD6" s="20" t="s">
        <v>25</v>
      </c>
      <c r="BE6" s="19">
        <v>26.1</v>
      </c>
      <c r="BF6" s="19">
        <v>49</v>
      </c>
      <c r="BG6" s="19">
        <v>98.4</v>
      </c>
      <c r="BH6" s="18">
        <v>0.01</v>
      </c>
      <c r="BI6" s="18">
        <v>55</v>
      </c>
      <c r="BJ6" s="19">
        <v>11.7</v>
      </c>
      <c r="BK6" s="20" t="s">
        <v>25</v>
      </c>
      <c r="BL6" s="19">
        <v>0.8</v>
      </c>
      <c r="BM6" s="20">
        <v>345</v>
      </c>
      <c r="BN6" s="19">
        <v>0.8</v>
      </c>
      <c r="BO6" s="19">
        <v>1.9</v>
      </c>
      <c r="BP6" s="18">
        <v>0.19</v>
      </c>
      <c r="BQ6" s="19">
        <v>0.8</v>
      </c>
      <c r="BR6" s="19">
        <v>0.1</v>
      </c>
      <c r="BS6" s="18">
        <v>0.09</v>
      </c>
      <c r="BT6" s="18">
        <v>0.09</v>
      </c>
      <c r="BU6" s="20" t="s">
        <v>25</v>
      </c>
      <c r="BV6" s="18">
        <v>0.18</v>
      </c>
      <c r="BW6" s="20" t="s">
        <v>25</v>
      </c>
      <c r="BX6" s="18">
        <v>0.08</v>
      </c>
      <c r="BY6" s="20" t="s">
        <v>25</v>
      </c>
      <c r="BZ6" s="20" t="s">
        <v>25</v>
      </c>
      <c r="CA6" s="20" t="s">
        <v>25</v>
      </c>
      <c r="CB6" s="20" t="s">
        <v>25</v>
      </c>
      <c r="CC6" s="20" t="s">
        <v>25</v>
      </c>
      <c r="CD6" s="20">
        <v>2</v>
      </c>
      <c r="CE6" s="18">
        <v>0</v>
      </c>
      <c r="CF6" s="20">
        <v>1000</v>
      </c>
      <c r="CG6" s="18">
        <v>1.5</v>
      </c>
      <c r="CH6" s="18">
        <v>15.8</v>
      </c>
      <c r="CI6" s="20">
        <v>52</v>
      </c>
      <c r="CJ6" s="18">
        <v>0.04</v>
      </c>
      <c r="CK6" s="19">
        <v>0.2</v>
      </c>
      <c r="CL6" s="21">
        <v>1.1200000000000001</v>
      </c>
    </row>
    <row r="7" spans="1:90">
      <c r="A7" s="10" t="s">
        <v>0</v>
      </c>
      <c r="B7" s="38">
        <v>5</v>
      </c>
      <c r="C7" s="38">
        <v>3</v>
      </c>
      <c r="D7" s="9">
        <v>151</v>
      </c>
      <c r="E7" s="9" t="s">
        <v>8</v>
      </c>
      <c r="F7" s="38">
        <v>4</v>
      </c>
      <c r="G7" s="16">
        <v>-0.54509902333333349</v>
      </c>
      <c r="H7" s="16">
        <v>2.3834488261721434E-2</v>
      </c>
      <c r="I7" s="16">
        <v>-2.4862203333333301E-2</v>
      </c>
      <c r="J7" s="16">
        <v>2.6858317770354485E-2</v>
      </c>
      <c r="K7" s="16">
        <v>0.13565567324715566</v>
      </c>
      <c r="L7" s="16">
        <v>2.8114952357775971E-2</v>
      </c>
      <c r="M7" s="26">
        <f t="shared" ref="M7:M62" si="7">O7</f>
        <v>105.59368796201255</v>
      </c>
      <c r="N7" s="26">
        <f t="shared" ref="N7:N62" si="8">SUM(Y7:AH7)-AE7+SUM(AI7:AL7,AO7:CL7)/10000</f>
        <v>42.584101109695737</v>
      </c>
      <c r="O7" s="26">
        <f t="shared" ref="O7:O62" si="9">N7+AM7+AE7</f>
        <v>105.59368796201255</v>
      </c>
      <c r="P7" s="26">
        <v>7.09</v>
      </c>
      <c r="Q7" s="26">
        <v>12.09</v>
      </c>
      <c r="R7" s="26">
        <v>0.5</v>
      </c>
      <c r="S7" s="26">
        <v>2.96</v>
      </c>
      <c r="T7" s="26">
        <v>0.78</v>
      </c>
      <c r="U7" s="26">
        <v>0.31</v>
      </c>
      <c r="V7" s="26">
        <v>33.46</v>
      </c>
      <c r="W7" s="35">
        <v>0.91</v>
      </c>
      <c r="X7" s="26">
        <v>0.02</v>
      </c>
      <c r="Y7" s="26">
        <f t="shared" si="0"/>
        <v>3.3146330060776066</v>
      </c>
      <c r="Z7" s="26">
        <f t="shared" si="1"/>
        <v>8.4557280738564842</v>
      </c>
      <c r="AA7" s="26">
        <f t="shared" si="2"/>
        <v>0.26469031233456858</v>
      </c>
      <c r="AB7" s="26">
        <f t="shared" ref="AB7:AB62" si="10">S7/1.399</f>
        <v>2.115796997855611</v>
      </c>
      <c r="AC7" s="26">
        <f t="shared" si="3"/>
        <v>0.47044632086851634</v>
      </c>
      <c r="AD7" s="26">
        <f t="shared" si="4"/>
        <v>0.24012393493415957</v>
      </c>
      <c r="AE7" s="26">
        <f t="shared" si="5"/>
        <v>24.821958456973292</v>
      </c>
      <c r="AF7" s="26">
        <f t="shared" ref="AF7:AF62" si="11">W7/1.2051</f>
        <v>0.75512405609492983</v>
      </c>
      <c r="AG7" s="26">
        <f>X7/1.668</f>
        <v>1.1990407673860911E-2</v>
      </c>
      <c r="AH7" s="26">
        <v>23.55</v>
      </c>
      <c r="AI7" s="27">
        <v>12.7</v>
      </c>
      <c r="AJ7" s="26">
        <v>0.21</v>
      </c>
      <c r="AK7" s="28">
        <v>425</v>
      </c>
      <c r="AL7" s="28">
        <v>20700</v>
      </c>
      <c r="AM7" s="26">
        <f t="shared" ref="AM7:AM62" si="12">AE7/0.65</f>
        <v>38.187628395343523</v>
      </c>
      <c r="AN7" s="26">
        <f t="shared" si="6"/>
        <v>63.009586852316815</v>
      </c>
      <c r="AO7" s="28" t="s">
        <v>25</v>
      </c>
      <c r="AP7" s="28">
        <v>35</v>
      </c>
      <c r="AQ7" s="28" t="s">
        <v>25</v>
      </c>
      <c r="AR7" s="27">
        <v>50.7</v>
      </c>
      <c r="AS7" s="27">
        <v>16.2</v>
      </c>
      <c r="AT7" s="28">
        <v>1605</v>
      </c>
      <c r="AU7" s="28">
        <v>10200</v>
      </c>
      <c r="AV7" s="26">
        <v>6.9</v>
      </c>
      <c r="AW7" s="26">
        <v>2.2799999999999998</v>
      </c>
      <c r="AX7" s="27">
        <v>57.6</v>
      </c>
      <c r="AY7" s="26">
        <v>2.04</v>
      </c>
      <c r="AZ7" s="27">
        <v>11.4</v>
      </c>
      <c r="BA7" s="28">
        <v>176</v>
      </c>
      <c r="BB7" s="28" t="s">
        <v>25</v>
      </c>
      <c r="BC7" s="28" t="s">
        <v>25</v>
      </c>
      <c r="BD7" s="28" t="s">
        <v>25</v>
      </c>
      <c r="BE7" s="27">
        <v>59.4</v>
      </c>
      <c r="BF7" s="27">
        <v>14</v>
      </c>
      <c r="BG7" s="27">
        <v>64.5</v>
      </c>
      <c r="BH7" s="26">
        <v>0.02</v>
      </c>
      <c r="BI7" s="28" t="s">
        <v>25</v>
      </c>
      <c r="BJ7" s="27">
        <v>11.8</v>
      </c>
      <c r="BK7" s="26">
        <v>0.12</v>
      </c>
      <c r="BL7" s="27">
        <v>0.5</v>
      </c>
      <c r="BM7" s="28">
        <v>147</v>
      </c>
      <c r="BN7" s="27">
        <v>0.7</v>
      </c>
      <c r="BO7" s="27">
        <v>1.4</v>
      </c>
      <c r="BP7" s="26">
        <v>0.2</v>
      </c>
      <c r="BQ7" s="27">
        <v>0.5</v>
      </c>
      <c r="BR7" s="28" t="s">
        <v>25</v>
      </c>
      <c r="BS7" s="28" t="s">
        <v>25</v>
      </c>
      <c r="BT7" s="26">
        <v>0.13</v>
      </c>
      <c r="BU7" s="28" t="s">
        <v>25</v>
      </c>
      <c r="BV7" s="26">
        <v>0.11</v>
      </c>
      <c r="BW7" s="28" t="s">
        <v>25</v>
      </c>
      <c r="BX7" s="26">
        <v>0.08</v>
      </c>
      <c r="BY7" s="28" t="s">
        <v>25</v>
      </c>
      <c r="BZ7" s="27">
        <v>0.1</v>
      </c>
      <c r="CA7" s="28" t="s">
        <v>25</v>
      </c>
      <c r="CB7" s="28" t="s">
        <v>25</v>
      </c>
      <c r="CC7" s="28" t="s">
        <v>25</v>
      </c>
      <c r="CD7" s="28">
        <v>6</v>
      </c>
      <c r="CE7" s="26">
        <v>0</v>
      </c>
      <c r="CF7" s="28">
        <v>406</v>
      </c>
      <c r="CG7" s="26">
        <v>0.26</v>
      </c>
      <c r="CH7" s="26">
        <v>6.26</v>
      </c>
      <c r="CI7" s="28">
        <v>34</v>
      </c>
      <c r="CJ7" s="26">
        <v>0.04</v>
      </c>
      <c r="CK7" s="27">
        <v>0.2</v>
      </c>
      <c r="CL7" s="29">
        <v>1.33</v>
      </c>
    </row>
    <row r="8" spans="1:90">
      <c r="A8" s="10" t="s">
        <v>0</v>
      </c>
      <c r="B8" s="38">
        <v>5</v>
      </c>
      <c r="C8" s="38">
        <v>3</v>
      </c>
      <c r="D8" s="9">
        <v>168</v>
      </c>
      <c r="E8" s="9" t="s">
        <v>8</v>
      </c>
      <c r="F8" s="38">
        <v>4</v>
      </c>
      <c r="G8" s="16">
        <v>5.7603366666666711E-2</v>
      </c>
      <c r="H8" s="16">
        <v>1.6591116164433737E-2</v>
      </c>
      <c r="I8" s="16">
        <v>6.94183666666668E-2</v>
      </c>
      <c r="J8" s="16">
        <v>2.1973342790975865E-2</v>
      </c>
      <c r="K8" s="16">
        <v>-4.8599263430661899E-2</v>
      </c>
      <c r="L8" s="16">
        <v>3.2152153073368724E-2</v>
      </c>
      <c r="M8" s="26">
        <f t="shared" si="7"/>
        <v>108.83325108124704</v>
      </c>
      <c r="N8" s="26">
        <f t="shared" si="8"/>
        <v>55.352310656686434</v>
      </c>
      <c r="O8" s="26">
        <f t="shared" si="9"/>
        <v>108.83325108124704</v>
      </c>
      <c r="P8" s="26">
        <v>10.23</v>
      </c>
      <c r="Q8" s="26">
        <v>11.86</v>
      </c>
      <c r="R8" s="26">
        <v>0.47</v>
      </c>
      <c r="S8" s="26">
        <v>5.58</v>
      </c>
      <c r="T8" s="26">
        <v>0.76</v>
      </c>
      <c r="U8" s="26">
        <v>0.25</v>
      </c>
      <c r="V8" s="26">
        <v>28.4</v>
      </c>
      <c r="W8" s="35">
        <v>0.91</v>
      </c>
      <c r="X8" s="26">
        <v>0.02</v>
      </c>
      <c r="Y8" s="26">
        <f t="shared" si="0"/>
        <v>4.7826086956521747</v>
      </c>
      <c r="Z8" s="26">
        <f t="shared" si="1"/>
        <v>8.2948664148832005</v>
      </c>
      <c r="AA8" s="26">
        <f t="shared" si="2"/>
        <v>0.24880889359449443</v>
      </c>
      <c r="AB8" s="26">
        <f t="shared" si="10"/>
        <v>3.9885632594710509</v>
      </c>
      <c r="AC8" s="26">
        <f t="shared" si="3"/>
        <v>0.45838359469240053</v>
      </c>
      <c r="AD8" s="26">
        <f t="shared" si="4"/>
        <v>0.19364833462432224</v>
      </c>
      <c r="AE8" s="26">
        <f t="shared" si="5"/>
        <v>21.068249258160236</v>
      </c>
      <c r="AF8" s="26">
        <f t="shared" si="11"/>
        <v>0.75512405609492983</v>
      </c>
      <c r="AG8" s="26">
        <f>X8/1.668</f>
        <v>1.1990407673860911E-2</v>
      </c>
      <c r="AH8" s="26">
        <v>32.409999999999997</v>
      </c>
      <c r="AI8" s="27">
        <v>11.5</v>
      </c>
      <c r="AJ8" s="26">
        <v>0.36</v>
      </c>
      <c r="AK8" s="28">
        <v>257</v>
      </c>
      <c r="AL8" s="28">
        <v>32600</v>
      </c>
      <c r="AM8" s="26">
        <f t="shared" si="12"/>
        <v>32.412691166400364</v>
      </c>
      <c r="AN8" s="26">
        <f t="shared" si="6"/>
        <v>53.480940424560607</v>
      </c>
      <c r="AO8" s="28" t="s">
        <v>25</v>
      </c>
      <c r="AP8" s="28">
        <v>43</v>
      </c>
      <c r="AQ8" s="28" t="s">
        <v>25</v>
      </c>
      <c r="AR8" s="27">
        <v>18.8</v>
      </c>
      <c r="AS8" s="27">
        <v>8.1</v>
      </c>
      <c r="AT8" s="28">
        <v>1044</v>
      </c>
      <c r="AU8" s="28">
        <v>6200</v>
      </c>
      <c r="AV8" s="26">
        <v>5.49</v>
      </c>
      <c r="AW8" s="26">
        <v>2.4900000000000002</v>
      </c>
      <c r="AX8" s="27">
        <v>65.400000000000006</v>
      </c>
      <c r="AY8" s="26">
        <v>0.61</v>
      </c>
      <c r="AZ8" s="27">
        <v>16.2</v>
      </c>
      <c r="BA8" s="28">
        <v>331</v>
      </c>
      <c r="BB8" s="28" t="s">
        <v>25</v>
      </c>
      <c r="BC8" s="28">
        <v>7</v>
      </c>
      <c r="BD8" s="28" t="s">
        <v>25</v>
      </c>
      <c r="BE8" s="27">
        <v>62.9</v>
      </c>
      <c r="BF8" s="27">
        <v>4</v>
      </c>
      <c r="BG8" s="27">
        <v>43.8</v>
      </c>
      <c r="BH8" s="26">
        <v>0.01</v>
      </c>
      <c r="BI8" s="28" t="s">
        <v>25</v>
      </c>
      <c r="BJ8" s="27">
        <v>8.4</v>
      </c>
      <c r="BK8" s="28" t="s">
        <v>25</v>
      </c>
      <c r="BL8" s="27">
        <v>1.2</v>
      </c>
      <c r="BM8" s="28">
        <v>1050</v>
      </c>
      <c r="BN8" s="27">
        <v>0.8</v>
      </c>
      <c r="BO8" s="27">
        <v>1.9</v>
      </c>
      <c r="BP8" s="26">
        <v>0.21</v>
      </c>
      <c r="BQ8" s="27">
        <v>0.7</v>
      </c>
      <c r="BR8" s="27">
        <v>0.1</v>
      </c>
      <c r="BS8" s="26">
        <v>0.14000000000000001</v>
      </c>
      <c r="BT8" s="26">
        <v>0.08</v>
      </c>
      <c r="BU8" s="28" t="s">
        <v>25</v>
      </c>
      <c r="BV8" s="26">
        <v>0.12</v>
      </c>
      <c r="BW8" s="28" t="s">
        <v>25</v>
      </c>
      <c r="BX8" s="26">
        <v>0.09</v>
      </c>
      <c r="BY8" s="28" t="s">
        <v>25</v>
      </c>
      <c r="BZ8" s="28" t="s">
        <v>25</v>
      </c>
      <c r="CA8" s="28" t="s">
        <v>25</v>
      </c>
      <c r="CB8" s="28" t="s">
        <v>25</v>
      </c>
      <c r="CC8" s="28" t="s">
        <v>25</v>
      </c>
      <c r="CD8" s="28">
        <v>11</v>
      </c>
      <c r="CE8" s="26">
        <v>0</v>
      </c>
      <c r="CF8" s="28">
        <v>268</v>
      </c>
      <c r="CG8" s="26">
        <v>0.1</v>
      </c>
      <c r="CH8" s="26">
        <v>3.27</v>
      </c>
      <c r="CI8" s="28">
        <v>13</v>
      </c>
      <c r="CJ8" s="26">
        <v>7.0000000000000007E-2</v>
      </c>
      <c r="CK8" s="27">
        <v>0.2</v>
      </c>
      <c r="CL8" s="29">
        <v>2.13</v>
      </c>
    </row>
    <row r="9" spans="1:90">
      <c r="A9" s="10" t="s">
        <v>0</v>
      </c>
      <c r="B9" s="38">
        <v>5</v>
      </c>
      <c r="C9" s="38">
        <v>3</v>
      </c>
      <c r="D9" s="9">
        <v>281</v>
      </c>
      <c r="E9" s="9" t="s">
        <v>9</v>
      </c>
      <c r="F9" s="38">
        <v>3</v>
      </c>
      <c r="G9" s="16">
        <v>-0.15514261000000001</v>
      </c>
      <c r="H9" s="16">
        <v>1.3339702987413224E-2</v>
      </c>
      <c r="I9" s="16">
        <v>7.31134333333332E-2</v>
      </c>
      <c r="J9" s="16">
        <v>8.0350974016082325E-3</v>
      </c>
      <c r="K9" s="16">
        <v>0.14571695267178369</v>
      </c>
      <c r="L9" s="16">
        <v>6.1623100955513023E-2</v>
      </c>
      <c r="M9" s="26">
        <f t="shared" si="7"/>
        <v>94.990425938999408</v>
      </c>
      <c r="N9" s="26">
        <f t="shared" si="8"/>
        <v>38.138679762327428</v>
      </c>
      <c r="O9" s="26">
        <f t="shared" si="9"/>
        <v>94.990425938999408</v>
      </c>
      <c r="P9" s="26">
        <v>4.9800000000000004</v>
      </c>
      <c r="Q9" s="26">
        <v>12.13</v>
      </c>
      <c r="R9" s="26">
        <v>0.09</v>
      </c>
      <c r="S9" s="26">
        <v>2.4700000000000002</v>
      </c>
      <c r="T9" s="26">
        <v>0.74</v>
      </c>
      <c r="U9" s="26">
        <v>0.93</v>
      </c>
      <c r="V9" s="26">
        <v>30.19</v>
      </c>
      <c r="W9" s="35">
        <v>0.94</v>
      </c>
      <c r="X9" s="26" t="s">
        <v>25</v>
      </c>
      <c r="Y9" s="26">
        <f t="shared" si="0"/>
        <v>2.3281907433380087</v>
      </c>
      <c r="Z9" s="26">
        <f t="shared" si="1"/>
        <v>8.4837040145474898</v>
      </c>
      <c r="AA9" s="26">
        <f t="shared" si="2"/>
        <v>4.7644256220222336E-2</v>
      </c>
      <c r="AB9" s="26">
        <f t="shared" si="10"/>
        <v>1.7655468191565404</v>
      </c>
      <c r="AC9" s="26">
        <f t="shared" si="3"/>
        <v>0.44632086851628472</v>
      </c>
      <c r="AD9" s="26">
        <f t="shared" si="4"/>
        <v>0.72037180480247875</v>
      </c>
      <c r="AE9" s="26">
        <f t="shared" si="5"/>
        <v>22.39614243323442</v>
      </c>
      <c r="AF9" s="26">
        <f t="shared" si="11"/>
        <v>0.78001825574641104</v>
      </c>
      <c r="AG9" s="26" t="s">
        <v>25</v>
      </c>
      <c r="AH9" s="26">
        <v>23.07</v>
      </c>
      <c r="AI9" s="27">
        <v>13.5</v>
      </c>
      <c r="AJ9" s="26">
        <v>0.19</v>
      </c>
      <c r="AK9" s="28">
        <v>61</v>
      </c>
      <c r="AL9" s="28">
        <v>2310</v>
      </c>
      <c r="AM9" s="26">
        <f t="shared" si="12"/>
        <v>34.455603743437571</v>
      </c>
      <c r="AN9" s="26">
        <f t="shared" si="6"/>
        <v>56.85174617667198</v>
      </c>
      <c r="AO9" s="28" t="s">
        <v>25</v>
      </c>
      <c r="AP9" s="28">
        <v>16</v>
      </c>
      <c r="AQ9" s="28" t="s">
        <v>25</v>
      </c>
      <c r="AR9" s="27">
        <v>9.8000000000000007</v>
      </c>
      <c r="AS9" s="27">
        <v>7.5</v>
      </c>
      <c r="AT9" s="28">
        <v>549.29999999999995</v>
      </c>
      <c r="AU9" s="28">
        <v>1580</v>
      </c>
      <c r="AV9" s="26">
        <v>1.41</v>
      </c>
      <c r="AW9" s="26">
        <v>1.39</v>
      </c>
      <c r="AX9" s="27">
        <v>33.299999999999997</v>
      </c>
      <c r="AY9" s="26">
        <v>0.15</v>
      </c>
      <c r="AZ9" s="27">
        <v>13.9</v>
      </c>
      <c r="BA9" s="28">
        <v>153</v>
      </c>
      <c r="BB9" s="28" t="s">
        <v>25</v>
      </c>
      <c r="BC9" s="28" t="s">
        <v>25</v>
      </c>
      <c r="BD9" s="28" t="s">
        <v>25</v>
      </c>
      <c r="BE9" s="27">
        <v>27.2</v>
      </c>
      <c r="BF9" s="27">
        <v>1.8</v>
      </c>
      <c r="BG9" s="27">
        <v>1.17</v>
      </c>
      <c r="BH9" s="26">
        <v>0.01</v>
      </c>
      <c r="BI9" s="28" t="s">
        <v>25</v>
      </c>
      <c r="BJ9" s="27">
        <v>7</v>
      </c>
      <c r="BK9" s="26">
        <v>0.08</v>
      </c>
      <c r="BL9" s="27">
        <v>0.8</v>
      </c>
      <c r="BM9" s="28">
        <v>83</v>
      </c>
      <c r="BN9" s="27">
        <v>0.4</v>
      </c>
      <c r="BO9" s="27">
        <v>0.8</v>
      </c>
      <c r="BP9" s="26">
        <v>0.1</v>
      </c>
      <c r="BQ9" s="27">
        <v>0.5</v>
      </c>
      <c r="BR9" s="28" t="s">
        <v>25</v>
      </c>
      <c r="BS9" s="26">
        <v>0.06</v>
      </c>
      <c r="BT9" s="26">
        <v>0.09</v>
      </c>
      <c r="BU9" s="28" t="s">
        <v>25</v>
      </c>
      <c r="BV9" s="28" t="s">
        <v>25</v>
      </c>
      <c r="BW9" s="28" t="s">
        <v>25</v>
      </c>
      <c r="BX9" s="28" t="s">
        <v>25</v>
      </c>
      <c r="BY9" s="28" t="s">
        <v>25</v>
      </c>
      <c r="BZ9" s="28" t="s">
        <v>25</v>
      </c>
      <c r="CA9" s="28" t="s">
        <v>25</v>
      </c>
      <c r="CB9" s="28" t="s">
        <v>25</v>
      </c>
      <c r="CC9" s="28" t="s">
        <v>25</v>
      </c>
      <c r="CD9" s="28">
        <v>3</v>
      </c>
      <c r="CE9" s="26">
        <v>0</v>
      </c>
      <c r="CF9" s="28">
        <v>82</v>
      </c>
      <c r="CG9" s="26">
        <v>0.16</v>
      </c>
      <c r="CH9" s="26">
        <v>2.15</v>
      </c>
      <c r="CI9" s="28">
        <v>6</v>
      </c>
      <c r="CJ9" s="26">
        <v>0.01</v>
      </c>
      <c r="CK9" s="28" t="s">
        <v>25</v>
      </c>
      <c r="CL9" s="29">
        <v>2.06</v>
      </c>
    </row>
    <row r="10" spans="1:90">
      <c r="A10" s="10" t="s">
        <v>0</v>
      </c>
      <c r="B10" s="38">
        <v>5</v>
      </c>
      <c r="C10" s="38">
        <v>3</v>
      </c>
      <c r="D10" s="9">
        <v>312</v>
      </c>
      <c r="E10" s="9" t="s">
        <v>9</v>
      </c>
      <c r="F10" s="38">
        <v>3</v>
      </c>
      <c r="G10" s="16">
        <v>-0.39119234333333336</v>
      </c>
      <c r="H10" s="16">
        <v>3.163581801755936E-2</v>
      </c>
      <c r="I10" s="16">
        <v>-4.5140210000000014E-2</v>
      </c>
      <c r="J10" s="16">
        <v>3.1335649188877525E-2</v>
      </c>
      <c r="K10" s="16">
        <v>-8.9350742753543627E-2</v>
      </c>
      <c r="L10" s="16">
        <v>4.1295422228297192E-2</v>
      </c>
      <c r="M10" s="26">
        <f t="shared" si="7"/>
        <v>100.32140663330892</v>
      </c>
      <c r="N10" s="26">
        <f t="shared" si="8"/>
        <v>45.65409323454152</v>
      </c>
      <c r="O10" s="26">
        <f t="shared" si="9"/>
        <v>100.32140663330892</v>
      </c>
      <c r="P10" s="26">
        <v>5.13</v>
      </c>
      <c r="Q10" s="26">
        <v>14.7</v>
      </c>
      <c r="R10" s="26">
        <v>0.38</v>
      </c>
      <c r="S10" s="26">
        <v>2.68</v>
      </c>
      <c r="T10" s="26">
        <v>0.69</v>
      </c>
      <c r="U10" s="26">
        <v>0.65</v>
      </c>
      <c r="V10" s="26">
        <v>29.03</v>
      </c>
      <c r="W10" s="35">
        <v>0.82</v>
      </c>
      <c r="X10" s="26">
        <v>0.01</v>
      </c>
      <c r="Y10" s="26">
        <f t="shared" si="0"/>
        <v>2.3983169705469849</v>
      </c>
      <c r="Z10" s="26">
        <f t="shared" si="1"/>
        <v>10.281158203944607</v>
      </c>
      <c r="AA10" s="26">
        <f t="shared" si="2"/>
        <v>0.20116463737427209</v>
      </c>
      <c r="AB10" s="26">
        <f t="shared" si="10"/>
        <v>1.9156540385989993</v>
      </c>
      <c r="AC10" s="26">
        <f t="shared" si="3"/>
        <v>0.41616405307599519</v>
      </c>
      <c r="AD10" s="26">
        <f t="shared" si="4"/>
        <v>0.50348567002323785</v>
      </c>
      <c r="AE10" s="26">
        <f t="shared" si="5"/>
        <v>21.53560830860534</v>
      </c>
      <c r="AF10" s="26">
        <f t="shared" si="11"/>
        <v>0.68044145714048621</v>
      </c>
      <c r="AG10" s="26">
        <f t="shared" ref="AG10:AG15" si="13">X10/1.668</f>
        <v>5.9952038369304557E-3</v>
      </c>
      <c r="AH10" s="26">
        <v>23.43</v>
      </c>
      <c r="AI10" s="27">
        <v>14.5</v>
      </c>
      <c r="AJ10" s="26">
        <v>0.23</v>
      </c>
      <c r="AK10" s="28">
        <v>246</v>
      </c>
      <c r="AL10" s="28">
        <v>25300</v>
      </c>
      <c r="AM10" s="26">
        <f t="shared" si="12"/>
        <v>33.131705090162058</v>
      </c>
      <c r="AN10" s="26">
        <f t="shared" si="6"/>
        <v>54.667313398767405</v>
      </c>
      <c r="AO10" s="28" t="s">
        <v>25</v>
      </c>
      <c r="AP10" s="28">
        <v>32</v>
      </c>
      <c r="AQ10" s="28" t="s">
        <v>25</v>
      </c>
      <c r="AR10" s="27">
        <v>70.400000000000006</v>
      </c>
      <c r="AS10" s="27">
        <v>15.9</v>
      </c>
      <c r="AT10" s="28">
        <v>3332</v>
      </c>
      <c r="AU10" s="28">
        <v>27400</v>
      </c>
      <c r="AV10" s="26">
        <v>5.86</v>
      </c>
      <c r="AW10" s="26">
        <v>1.67</v>
      </c>
      <c r="AX10" s="27">
        <v>72.3</v>
      </c>
      <c r="AY10" s="26">
        <v>1.5</v>
      </c>
      <c r="AZ10" s="27">
        <v>9.1999999999999993</v>
      </c>
      <c r="BA10" s="28">
        <v>216</v>
      </c>
      <c r="BB10" s="28" t="s">
        <v>25</v>
      </c>
      <c r="BC10" s="28" t="s">
        <v>25</v>
      </c>
      <c r="BD10" s="28" t="s">
        <v>25</v>
      </c>
      <c r="BE10" s="27">
        <v>67.3</v>
      </c>
      <c r="BF10" s="27">
        <v>28</v>
      </c>
      <c r="BG10" s="27">
        <v>231</v>
      </c>
      <c r="BH10" s="26">
        <v>0.01</v>
      </c>
      <c r="BI10" s="28" t="s">
        <v>25</v>
      </c>
      <c r="BJ10" s="27">
        <v>14.1</v>
      </c>
      <c r="BK10" s="28" t="s">
        <v>25</v>
      </c>
      <c r="BL10" s="27">
        <v>0.4</v>
      </c>
      <c r="BM10" s="28">
        <v>263</v>
      </c>
      <c r="BN10" s="27">
        <v>0.5</v>
      </c>
      <c r="BO10" s="27">
        <v>1</v>
      </c>
      <c r="BP10" s="26">
        <v>0.11</v>
      </c>
      <c r="BQ10" s="27">
        <v>0.5</v>
      </c>
      <c r="BR10" s="28" t="s">
        <v>25</v>
      </c>
      <c r="BS10" s="28" t="s">
        <v>25</v>
      </c>
      <c r="BT10" s="26">
        <v>0.1</v>
      </c>
      <c r="BU10" s="28" t="s">
        <v>25</v>
      </c>
      <c r="BV10" s="26">
        <v>0.06</v>
      </c>
      <c r="BW10" s="28" t="s">
        <v>25</v>
      </c>
      <c r="BX10" s="28" t="s">
        <v>25</v>
      </c>
      <c r="BY10" s="28" t="s">
        <v>25</v>
      </c>
      <c r="BZ10" s="28" t="s">
        <v>25</v>
      </c>
      <c r="CA10" s="28" t="s">
        <v>25</v>
      </c>
      <c r="CB10" s="28" t="s">
        <v>25</v>
      </c>
      <c r="CC10" s="28" t="s">
        <v>25</v>
      </c>
      <c r="CD10" s="28">
        <v>3</v>
      </c>
      <c r="CE10" s="26">
        <v>0</v>
      </c>
      <c r="CF10" s="28">
        <v>822</v>
      </c>
      <c r="CG10" s="26">
        <v>0.79</v>
      </c>
      <c r="CH10" s="26">
        <v>4.74</v>
      </c>
      <c r="CI10" s="28">
        <v>60</v>
      </c>
      <c r="CJ10" s="26">
        <v>0.12</v>
      </c>
      <c r="CK10" s="28" t="s">
        <v>25</v>
      </c>
      <c r="CL10" s="29">
        <v>2.84</v>
      </c>
    </row>
    <row r="11" spans="1:90">
      <c r="A11" s="10" t="s">
        <v>0</v>
      </c>
      <c r="B11" s="38">
        <v>5</v>
      </c>
      <c r="C11" s="38">
        <v>3</v>
      </c>
      <c r="D11" s="9">
        <v>330</v>
      </c>
      <c r="E11" s="9" t="s">
        <v>9</v>
      </c>
      <c r="F11" s="38">
        <v>3</v>
      </c>
      <c r="G11" s="16">
        <v>4.3246133333333381E-3</v>
      </c>
      <c r="H11" s="16">
        <v>3.4706279426883722E-2</v>
      </c>
      <c r="I11" s="16">
        <v>-0.29225520333333321</v>
      </c>
      <c r="J11" s="16">
        <v>8.7922701224275781E-3</v>
      </c>
      <c r="K11" s="16">
        <v>-0.5838456882589953</v>
      </c>
      <c r="L11" s="16">
        <v>5.9724521609246184E-2</v>
      </c>
      <c r="M11" s="26">
        <f t="shared" si="7"/>
        <v>92.470088180745847</v>
      </c>
      <c r="N11" s="26">
        <f t="shared" si="8"/>
        <v>41.28656843639525</v>
      </c>
      <c r="O11" s="26">
        <f t="shared" si="9"/>
        <v>92.470088180745847</v>
      </c>
      <c r="P11" s="26">
        <v>10.02</v>
      </c>
      <c r="Q11" s="26">
        <v>10.16</v>
      </c>
      <c r="R11" s="26">
        <v>1.05</v>
      </c>
      <c r="S11" s="26">
        <v>6.1</v>
      </c>
      <c r="T11" s="26">
        <v>1.1399999999999999</v>
      </c>
      <c r="U11" s="26">
        <v>0.77</v>
      </c>
      <c r="V11" s="26">
        <v>27.18</v>
      </c>
      <c r="W11" s="35">
        <v>1.33</v>
      </c>
      <c r="X11" s="26">
        <v>7.0000000000000007E-2</v>
      </c>
      <c r="Y11" s="26">
        <f t="shared" si="0"/>
        <v>4.6844319775596075</v>
      </c>
      <c r="Z11" s="26">
        <f t="shared" si="1"/>
        <v>7.1058889355154573</v>
      </c>
      <c r="AA11" s="26">
        <f t="shared" si="2"/>
        <v>0.55584965590259394</v>
      </c>
      <c r="AB11" s="26">
        <f t="shared" si="10"/>
        <v>4.3602573266619009</v>
      </c>
      <c r="AC11" s="26">
        <f t="shared" si="3"/>
        <v>0.68757539203860074</v>
      </c>
      <c r="AD11" s="26">
        <f t="shared" si="4"/>
        <v>0.59643687064291251</v>
      </c>
      <c r="AE11" s="26">
        <f t="shared" si="5"/>
        <v>20.163204747774479</v>
      </c>
      <c r="AF11" s="26">
        <f t="shared" si="11"/>
        <v>1.1036428512156669</v>
      </c>
      <c r="AG11" s="26">
        <f t="shared" si="13"/>
        <v>4.1966426858513192E-2</v>
      </c>
      <c r="AH11" s="26">
        <v>20.81</v>
      </c>
      <c r="AI11" s="27">
        <v>15.1</v>
      </c>
      <c r="AJ11" s="26">
        <v>0.26</v>
      </c>
      <c r="AK11" s="28">
        <v>460</v>
      </c>
      <c r="AL11" s="28">
        <v>6590</v>
      </c>
      <c r="AM11" s="26">
        <f t="shared" si="12"/>
        <v>31.020314996576122</v>
      </c>
      <c r="AN11" s="26">
        <f t="shared" si="6"/>
        <v>51.183519744350598</v>
      </c>
      <c r="AO11" s="28">
        <v>1</v>
      </c>
      <c r="AP11" s="28">
        <v>40</v>
      </c>
      <c r="AQ11" s="28">
        <v>7</v>
      </c>
      <c r="AR11" s="27">
        <v>14.3</v>
      </c>
      <c r="AS11" s="27">
        <v>11.2</v>
      </c>
      <c r="AT11" s="28">
        <v>1764</v>
      </c>
      <c r="AU11" s="28">
        <v>3100</v>
      </c>
      <c r="AV11" s="26">
        <v>6.14</v>
      </c>
      <c r="AW11" s="26">
        <v>2.02</v>
      </c>
      <c r="AX11" s="27">
        <v>39.799999999999997</v>
      </c>
      <c r="AY11" s="26">
        <v>0.23</v>
      </c>
      <c r="AZ11" s="27">
        <v>35.4</v>
      </c>
      <c r="BA11" s="28">
        <v>287</v>
      </c>
      <c r="BB11" s="28">
        <v>2</v>
      </c>
      <c r="BC11" s="28">
        <v>14</v>
      </c>
      <c r="BD11" s="28">
        <v>1</v>
      </c>
      <c r="BE11" s="27">
        <v>19.100000000000001</v>
      </c>
      <c r="BF11" s="27">
        <v>12</v>
      </c>
      <c r="BG11" s="27">
        <v>62.1</v>
      </c>
      <c r="BH11" s="26">
        <v>0.03</v>
      </c>
      <c r="BI11" s="28" t="s">
        <v>25</v>
      </c>
      <c r="BJ11" s="27">
        <v>17.2</v>
      </c>
      <c r="BK11" s="28" t="s">
        <v>25</v>
      </c>
      <c r="BL11" s="27">
        <v>2.5</v>
      </c>
      <c r="BM11" s="28">
        <v>514</v>
      </c>
      <c r="BN11" s="27">
        <v>2.1</v>
      </c>
      <c r="BO11" s="27">
        <v>4.3</v>
      </c>
      <c r="BP11" s="26">
        <v>0.55000000000000004</v>
      </c>
      <c r="BQ11" s="27">
        <v>2</v>
      </c>
      <c r="BR11" s="27">
        <v>0.4</v>
      </c>
      <c r="BS11" s="26">
        <v>0.15</v>
      </c>
      <c r="BT11" s="26">
        <v>0.37</v>
      </c>
      <c r="BU11" s="26">
        <v>0.06</v>
      </c>
      <c r="BV11" s="26">
        <v>0.42</v>
      </c>
      <c r="BW11" s="26">
        <v>0.08</v>
      </c>
      <c r="BX11" s="26">
        <v>0.23</v>
      </c>
      <c r="BY11" s="26">
        <v>0.05</v>
      </c>
      <c r="BZ11" s="27">
        <v>0.2</v>
      </c>
      <c r="CA11" s="28" t="s">
        <v>25</v>
      </c>
      <c r="CB11" s="28" t="s">
        <v>25</v>
      </c>
      <c r="CC11" s="28" t="s">
        <v>25</v>
      </c>
      <c r="CD11" s="28">
        <v>2</v>
      </c>
      <c r="CE11" s="26">
        <v>0</v>
      </c>
      <c r="CF11" s="28">
        <v>361</v>
      </c>
      <c r="CG11" s="26">
        <v>0.31</v>
      </c>
      <c r="CH11" s="26">
        <v>1.53</v>
      </c>
      <c r="CI11" s="28">
        <v>10</v>
      </c>
      <c r="CJ11" s="26">
        <v>0.13</v>
      </c>
      <c r="CK11" s="27">
        <v>0.5</v>
      </c>
      <c r="CL11" s="29">
        <v>1.43</v>
      </c>
    </row>
    <row r="12" spans="1:90">
      <c r="A12" s="10" t="s">
        <v>0</v>
      </c>
      <c r="B12" s="38">
        <v>5</v>
      </c>
      <c r="C12" s="38">
        <v>3</v>
      </c>
      <c r="D12" s="9">
        <v>383</v>
      </c>
      <c r="E12" s="9" t="s">
        <v>10</v>
      </c>
      <c r="F12" s="38">
        <v>2</v>
      </c>
      <c r="G12" s="16">
        <v>0.38989819999999997</v>
      </c>
      <c r="H12" s="16">
        <v>1.109669594000863E-2</v>
      </c>
      <c r="I12" s="16">
        <v>-0.14565755000000002</v>
      </c>
      <c r="J12" s="16">
        <v>2.1671202928393266E-2</v>
      </c>
      <c r="K12" s="16">
        <v>-0.28736797595849106</v>
      </c>
      <c r="L12" s="16">
        <v>5.1085024668029843E-3</v>
      </c>
      <c r="M12" s="26">
        <f t="shared" si="7"/>
        <v>93.619865682864443</v>
      </c>
      <c r="N12" s="26">
        <f t="shared" si="8"/>
        <v>48.010415785580726</v>
      </c>
      <c r="O12" s="26">
        <f t="shared" si="9"/>
        <v>93.619865682864443</v>
      </c>
      <c r="P12" s="26">
        <v>7.11</v>
      </c>
      <c r="Q12" s="26">
        <v>17.36</v>
      </c>
      <c r="R12" s="26">
        <v>0.35</v>
      </c>
      <c r="S12" s="26">
        <v>3.52</v>
      </c>
      <c r="T12" s="26">
        <v>0.59</v>
      </c>
      <c r="U12" s="26">
        <v>0.19</v>
      </c>
      <c r="V12" s="26">
        <v>24.22</v>
      </c>
      <c r="W12" s="35">
        <v>0.85</v>
      </c>
      <c r="X12" s="26">
        <v>0.02</v>
      </c>
      <c r="Y12" s="26">
        <f t="shared" si="0"/>
        <v>3.3239831697054703</v>
      </c>
      <c r="Z12" s="26">
        <f t="shared" si="1"/>
        <v>12.141558259896488</v>
      </c>
      <c r="AA12" s="26">
        <f t="shared" si="2"/>
        <v>0.18528321863419797</v>
      </c>
      <c r="AB12" s="26">
        <f t="shared" si="10"/>
        <v>2.516082916368835</v>
      </c>
      <c r="AC12" s="26">
        <f t="shared" si="3"/>
        <v>0.35585042219541618</v>
      </c>
      <c r="AD12" s="26">
        <f t="shared" si="4"/>
        <v>0.14717273431448491</v>
      </c>
      <c r="AE12" s="26">
        <f t="shared" si="5"/>
        <v>17.967359050445101</v>
      </c>
      <c r="AF12" s="26">
        <f t="shared" si="11"/>
        <v>0.70533565679196741</v>
      </c>
      <c r="AG12" s="26">
        <f t="shared" si="13"/>
        <v>1.1990407673860911E-2</v>
      </c>
      <c r="AH12" s="26">
        <v>25.29</v>
      </c>
      <c r="AI12" s="27">
        <v>12.1</v>
      </c>
      <c r="AJ12" s="26">
        <v>0.39</v>
      </c>
      <c r="AK12" s="28">
        <v>265</v>
      </c>
      <c r="AL12" s="28">
        <v>21300</v>
      </c>
      <c r="AM12" s="26">
        <f t="shared" si="12"/>
        <v>27.642090846838617</v>
      </c>
      <c r="AN12" s="26">
        <f t="shared" si="6"/>
        <v>45.609449897283717</v>
      </c>
      <c r="AO12" s="28" t="s">
        <v>25</v>
      </c>
      <c r="AP12" s="28">
        <v>42</v>
      </c>
      <c r="AQ12" s="28">
        <v>2</v>
      </c>
      <c r="AR12" s="27">
        <v>12.9</v>
      </c>
      <c r="AS12" s="27">
        <v>7.2</v>
      </c>
      <c r="AT12" s="28">
        <v>778.4</v>
      </c>
      <c r="AU12" s="28">
        <v>9660</v>
      </c>
      <c r="AV12" s="26">
        <v>3.4</v>
      </c>
      <c r="AW12" s="26">
        <v>9.33</v>
      </c>
      <c r="AX12" s="27">
        <v>147</v>
      </c>
      <c r="AY12" s="26">
        <v>0.43</v>
      </c>
      <c r="AZ12" s="27">
        <v>17.600000000000001</v>
      </c>
      <c r="BA12" s="28">
        <v>176</v>
      </c>
      <c r="BB12" s="28" t="s">
        <v>25</v>
      </c>
      <c r="BC12" s="28" t="s">
        <v>25</v>
      </c>
      <c r="BD12" s="28" t="s">
        <v>25</v>
      </c>
      <c r="BE12" s="27">
        <v>103</v>
      </c>
      <c r="BF12" s="27">
        <v>1.6</v>
      </c>
      <c r="BG12" s="27">
        <v>117</v>
      </c>
      <c r="BH12" s="26">
        <v>0.01</v>
      </c>
      <c r="BI12" s="28" t="s">
        <v>25</v>
      </c>
      <c r="BJ12" s="27">
        <v>17.3</v>
      </c>
      <c r="BK12" s="28" t="s">
        <v>25</v>
      </c>
      <c r="BL12" s="27">
        <v>1.4</v>
      </c>
      <c r="BM12" s="28">
        <v>211</v>
      </c>
      <c r="BN12" s="27">
        <v>1</v>
      </c>
      <c r="BO12" s="27">
        <v>2.2999999999999998</v>
      </c>
      <c r="BP12" s="26">
        <v>0.22</v>
      </c>
      <c r="BQ12" s="27">
        <v>0.7</v>
      </c>
      <c r="BR12" s="27">
        <v>0.2</v>
      </c>
      <c r="BS12" s="26">
        <v>0.06</v>
      </c>
      <c r="BT12" s="26">
        <v>0.1</v>
      </c>
      <c r="BU12" s="28" t="s">
        <v>25</v>
      </c>
      <c r="BV12" s="26">
        <v>0.16</v>
      </c>
      <c r="BW12" s="28" t="s">
        <v>25</v>
      </c>
      <c r="BX12" s="26">
        <v>0.08</v>
      </c>
      <c r="BY12" s="28" t="s">
        <v>25</v>
      </c>
      <c r="BZ12" s="27">
        <v>0.1</v>
      </c>
      <c r="CA12" s="28" t="s">
        <v>25</v>
      </c>
      <c r="CB12" s="28" t="s">
        <v>25</v>
      </c>
      <c r="CC12" s="28" t="s">
        <v>25</v>
      </c>
      <c r="CD12" s="28">
        <v>11</v>
      </c>
      <c r="CE12" s="26">
        <v>0.01</v>
      </c>
      <c r="CF12" s="28">
        <v>406</v>
      </c>
      <c r="CG12" s="26">
        <v>0.1</v>
      </c>
      <c r="CH12" s="26">
        <v>2.04</v>
      </c>
      <c r="CI12" s="28">
        <v>18</v>
      </c>
      <c r="CJ12" s="26">
        <v>0.11</v>
      </c>
      <c r="CK12" s="27">
        <v>0.3</v>
      </c>
      <c r="CL12" s="29">
        <v>4.05</v>
      </c>
    </row>
    <row r="13" spans="1:90">
      <c r="A13" s="10" t="s">
        <v>0</v>
      </c>
      <c r="B13" s="38">
        <v>5</v>
      </c>
      <c r="C13" s="38">
        <v>3</v>
      </c>
      <c r="D13" s="9">
        <v>404</v>
      </c>
      <c r="E13" s="9" t="s">
        <v>10</v>
      </c>
      <c r="F13" s="38">
        <v>2</v>
      </c>
      <c r="G13" s="16">
        <v>-0.62599663333333333</v>
      </c>
      <c r="H13" s="16">
        <v>3.649244318503949E-2</v>
      </c>
      <c r="I13" s="16">
        <v>-6.5709473333333435E-2</v>
      </c>
      <c r="J13" s="16">
        <v>1.4141443339437981E-2</v>
      </c>
      <c r="K13" s="16">
        <v>-0.12820821875853</v>
      </c>
      <c r="L13" s="16">
        <v>4.0251162046828014E-2</v>
      </c>
      <c r="M13" s="26">
        <f t="shared" si="7"/>
        <v>102.71030871291306</v>
      </c>
      <c r="N13" s="26">
        <f t="shared" si="8"/>
        <v>69.849660459089733</v>
      </c>
      <c r="O13" s="26">
        <f t="shared" si="9"/>
        <v>102.71030871291306</v>
      </c>
      <c r="P13" s="26">
        <v>17.22</v>
      </c>
      <c r="Q13" s="26">
        <v>15.14</v>
      </c>
      <c r="R13" s="26">
        <v>1.45</v>
      </c>
      <c r="S13" s="26">
        <v>1.75</v>
      </c>
      <c r="T13" s="26">
        <v>0.76</v>
      </c>
      <c r="U13" s="26">
        <v>0.99</v>
      </c>
      <c r="V13" s="26">
        <v>17.45</v>
      </c>
      <c r="W13" s="35">
        <v>0.33</v>
      </c>
      <c r="X13" s="26">
        <v>7.0000000000000007E-2</v>
      </c>
      <c r="Y13" s="26">
        <f t="shared" si="0"/>
        <v>8.0504908835904629</v>
      </c>
      <c r="Z13" s="26">
        <f t="shared" si="1"/>
        <v>10.588893551545672</v>
      </c>
      <c r="AA13" s="26">
        <f t="shared" si="2"/>
        <v>0.76760190577024878</v>
      </c>
      <c r="AB13" s="26">
        <f t="shared" si="10"/>
        <v>1.2508934953538242</v>
      </c>
      <c r="AC13" s="26">
        <f t="shared" si="3"/>
        <v>0.45838359469240053</v>
      </c>
      <c r="AD13" s="26">
        <f t="shared" si="4"/>
        <v>0.76684740511231608</v>
      </c>
      <c r="AE13" s="26">
        <f t="shared" si="5"/>
        <v>12.945103857566764</v>
      </c>
      <c r="AF13" s="26">
        <f t="shared" si="11"/>
        <v>0.27383619616629323</v>
      </c>
      <c r="AG13" s="26">
        <f t="shared" si="13"/>
        <v>4.1966426858513192E-2</v>
      </c>
      <c r="AH13" s="26">
        <v>28.86</v>
      </c>
      <c r="AI13" s="27">
        <v>10.199999999999999</v>
      </c>
      <c r="AJ13" s="26">
        <v>0.53</v>
      </c>
      <c r="AK13" s="28">
        <v>741</v>
      </c>
      <c r="AL13" s="28">
        <v>144000</v>
      </c>
      <c r="AM13" s="26">
        <f t="shared" si="12"/>
        <v>19.915544396256561</v>
      </c>
      <c r="AN13" s="26">
        <f t="shared" si="6"/>
        <v>32.860648253823328</v>
      </c>
      <c r="AO13" s="28">
        <v>1</v>
      </c>
      <c r="AP13" s="28">
        <v>92</v>
      </c>
      <c r="AQ13" s="28">
        <v>8</v>
      </c>
      <c r="AR13" s="27">
        <v>115</v>
      </c>
      <c r="AS13" s="27">
        <v>97</v>
      </c>
      <c r="AT13" s="28">
        <v>4105</v>
      </c>
      <c r="AU13" s="28">
        <v>33200</v>
      </c>
      <c r="AV13" s="26">
        <v>44.2</v>
      </c>
      <c r="AW13" s="26">
        <v>4.76</v>
      </c>
      <c r="AX13" s="27">
        <v>697</v>
      </c>
      <c r="AY13" s="26">
        <v>3</v>
      </c>
      <c r="AZ13" s="27">
        <v>10.199999999999999</v>
      </c>
      <c r="BA13" s="28">
        <v>212</v>
      </c>
      <c r="BB13" s="28">
        <v>2</v>
      </c>
      <c r="BC13" s="28">
        <v>12</v>
      </c>
      <c r="BD13" s="28">
        <v>1</v>
      </c>
      <c r="BE13" s="27">
        <v>241</v>
      </c>
      <c r="BF13" s="27">
        <v>56</v>
      </c>
      <c r="BG13" s="27">
        <v>439</v>
      </c>
      <c r="BH13" s="26">
        <v>0.17</v>
      </c>
      <c r="BI13" s="26">
        <v>1</v>
      </c>
      <c r="BJ13" s="27">
        <v>56.2</v>
      </c>
      <c r="BK13" s="26">
        <v>0.25</v>
      </c>
      <c r="BL13" s="27">
        <v>0.8</v>
      </c>
      <c r="BM13" s="28">
        <v>822</v>
      </c>
      <c r="BN13" s="27">
        <v>3</v>
      </c>
      <c r="BO13" s="27">
        <v>6.5</v>
      </c>
      <c r="BP13" s="26">
        <v>0.67</v>
      </c>
      <c r="BQ13" s="27">
        <v>2.4</v>
      </c>
      <c r="BR13" s="27">
        <v>0.5</v>
      </c>
      <c r="BS13" s="26">
        <v>0.65</v>
      </c>
      <c r="BT13" s="26">
        <v>0.44</v>
      </c>
      <c r="BU13" s="26">
        <v>0.08</v>
      </c>
      <c r="BV13" s="26">
        <v>0.27</v>
      </c>
      <c r="BW13" s="26">
        <v>0.05</v>
      </c>
      <c r="BX13" s="26">
        <v>0.22</v>
      </c>
      <c r="BY13" s="28" t="s">
        <v>25</v>
      </c>
      <c r="BZ13" s="27">
        <v>0.2</v>
      </c>
      <c r="CA13" s="28" t="s">
        <v>25</v>
      </c>
      <c r="CB13" s="28" t="s">
        <v>25</v>
      </c>
      <c r="CC13" s="28" t="s">
        <v>25</v>
      </c>
      <c r="CD13" s="28">
        <v>17</v>
      </c>
      <c r="CE13" s="26">
        <v>0.03</v>
      </c>
      <c r="CF13" s="28">
        <v>2640</v>
      </c>
      <c r="CG13" s="26">
        <v>0.39</v>
      </c>
      <c r="CH13" s="26">
        <v>65.3</v>
      </c>
      <c r="CI13" s="28">
        <v>195</v>
      </c>
      <c r="CJ13" s="26">
        <v>0.4</v>
      </c>
      <c r="CK13" s="27">
        <v>0.5</v>
      </c>
      <c r="CL13" s="29">
        <v>1.56</v>
      </c>
    </row>
    <row r="14" spans="1:90">
      <c r="A14" s="10" t="s">
        <v>0</v>
      </c>
      <c r="B14" s="38">
        <v>5</v>
      </c>
      <c r="C14" s="38">
        <v>3</v>
      </c>
      <c r="D14" s="9">
        <v>478</v>
      </c>
      <c r="E14" s="9" t="s">
        <v>10</v>
      </c>
      <c r="F14" s="38">
        <v>2</v>
      </c>
      <c r="G14" s="16">
        <v>-0.54797918333333318</v>
      </c>
      <c r="H14" s="16">
        <v>3.6500312621698762E-2</v>
      </c>
      <c r="I14" s="16">
        <v>-5.4235536666666584E-2</v>
      </c>
      <c r="J14" s="16">
        <v>2.716830943643217E-2</v>
      </c>
      <c r="K14" s="16">
        <v>-0.10668692436191587</v>
      </c>
      <c r="L14" s="16">
        <v>4.2057432878545069E-2</v>
      </c>
      <c r="M14" s="26">
        <f t="shared" si="7"/>
        <v>95.080690947247192</v>
      </c>
      <c r="N14" s="26">
        <f t="shared" si="8"/>
        <v>41.712738424992011</v>
      </c>
      <c r="O14" s="26">
        <f t="shared" si="9"/>
        <v>95.080690947247192</v>
      </c>
      <c r="P14" s="26">
        <v>8.1199999999999992</v>
      </c>
      <c r="Q14" s="26">
        <v>6.29</v>
      </c>
      <c r="R14" s="26">
        <v>0.3</v>
      </c>
      <c r="S14" s="26">
        <v>0.87</v>
      </c>
      <c r="T14" s="26">
        <v>1.02</v>
      </c>
      <c r="U14" s="26">
        <v>0.84</v>
      </c>
      <c r="V14" s="26">
        <v>28.34</v>
      </c>
      <c r="W14" s="35">
        <v>1.01</v>
      </c>
      <c r="X14" s="26">
        <v>0.01</v>
      </c>
      <c r="Y14" s="26">
        <f t="shared" si="0"/>
        <v>3.7961664329125759</v>
      </c>
      <c r="Z14" s="26">
        <f t="shared" si="1"/>
        <v>4.3992166736606517</v>
      </c>
      <c r="AA14" s="26">
        <f t="shared" si="2"/>
        <v>0.15881418740074113</v>
      </c>
      <c r="AB14" s="26">
        <f t="shared" si="10"/>
        <v>0.62187276626161547</v>
      </c>
      <c r="AC14" s="26">
        <f t="shared" si="3"/>
        <v>0.61519903498190598</v>
      </c>
      <c r="AD14" s="26">
        <f t="shared" si="4"/>
        <v>0.65065840433772271</v>
      </c>
      <c r="AE14" s="26">
        <f t="shared" si="5"/>
        <v>21.023738872403559</v>
      </c>
      <c r="AF14" s="26">
        <f t="shared" si="11"/>
        <v>0.83810472159986715</v>
      </c>
      <c r="AG14" s="26">
        <f t="shared" si="13"/>
        <v>5.9952038369304557E-3</v>
      </c>
      <c r="AH14" s="26">
        <v>25.06</v>
      </c>
      <c r="AI14" s="27">
        <v>20.8</v>
      </c>
      <c r="AJ14" s="26">
        <v>0.39</v>
      </c>
      <c r="AK14" s="28">
        <v>121</v>
      </c>
      <c r="AL14" s="28">
        <v>22000</v>
      </c>
      <c r="AM14" s="26">
        <f t="shared" si="12"/>
        <v>32.344213649851625</v>
      </c>
      <c r="AN14" s="26">
        <f t="shared" si="6"/>
        <v>53.36795252225518</v>
      </c>
      <c r="AO14" s="28" t="s">
        <v>25</v>
      </c>
      <c r="AP14" s="28">
        <v>117</v>
      </c>
      <c r="AQ14" s="28">
        <v>1</v>
      </c>
      <c r="AR14" s="27">
        <v>17.8</v>
      </c>
      <c r="AS14" s="27">
        <v>13.3</v>
      </c>
      <c r="AT14" s="28">
        <v>1261</v>
      </c>
      <c r="AU14" s="28">
        <v>31500</v>
      </c>
      <c r="AV14" s="26">
        <v>3.75</v>
      </c>
      <c r="AW14" s="26">
        <v>4.0599999999999996</v>
      </c>
      <c r="AX14" s="27">
        <v>39.299999999999997</v>
      </c>
      <c r="AY14" s="26">
        <v>0.8</v>
      </c>
      <c r="AZ14" s="27">
        <v>24.6</v>
      </c>
      <c r="BA14" s="28">
        <v>73.099999999999994</v>
      </c>
      <c r="BB14" s="28" t="s">
        <v>25</v>
      </c>
      <c r="BC14" s="28" t="s">
        <v>25</v>
      </c>
      <c r="BD14" s="28" t="s">
        <v>25</v>
      </c>
      <c r="BE14" s="27">
        <v>17.5</v>
      </c>
      <c r="BF14" s="27">
        <v>3.1</v>
      </c>
      <c r="BG14" s="27">
        <v>153</v>
      </c>
      <c r="BH14" s="26">
        <v>0.01</v>
      </c>
      <c r="BI14" s="28" t="s">
        <v>25</v>
      </c>
      <c r="BJ14" s="27">
        <v>4.9000000000000004</v>
      </c>
      <c r="BK14" s="26">
        <v>7.0000000000000007E-2</v>
      </c>
      <c r="BL14" s="27">
        <v>1.8</v>
      </c>
      <c r="BM14" s="28">
        <v>30</v>
      </c>
      <c r="BN14" s="27">
        <v>0.7</v>
      </c>
      <c r="BO14" s="27">
        <v>1.4</v>
      </c>
      <c r="BP14" s="26">
        <v>0.13</v>
      </c>
      <c r="BQ14" s="27">
        <v>0.6</v>
      </c>
      <c r="BR14" s="27">
        <v>0.1</v>
      </c>
      <c r="BS14" s="26">
        <v>0.09</v>
      </c>
      <c r="BT14" s="26">
        <v>0.08</v>
      </c>
      <c r="BU14" s="28" t="s">
        <v>25</v>
      </c>
      <c r="BV14" s="28" t="s">
        <v>25</v>
      </c>
      <c r="BW14" s="28" t="s">
        <v>25</v>
      </c>
      <c r="BX14" s="26">
        <v>7.0000000000000007E-2</v>
      </c>
      <c r="BY14" s="28" t="s">
        <v>25</v>
      </c>
      <c r="BZ14" s="28" t="s">
        <v>25</v>
      </c>
      <c r="CA14" s="28" t="s">
        <v>25</v>
      </c>
      <c r="CB14" s="28" t="s">
        <v>25</v>
      </c>
      <c r="CC14" s="28" t="s">
        <v>25</v>
      </c>
      <c r="CD14" s="28">
        <v>10</v>
      </c>
      <c r="CE14" s="26">
        <v>0.02</v>
      </c>
      <c r="CF14" s="28">
        <v>184</v>
      </c>
      <c r="CG14" s="26">
        <v>0.2</v>
      </c>
      <c r="CH14" s="26">
        <v>9.11</v>
      </c>
      <c r="CI14" s="28">
        <v>52</v>
      </c>
      <c r="CJ14" s="26">
        <v>0.05</v>
      </c>
      <c r="CK14" s="27">
        <v>0.1</v>
      </c>
      <c r="CL14" s="29">
        <v>0.18</v>
      </c>
    </row>
    <row r="15" spans="1:90">
      <c r="A15" s="10" t="s">
        <v>0</v>
      </c>
      <c r="B15" s="38">
        <v>5</v>
      </c>
      <c r="C15" s="38">
        <v>3</v>
      </c>
      <c r="D15" s="9">
        <v>535</v>
      </c>
      <c r="E15" s="9" t="s">
        <v>10</v>
      </c>
      <c r="F15" s="38">
        <v>2</v>
      </c>
      <c r="G15" s="16">
        <v>-0.43570142666666672</v>
      </c>
      <c r="H15" s="16">
        <v>1.7288526615097468E-2</v>
      </c>
      <c r="I15" s="16">
        <v>-0.22571854333333341</v>
      </c>
      <c r="J15" s="16">
        <v>4.1815075283425387E-2</v>
      </c>
      <c r="K15" s="16">
        <v>-0.44849265287036549</v>
      </c>
      <c r="L15" s="16">
        <v>2.6196141884891042E-2</v>
      </c>
      <c r="M15" s="26">
        <f t="shared" si="7"/>
        <v>98.730303215015013</v>
      </c>
      <c r="N15" s="26">
        <f t="shared" si="8"/>
        <v>47.735096641173442</v>
      </c>
      <c r="O15" s="26">
        <f t="shared" si="9"/>
        <v>98.730303215015013</v>
      </c>
      <c r="P15" s="26">
        <v>8.94</v>
      </c>
      <c r="Q15" s="26">
        <v>24.76</v>
      </c>
      <c r="R15" s="26">
        <v>0.19</v>
      </c>
      <c r="S15" s="26">
        <v>0.7</v>
      </c>
      <c r="T15" s="26">
        <v>0.75</v>
      </c>
      <c r="U15" s="26">
        <v>0.55000000000000004</v>
      </c>
      <c r="V15" s="26">
        <v>27.08</v>
      </c>
      <c r="W15" s="35">
        <v>0.86</v>
      </c>
      <c r="X15" s="26">
        <v>0.01</v>
      </c>
      <c r="Y15" s="26">
        <f t="shared" si="0"/>
        <v>4.179523141654979</v>
      </c>
      <c r="Z15" s="26">
        <f t="shared" si="1"/>
        <v>17.317107287732551</v>
      </c>
      <c r="AA15" s="26">
        <f t="shared" si="2"/>
        <v>0.10058231868713605</v>
      </c>
      <c r="AB15" s="26">
        <f t="shared" si="10"/>
        <v>0.50035739814152957</v>
      </c>
      <c r="AC15" s="26">
        <f t="shared" si="3"/>
        <v>0.45235223160434263</v>
      </c>
      <c r="AD15" s="26">
        <f t="shared" si="4"/>
        <v>0.42602633617350899</v>
      </c>
      <c r="AE15" s="26">
        <f t="shared" si="5"/>
        <v>20.089020771513351</v>
      </c>
      <c r="AF15" s="26">
        <f t="shared" si="11"/>
        <v>0.71363372334246111</v>
      </c>
      <c r="AG15" s="26">
        <f t="shared" si="13"/>
        <v>5.9952038369304557E-3</v>
      </c>
      <c r="AH15" s="26">
        <v>22.89</v>
      </c>
      <c r="AI15" s="27">
        <v>18.100000000000001</v>
      </c>
      <c r="AJ15" s="26">
        <v>0.22</v>
      </c>
      <c r="AK15" s="28">
        <v>911</v>
      </c>
      <c r="AL15" s="28">
        <v>4130</v>
      </c>
      <c r="AM15" s="26">
        <f t="shared" si="12"/>
        <v>30.906185802328231</v>
      </c>
      <c r="AN15" s="26">
        <f t="shared" si="6"/>
        <v>50.995206573841571</v>
      </c>
      <c r="AO15" s="28" t="s">
        <v>25</v>
      </c>
      <c r="AP15" s="28">
        <v>206</v>
      </c>
      <c r="AQ15" s="28" t="s">
        <v>25</v>
      </c>
      <c r="AR15" s="27">
        <v>4.5</v>
      </c>
      <c r="AS15" s="27">
        <v>5.7</v>
      </c>
      <c r="AT15" s="28">
        <v>509.5</v>
      </c>
      <c r="AU15" s="28">
        <v>4990</v>
      </c>
      <c r="AV15" s="26">
        <v>3.61</v>
      </c>
      <c r="AW15" s="26">
        <v>3.41</v>
      </c>
      <c r="AX15" s="27">
        <v>144</v>
      </c>
      <c r="AY15" s="26">
        <v>0.59</v>
      </c>
      <c r="AZ15" s="27">
        <v>13.4</v>
      </c>
      <c r="BA15" s="28">
        <v>163</v>
      </c>
      <c r="BB15" s="28" t="s">
        <v>25</v>
      </c>
      <c r="BC15" s="28" t="s">
        <v>25</v>
      </c>
      <c r="BD15" s="28" t="s">
        <v>25</v>
      </c>
      <c r="BE15" s="27">
        <v>86.3</v>
      </c>
      <c r="BF15" s="27">
        <v>2</v>
      </c>
      <c r="BG15" s="27">
        <v>1.35</v>
      </c>
      <c r="BH15" s="26">
        <v>0.01</v>
      </c>
      <c r="BI15" s="28" t="s">
        <v>25</v>
      </c>
      <c r="BJ15" s="27">
        <v>15.4</v>
      </c>
      <c r="BK15" s="26">
        <v>0.06</v>
      </c>
      <c r="BL15" s="27">
        <v>0.9</v>
      </c>
      <c r="BM15" s="28">
        <v>32</v>
      </c>
      <c r="BN15" s="27">
        <v>0.4</v>
      </c>
      <c r="BO15" s="27">
        <v>0.9</v>
      </c>
      <c r="BP15" s="26">
        <v>0.1</v>
      </c>
      <c r="BQ15" s="27">
        <v>0.4</v>
      </c>
      <c r="BR15" s="28" t="s">
        <v>25</v>
      </c>
      <c r="BS15" s="26">
        <v>7.0000000000000007E-2</v>
      </c>
      <c r="BT15" s="26">
        <v>0.15</v>
      </c>
      <c r="BU15" s="28" t="s">
        <v>25</v>
      </c>
      <c r="BV15" s="26">
        <v>0.09</v>
      </c>
      <c r="BW15" s="28" t="s">
        <v>25</v>
      </c>
      <c r="BX15" s="26">
        <v>0.08</v>
      </c>
      <c r="BY15" s="28" t="s">
        <v>25</v>
      </c>
      <c r="BZ15" s="27">
        <v>0.1</v>
      </c>
      <c r="CA15" s="28" t="s">
        <v>25</v>
      </c>
      <c r="CB15" s="28" t="s">
        <v>25</v>
      </c>
      <c r="CC15" s="28" t="s">
        <v>25</v>
      </c>
      <c r="CD15" s="28">
        <v>5</v>
      </c>
      <c r="CE15" s="26">
        <v>0.01</v>
      </c>
      <c r="CF15" s="28">
        <v>236</v>
      </c>
      <c r="CG15" s="28" t="s">
        <v>25</v>
      </c>
      <c r="CH15" s="26">
        <v>5.84</v>
      </c>
      <c r="CI15" s="28">
        <v>4</v>
      </c>
      <c r="CJ15" s="28" t="s">
        <v>25</v>
      </c>
      <c r="CK15" s="27">
        <v>0.1</v>
      </c>
      <c r="CL15" s="29">
        <v>0.9</v>
      </c>
    </row>
    <row r="16" spans="1:90">
      <c r="A16" s="10" t="s">
        <v>0</v>
      </c>
      <c r="B16" s="38">
        <v>5</v>
      </c>
      <c r="C16" s="38">
        <v>3</v>
      </c>
      <c r="D16" s="9">
        <v>595</v>
      </c>
      <c r="E16" s="9" t="s">
        <v>11</v>
      </c>
      <c r="F16" s="38">
        <v>1</v>
      </c>
      <c r="G16" s="16">
        <v>-1.0670024666666669</v>
      </c>
      <c r="H16" s="16">
        <v>1.7455029246991459E-2</v>
      </c>
      <c r="I16" s="16">
        <v>-1.0738470000000055E-2</v>
      </c>
      <c r="J16" s="16">
        <v>3.8186767982865598E-2</v>
      </c>
      <c r="K16" s="16">
        <v>-2.1439099053350546E-2</v>
      </c>
      <c r="L16" s="16">
        <v>3.2919502719411319E-2</v>
      </c>
      <c r="M16" s="26">
        <f t="shared" si="7"/>
        <v>90.731773987018471</v>
      </c>
      <c r="N16" s="26">
        <f t="shared" si="8"/>
        <v>42.711915507219359</v>
      </c>
      <c r="O16" s="26">
        <f t="shared" si="9"/>
        <v>90.731773987018471</v>
      </c>
      <c r="P16" s="26">
        <v>11.09</v>
      </c>
      <c r="Q16" s="26">
        <v>11.48</v>
      </c>
      <c r="R16" s="26">
        <v>0.12</v>
      </c>
      <c r="S16" s="26">
        <v>0.34</v>
      </c>
      <c r="T16" s="26">
        <v>1.34</v>
      </c>
      <c r="U16" s="26">
        <v>1.59</v>
      </c>
      <c r="V16" s="26">
        <v>25.5</v>
      </c>
      <c r="W16" s="35">
        <v>0.8</v>
      </c>
      <c r="X16" s="26" t="s">
        <v>25</v>
      </c>
      <c r="Y16" s="26">
        <f t="shared" si="0"/>
        <v>5.1846657316503046</v>
      </c>
      <c r="Z16" s="26">
        <f t="shared" si="1"/>
        <v>8.0290949783186463</v>
      </c>
      <c r="AA16" s="26">
        <f t="shared" si="2"/>
        <v>6.3525674960296444E-2</v>
      </c>
      <c r="AB16" s="26">
        <f t="shared" si="10"/>
        <v>0.24303073624017157</v>
      </c>
      <c r="AC16" s="26">
        <f t="shared" si="3"/>
        <v>0.80820265379975886</v>
      </c>
      <c r="AD16" s="26">
        <f t="shared" si="4"/>
        <v>1.2316034082106895</v>
      </c>
      <c r="AE16" s="26">
        <f t="shared" si="5"/>
        <v>18.916913946587535</v>
      </c>
      <c r="AF16" s="26">
        <f t="shared" si="11"/>
        <v>0.66384532403949881</v>
      </c>
      <c r="AG16" s="26" t="s">
        <v>25</v>
      </c>
      <c r="AH16" s="26">
        <v>21.7</v>
      </c>
      <c r="AI16" s="27">
        <v>24.6</v>
      </c>
      <c r="AJ16" s="26">
        <v>0.74</v>
      </c>
      <c r="AK16" s="28">
        <v>66</v>
      </c>
      <c r="AL16" s="28">
        <v>21600</v>
      </c>
      <c r="AM16" s="26">
        <f t="shared" si="12"/>
        <v>29.102944533211591</v>
      </c>
      <c r="AN16" s="26">
        <f t="shared" si="6"/>
        <v>48.019858479799112</v>
      </c>
      <c r="AO16" s="28" t="s">
        <v>25</v>
      </c>
      <c r="AP16" s="28">
        <v>18</v>
      </c>
      <c r="AQ16" s="28" t="s">
        <v>25</v>
      </c>
      <c r="AR16" s="27">
        <v>73.8</v>
      </c>
      <c r="AS16" s="27">
        <v>30</v>
      </c>
      <c r="AT16" s="28">
        <v>4036</v>
      </c>
      <c r="AU16" s="28">
        <v>21500</v>
      </c>
      <c r="AV16" s="26">
        <v>3.58</v>
      </c>
      <c r="AW16" s="26">
        <v>3.82</v>
      </c>
      <c r="AX16" s="27">
        <v>32.6</v>
      </c>
      <c r="AY16" s="26">
        <v>0.5</v>
      </c>
      <c r="AZ16" s="27">
        <v>34.299999999999997</v>
      </c>
      <c r="BA16" s="28">
        <v>37.1</v>
      </c>
      <c r="BB16" s="28" t="s">
        <v>25</v>
      </c>
      <c r="BC16" s="28" t="s">
        <v>25</v>
      </c>
      <c r="BD16" s="28" t="s">
        <v>25</v>
      </c>
      <c r="BE16" s="27">
        <v>20.2</v>
      </c>
      <c r="BF16" s="27">
        <v>9.9</v>
      </c>
      <c r="BG16" s="27">
        <v>137</v>
      </c>
      <c r="BH16" s="26">
        <v>0.01</v>
      </c>
      <c r="BI16" s="28" t="s">
        <v>25</v>
      </c>
      <c r="BJ16" s="27">
        <v>2.2999999999999998</v>
      </c>
      <c r="BK16" s="28" t="s">
        <v>25</v>
      </c>
      <c r="BL16" s="27">
        <v>2.8</v>
      </c>
      <c r="BM16" s="28">
        <v>18</v>
      </c>
      <c r="BN16" s="27">
        <v>0.5</v>
      </c>
      <c r="BO16" s="27">
        <v>1.1000000000000001</v>
      </c>
      <c r="BP16" s="26">
        <v>0.09</v>
      </c>
      <c r="BQ16" s="27">
        <v>0.4</v>
      </c>
      <c r="BR16" s="28" t="s">
        <v>25</v>
      </c>
      <c r="BS16" s="26">
        <v>0.06</v>
      </c>
      <c r="BT16" s="26">
        <v>7.0000000000000007E-2</v>
      </c>
      <c r="BU16" s="28" t="s">
        <v>25</v>
      </c>
      <c r="BV16" s="26">
        <v>0.09</v>
      </c>
      <c r="BW16" s="28" t="s">
        <v>25</v>
      </c>
      <c r="BX16" s="26">
        <v>0.08</v>
      </c>
      <c r="BY16" s="28" t="s">
        <v>25</v>
      </c>
      <c r="BZ16" s="28" t="s">
        <v>25</v>
      </c>
      <c r="CA16" s="28" t="s">
        <v>25</v>
      </c>
      <c r="CB16" s="28" t="s">
        <v>25</v>
      </c>
      <c r="CC16" s="28" t="s">
        <v>25</v>
      </c>
      <c r="CD16" s="28">
        <v>5</v>
      </c>
      <c r="CE16" s="26">
        <v>0.02</v>
      </c>
      <c r="CF16" s="28">
        <v>134</v>
      </c>
      <c r="CG16" s="26">
        <v>0.45</v>
      </c>
      <c r="CH16" s="26">
        <v>16</v>
      </c>
      <c r="CI16" s="28">
        <v>70</v>
      </c>
      <c r="CJ16" s="26">
        <v>0.16</v>
      </c>
      <c r="CK16" s="28" t="s">
        <v>25</v>
      </c>
      <c r="CL16" s="29">
        <v>0.2</v>
      </c>
    </row>
    <row r="17" spans="1:90">
      <c r="A17" s="10" t="s">
        <v>1</v>
      </c>
      <c r="B17" s="38">
        <v>4</v>
      </c>
      <c r="C17" s="38">
        <v>3</v>
      </c>
      <c r="D17" s="9">
        <v>76</v>
      </c>
      <c r="E17" s="9" t="s">
        <v>8</v>
      </c>
      <c r="F17" s="38">
        <v>4</v>
      </c>
      <c r="G17" s="16">
        <v>0.23507968666666665</v>
      </c>
      <c r="H17" s="16">
        <v>8.0338310207853855E-3</v>
      </c>
      <c r="I17" s="16">
        <v>8.8802333333333205E-3</v>
      </c>
      <c r="J17" s="16">
        <v>3.9262736549218104E-3</v>
      </c>
      <c r="K17" s="16">
        <v>1.7416054033208034E-2</v>
      </c>
      <c r="L17" s="16">
        <v>2.6429904351195358E-2</v>
      </c>
      <c r="M17" s="26">
        <f t="shared" si="7"/>
        <v>100.00559645696741</v>
      </c>
      <c r="N17" s="26">
        <f t="shared" si="8"/>
        <v>38.521346285773625</v>
      </c>
      <c r="O17" s="26">
        <f t="shared" si="9"/>
        <v>100.00559645696741</v>
      </c>
      <c r="P17" s="26">
        <v>4.71</v>
      </c>
      <c r="Q17" s="26">
        <v>8.16</v>
      </c>
      <c r="R17" s="26">
        <v>0.18</v>
      </c>
      <c r="S17" s="26">
        <v>2.1800000000000002</v>
      </c>
      <c r="T17" s="26">
        <v>0.51</v>
      </c>
      <c r="U17" s="26">
        <v>0.2</v>
      </c>
      <c r="V17" s="26">
        <v>32.65</v>
      </c>
      <c r="W17" s="35">
        <v>0.94</v>
      </c>
      <c r="X17" s="26" t="s">
        <v>25</v>
      </c>
      <c r="Y17" s="26">
        <f t="shared" si="0"/>
        <v>2.2019635343618513</v>
      </c>
      <c r="Z17" s="26">
        <f t="shared" si="1"/>
        <v>5.7070919009651702</v>
      </c>
      <c r="AA17" s="26">
        <f t="shared" si="2"/>
        <v>9.5288512440444673E-2</v>
      </c>
      <c r="AB17" s="26">
        <f t="shared" si="10"/>
        <v>1.5582558970693354</v>
      </c>
      <c r="AC17" s="26">
        <f t="shared" si="3"/>
        <v>0.30759951749095299</v>
      </c>
      <c r="AD17" s="26">
        <f t="shared" si="4"/>
        <v>0.15491866769945781</v>
      </c>
      <c r="AE17" s="26">
        <f t="shared" si="5"/>
        <v>24.221068249258156</v>
      </c>
      <c r="AF17" s="26">
        <f t="shared" si="11"/>
        <v>0.78001825574641104</v>
      </c>
      <c r="AG17" s="26" t="s">
        <v>25</v>
      </c>
      <c r="AH17" s="26">
        <v>25.58</v>
      </c>
      <c r="AI17" s="27">
        <v>14.9</v>
      </c>
      <c r="AJ17" s="26">
        <v>0.18</v>
      </c>
      <c r="AK17" s="28">
        <v>179</v>
      </c>
      <c r="AL17" s="28">
        <v>8400</v>
      </c>
      <c r="AM17" s="26">
        <f t="shared" si="12"/>
        <v>37.263181921935626</v>
      </c>
      <c r="AN17" s="26">
        <f t="shared" si="6"/>
        <v>61.484250171193786</v>
      </c>
      <c r="AO17" s="28" t="s">
        <v>25</v>
      </c>
      <c r="AP17" s="28">
        <v>21</v>
      </c>
      <c r="AQ17" s="28">
        <v>61</v>
      </c>
      <c r="AR17" s="27">
        <v>35.9</v>
      </c>
      <c r="AS17" s="27">
        <v>7.1</v>
      </c>
      <c r="AT17" s="28">
        <v>1439</v>
      </c>
      <c r="AU17" s="28">
        <v>10600</v>
      </c>
      <c r="AV17" s="26">
        <v>3.58</v>
      </c>
      <c r="AW17" s="26">
        <v>1.63</v>
      </c>
      <c r="AX17" s="27">
        <v>40.9</v>
      </c>
      <c r="AY17" s="26">
        <v>0.92</v>
      </c>
      <c r="AZ17" s="27">
        <v>11.2</v>
      </c>
      <c r="BA17" s="28">
        <v>190</v>
      </c>
      <c r="BB17" s="28" t="s">
        <v>25</v>
      </c>
      <c r="BC17" s="28" t="s">
        <v>25</v>
      </c>
      <c r="BD17" s="28" t="s">
        <v>25</v>
      </c>
      <c r="BE17" s="27">
        <v>38.4</v>
      </c>
      <c r="BF17" s="27">
        <v>4.7</v>
      </c>
      <c r="BG17" s="27">
        <v>29.4</v>
      </c>
      <c r="BH17" s="26">
        <v>0.01</v>
      </c>
      <c r="BI17" s="28" t="s">
        <v>25</v>
      </c>
      <c r="BJ17" s="27">
        <v>6.7</v>
      </c>
      <c r="BK17" s="28" t="s">
        <v>25</v>
      </c>
      <c r="BL17" s="27">
        <v>0.4</v>
      </c>
      <c r="BM17" s="28">
        <v>87</v>
      </c>
      <c r="BN17" s="27">
        <v>0.5</v>
      </c>
      <c r="BO17" s="27">
        <v>1</v>
      </c>
      <c r="BP17" s="26">
        <v>0.1</v>
      </c>
      <c r="BQ17" s="27">
        <v>0.5</v>
      </c>
      <c r="BR17" s="27">
        <v>0.1</v>
      </c>
      <c r="BS17" s="26">
        <v>0.09</v>
      </c>
      <c r="BT17" s="26">
        <v>0.08</v>
      </c>
      <c r="BU17" s="28" t="s">
        <v>25</v>
      </c>
      <c r="BV17" s="28" t="s">
        <v>25</v>
      </c>
      <c r="BW17" s="28" t="s">
        <v>25</v>
      </c>
      <c r="BX17" s="28" t="s">
        <v>25</v>
      </c>
      <c r="BY17" s="28" t="s">
        <v>25</v>
      </c>
      <c r="BZ17" s="28" t="s">
        <v>25</v>
      </c>
      <c r="CA17" s="28" t="s">
        <v>25</v>
      </c>
      <c r="CB17" s="28" t="s">
        <v>25</v>
      </c>
      <c r="CC17" s="28" t="s">
        <v>25</v>
      </c>
      <c r="CD17" s="28">
        <v>4</v>
      </c>
      <c r="CE17" s="26">
        <v>0</v>
      </c>
      <c r="CF17" s="28">
        <v>157</v>
      </c>
      <c r="CG17" s="26">
        <v>0.08</v>
      </c>
      <c r="CH17" s="26">
        <v>4.0999999999999996</v>
      </c>
      <c r="CI17" s="28">
        <v>20</v>
      </c>
      <c r="CJ17" s="26">
        <v>0.05</v>
      </c>
      <c r="CK17" s="28" t="s">
        <v>25</v>
      </c>
      <c r="CL17" s="29">
        <v>1.58</v>
      </c>
    </row>
    <row r="18" spans="1:90">
      <c r="A18" s="10" t="s">
        <v>1</v>
      </c>
      <c r="B18" s="38">
        <v>4</v>
      </c>
      <c r="C18" s="38">
        <v>3</v>
      </c>
      <c r="D18" s="9">
        <v>107</v>
      </c>
      <c r="E18" s="9" t="s">
        <v>8</v>
      </c>
      <c r="F18" s="38">
        <v>4</v>
      </c>
      <c r="G18" s="16">
        <v>-0.41311775000000001</v>
      </c>
      <c r="H18" s="16">
        <v>1.4616687535649184E-2</v>
      </c>
      <c r="I18" s="16">
        <v>0.11336883333333336</v>
      </c>
      <c r="J18" s="16">
        <v>1.7724489550148766E-2</v>
      </c>
      <c r="K18" s="16">
        <v>0.2219937225999381</v>
      </c>
      <c r="L18" s="16">
        <v>9.2989600472312209E-3</v>
      </c>
      <c r="M18" s="26">
        <f t="shared" si="7"/>
        <v>112.75002955026842</v>
      </c>
      <c r="N18" s="26">
        <f t="shared" si="8"/>
        <v>46.124829824178491</v>
      </c>
      <c r="O18" s="26">
        <f t="shared" si="9"/>
        <v>112.75002955026842</v>
      </c>
      <c r="P18" s="26">
        <v>8.8699999999999992</v>
      </c>
      <c r="Q18" s="26">
        <v>9.2899999999999991</v>
      </c>
      <c r="R18" s="26">
        <v>0.43</v>
      </c>
      <c r="S18" s="26">
        <v>1.5</v>
      </c>
      <c r="T18" s="26">
        <v>0.72</v>
      </c>
      <c r="U18" s="26">
        <v>0.36</v>
      </c>
      <c r="V18" s="26">
        <v>35.380000000000003</v>
      </c>
      <c r="W18" s="35">
        <v>1.32</v>
      </c>
      <c r="X18" s="26">
        <v>0.02</v>
      </c>
      <c r="Y18" s="26">
        <f t="shared" si="0"/>
        <v>4.1467975689574565</v>
      </c>
      <c r="Z18" s="26">
        <f t="shared" si="1"/>
        <v>6.497412225486082</v>
      </c>
      <c r="AA18" s="26">
        <f t="shared" si="2"/>
        <v>0.22763366860772896</v>
      </c>
      <c r="AB18" s="26">
        <f t="shared" si="10"/>
        <v>1.0721944245889921</v>
      </c>
      <c r="AC18" s="26">
        <f t="shared" si="3"/>
        <v>0.43425814234016891</v>
      </c>
      <c r="AD18" s="26">
        <f t="shared" si="4"/>
        <v>0.27885360185902403</v>
      </c>
      <c r="AE18" s="26">
        <f t="shared" si="5"/>
        <v>26.246290801186944</v>
      </c>
      <c r="AF18" s="26">
        <f t="shared" si="11"/>
        <v>1.0953447846651729</v>
      </c>
      <c r="AG18" s="26">
        <f>X18/1.668</f>
        <v>1.1990407673860911E-2</v>
      </c>
      <c r="AH18" s="26">
        <v>29.66</v>
      </c>
      <c r="AI18" s="27">
        <v>17.5</v>
      </c>
      <c r="AJ18" s="26">
        <v>0.37</v>
      </c>
      <c r="AK18" s="28">
        <v>222</v>
      </c>
      <c r="AL18" s="28">
        <v>11300</v>
      </c>
      <c r="AM18" s="26">
        <f t="shared" si="12"/>
        <v>40.378908924902987</v>
      </c>
      <c r="AN18" s="26">
        <f t="shared" si="6"/>
        <v>66.625199726089932</v>
      </c>
      <c r="AO18" s="28" t="s">
        <v>25</v>
      </c>
      <c r="AP18" s="28">
        <v>35</v>
      </c>
      <c r="AQ18" s="28">
        <v>2</v>
      </c>
      <c r="AR18" s="27">
        <v>50.3</v>
      </c>
      <c r="AS18" s="27">
        <v>16.8</v>
      </c>
      <c r="AT18" s="28">
        <v>1283</v>
      </c>
      <c r="AU18" s="28">
        <v>13000</v>
      </c>
      <c r="AV18" s="26">
        <v>6.81</v>
      </c>
      <c r="AW18" s="26">
        <v>3.18</v>
      </c>
      <c r="AX18" s="27">
        <v>45.1</v>
      </c>
      <c r="AY18" s="26">
        <v>2.04</v>
      </c>
      <c r="AZ18" s="27">
        <v>22.1</v>
      </c>
      <c r="BA18" s="28">
        <v>199</v>
      </c>
      <c r="BB18" s="28" t="s">
        <v>25</v>
      </c>
      <c r="BC18" s="28" t="s">
        <v>25</v>
      </c>
      <c r="BD18" s="28" t="s">
        <v>25</v>
      </c>
      <c r="BE18" s="27">
        <v>31.8</v>
      </c>
      <c r="BF18" s="27">
        <v>9</v>
      </c>
      <c r="BG18" s="27">
        <v>3.2</v>
      </c>
      <c r="BH18" s="26">
        <v>0.01</v>
      </c>
      <c r="BI18" s="28" t="s">
        <v>25</v>
      </c>
      <c r="BJ18" s="27">
        <v>8.6</v>
      </c>
      <c r="BK18" s="26">
        <v>0.06</v>
      </c>
      <c r="BL18" s="27">
        <v>1.1000000000000001</v>
      </c>
      <c r="BM18" s="28">
        <v>104</v>
      </c>
      <c r="BN18" s="27">
        <v>0.5</v>
      </c>
      <c r="BO18" s="27">
        <v>1.1000000000000001</v>
      </c>
      <c r="BP18" s="26">
        <v>0.16</v>
      </c>
      <c r="BQ18" s="27">
        <v>0.7</v>
      </c>
      <c r="BR18" s="28" t="s">
        <v>25</v>
      </c>
      <c r="BS18" s="26">
        <v>0.06</v>
      </c>
      <c r="BT18" s="26">
        <v>7.0000000000000007E-2</v>
      </c>
      <c r="BU18" s="28" t="s">
        <v>25</v>
      </c>
      <c r="BV18" s="26">
        <v>7.0000000000000007E-2</v>
      </c>
      <c r="BW18" s="28" t="s">
        <v>25</v>
      </c>
      <c r="BX18" s="26">
        <v>0.06</v>
      </c>
      <c r="BY18" s="28" t="s">
        <v>25</v>
      </c>
      <c r="BZ18" s="28" t="s">
        <v>25</v>
      </c>
      <c r="CA18" s="28" t="s">
        <v>25</v>
      </c>
      <c r="CB18" s="28" t="s">
        <v>25</v>
      </c>
      <c r="CC18" s="28" t="s">
        <v>25</v>
      </c>
      <c r="CD18" s="28">
        <v>4</v>
      </c>
      <c r="CE18" s="26">
        <v>0.01</v>
      </c>
      <c r="CF18" s="28">
        <v>594</v>
      </c>
      <c r="CG18" s="26">
        <v>0.38</v>
      </c>
      <c r="CH18" s="26">
        <v>10.199999999999999</v>
      </c>
      <c r="CI18" s="28">
        <v>28</v>
      </c>
      <c r="CJ18" s="26">
        <v>0.05</v>
      </c>
      <c r="CK18" s="27">
        <v>0.1</v>
      </c>
      <c r="CL18" s="29">
        <v>1.02</v>
      </c>
    </row>
    <row r="19" spans="1:90">
      <c r="A19" s="10" t="s">
        <v>1</v>
      </c>
      <c r="B19" s="38">
        <v>4</v>
      </c>
      <c r="C19" s="38">
        <v>3</v>
      </c>
      <c r="D19" s="9">
        <v>148</v>
      </c>
      <c r="E19" s="9" t="s">
        <v>8</v>
      </c>
      <c r="F19" s="38">
        <v>4</v>
      </c>
      <c r="G19" s="16">
        <v>-0.23986318999999995</v>
      </c>
      <c r="H19" s="16">
        <v>3.3802565514416127E-2</v>
      </c>
      <c r="I19" s="16">
        <v>4.9910633333333232E-2</v>
      </c>
      <c r="J19" s="16">
        <v>3.5457318371435322E-2</v>
      </c>
      <c r="K19" s="16">
        <v>9.9371501891062336E-2</v>
      </c>
      <c r="L19" s="16">
        <v>3.1267052580631872E-2</v>
      </c>
      <c r="M19" s="26">
        <f t="shared" si="7"/>
        <v>114.75403701224047</v>
      </c>
      <c r="N19" s="26">
        <f t="shared" si="8"/>
        <v>50.407426649309642</v>
      </c>
      <c r="O19" s="26">
        <f t="shared" si="9"/>
        <v>114.75403701224047</v>
      </c>
      <c r="P19" s="26">
        <v>9.33</v>
      </c>
      <c r="Q19" s="26">
        <v>12.57</v>
      </c>
      <c r="R19" s="26">
        <v>0.49</v>
      </c>
      <c r="S19" s="26">
        <v>1.03</v>
      </c>
      <c r="T19" s="26">
        <v>0.34</v>
      </c>
      <c r="U19" s="26">
        <v>0.26</v>
      </c>
      <c r="V19" s="26">
        <v>34.17</v>
      </c>
      <c r="W19" s="35">
        <v>1.21</v>
      </c>
      <c r="X19" s="26">
        <v>0.03</v>
      </c>
      <c r="Y19" s="26">
        <f t="shared" si="0"/>
        <v>4.3618513323983175</v>
      </c>
      <c r="Z19" s="26">
        <f t="shared" si="1"/>
        <v>8.7914393621485534</v>
      </c>
      <c r="AA19" s="26">
        <f t="shared" si="2"/>
        <v>0.25939650608787718</v>
      </c>
      <c r="AB19" s="26">
        <f t="shared" si="10"/>
        <v>0.73624017155110799</v>
      </c>
      <c r="AC19" s="26">
        <f t="shared" si="3"/>
        <v>0.20506634499396867</v>
      </c>
      <c r="AD19" s="26">
        <f t="shared" si="4"/>
        <v>0.20139426800929514</v>
      </c>
      <c r="AE19" s="26">
        <f t="shared" si="5"/>
        <v>25.348664688427299</v>
      </c>
      <c r="AF19" s="26">
        <f t="shared" si="11"/>
        <v>1.0040660526097418</v>
      </c>
      <c r="AG19" s="26">
        <f>X19/1.668</f>
        <v>1.7985611510791366E-2</v>
      </c>
      <c r="AH19" s="26">
        <v>32.72</v>
      </c>
      <c r="AI19" s="27">
        <v>15.2</v>
      </c>
      <c r="AJ19" s="26">
        <v>0.4</v>
      </c>
      <c r="AK19" s="28">
        <v>600</v>
      </c>
      <c r="AL19" s="28">
        <v>4100</v>
      </c>
      <c r="AM19" s="26">
        <f t="shared" si="12"/>
        <v>38.997945674503534</v>
      </c>
      <c r="AN19" s="26">
        <f t="shared" si="6"/>
        <v>64.346610362930832</v>
      </c>
      <c r="AO19" s="28" t="s">
        <v>25</v>
      </c>
      <c r="AP19" s="28">
        <v>30</v>
      </c>
      <c r="AQ19" s="28">
        <v>2</v>
      </c>
      <c r="AR19" s="27">
        <v>17.600000000000001</v>
      </c>
      <c r="AS19" s="27">
        <v>12</v>
      </c>
      <c r="AT19" s="28">
        <v>1054</v>
      </c>
      <c r="AU19" s="28">
        <v>8920</v>
      </c>
      <c r="AV19" s="26">
        <v>2.8</v>
      </c>
      <c r="AW19" s="26">
        <v>3.3</v>
      </c>
      <c r="AX19" s="27">
        <v>70.599999999999994</v>
      </c>
      <c r="AY19" s="26">
        <v>1.41</v>
      </c>
      <c r="AZ19" s="27">
        <v>25.7</v>
      </c>
      <c r="BA19" s="28">
        <v>950</v>
      </c>
      <c r="BB19" s="28" t="s">
        <v>25</v>
      </c>
      <c r="BC19" s="28">
        <v>6</v>
      </c>
      <c r="BD19" s="28" t="s">
        <v>25</v>
      </c>
      <c r="BE19" s="27">
        <v>88.5</v>
      </c>
      <c r="BF19" s="27">
        <v>7.2</v>
      </c>
      <c r="BG19" s="27">
        <v>49</v>
      </c>
      <c r="BH19" s="26">
        <v>0.03</v>
      </c>
      <c r="BI19" s="28" t="s">
        <v>25</v>
      </c>
      <c r="BJ19" s="27">
        <v>7.3</v>
      </c>
      <c r="BK19" s="26">
        <v>0.19</v>
      </c>
      <c r="BL19" s="27">
        <v>1.8</v>
      </c>
      <c r="BM19" s="28">
        <v>4980</v>
      </c>
      <c r="BN19" s="27">
        <v>1</v>
      </c>
      <c r="BO19" s="27">
        <v>1.7</v>
      </c>
      <c r="BP19" s="26">
        <v>0.21</v>
      </c>
      <c r="BQ19" s="27">
        <v>0.9</v>
      </c>
      <c r="BR19" s="27">
        <v>0.2</v>
      </c>
      <c r="BS19" s="26">
        <v>0.3</v>
      </c>
      <c r="BT19" s="26">
        <v>0.17</v>
      </c>
      <c r="BU19" s="28" t="s">
        <v>25</v>
      </c>
      <c r="BV19" s="26">
        <v>0.11</v>
      </c>
      <c r="BW19" s="28" t="s">
        <v>25</v>
      </c>
      <c r="BX19" s="26">
        <v>0.08</v>
      </c>
      <c r="BY19" s="28" t="s">
        <v>25</v>
      </c>
      <c r="BZ19" s="28" t="s">
        <v>25</v>
      </c>
      <c r="CA19" s="28" t="s">
        <v>25</v>
      </c>
      <c r="CB19" s="28" t="s">
        <v>25</v>
      </c>
      <c r="CC19" s="28" t="s">
        <v>25</v>
      </c>
      <c r="CD19" s="28">
        <v>3</v>
      </c>
      <c r="CE19" s="26">
        <v>0.01</v>
      </c>
      <c r="CF19" s="28">
        <v>116</v>
      </c>
      <c r="CG19" s="26">
        <v>0.15</v>
      </c>
      <c r="CH19" s="26">
        <v>6.58</v>
      </c>
      <c r="CI19" s="28">
        <v>22</v>
      </c>
      <c r="CJ19" s="26">
        <v>7.0000000000000007E-2</v>
      </c>
      <c r="CK19" s="27">
        <v>0.2</v>
      </c>
      <c r="CL19" s="29">
        <v>2.16</v>
      </c>
    </row>
    <row r="20" spans="1:90">
      <c r="A20" s="10" t="s">
        <v>1</v>
      </c>
      <c r="B20" s="38">
        <v>4</v>
      </c>
      <c r="C20" s="38">
        <v>3</v>
      </c>
      <c r="D20" s="9">
        <v>159</v>
      </c>
      <c r="E20" s="9" t="s">
        <v>8</v>
      </c>
      <c r="F20" s="38">
        <v>4</v>
      </c>
      <c r="G20" s="16">
        <v>-0.67875099999999988</v>
      </c>
      <c r="H20" s="16">
        <v>7.6628052904926395E-3</v>
      </c>
      <c r="I20" s="16">
        <v>6.4539833333333352E-2</v>
      </c>
      <c r="J20" s="16">
        <v>2.8738499462799532E-2</v>
      </c>
      <c r="K20" s="16">
        <v>0.12640060091530425</v>
      </c>
      <c r="L20" s="16">
        <v>5.1408993602417026E-2</v>
      </c>
      <c r="M20" s="26">
        <f t="shared" si="7"/>
        <v>103.24408011196542</v>
      </c>
      <c r="N20" s="26">
        <f t="shared" si="8"/>
        <v>33.511713072476716</v>
      </c>
      <c r="O20" s="26">
        <f t="shared" si="9"/>
        <v>103.24408011196542</v>
      </c>
      <c r="P20" s="26">
        <v>7.09</v>
      </c>
      <c r="Q20" s="26">
        <v>8.99</v>
      </c>
      <c r="R20" s="26">
        <v>0.13</v>
      </c>
      <c r="S20" s="26">
        <v>1.88</v>
      </c>
      <c r="T20" s="26">
        <v>0.71</v>
      </c>
      <c r="U20" s="26">
        <v>0.68</v>
      </c>
      <c r="V20" s="26">
        <v>37.03</v>
      </c>
      <c r="W20" s="35">
        <v>1.1499999999999999</v>
      </c>
      <c r="X20" s="26" t="s">
        <v>25</v>
      </c>
      <c r="Y20" s="26">
        <f t="shared" si="0"/>
        <v>3.3146330060776066</v>
      </c>
      <c r="Z20" s="26">
        <f t="shared" si="1"/>
        <v>6.287592670303539</v>
      </c>
      <c r="AA20" s="26">
        <f t="shared" si="2"/>
        <v>6.8819481206987831E-2</v>
      </c>
      <c r="AB20" s="26">
        <f t="shared" si="10"/>
        <v>1.3438170121515367</v>
      </c>
      <c r="AC20" s="26">
        <f t="shared" si="3"/>
        <v>0.428226779252111</v>
      </c>
      <c r="AD20" s="26">
        <f t="shared" si="4"/>
        <v>0.52672347017815657</v>
      </c>
      <c r="AE20" s="26">
        <f t="shared" si="5"/>
        <v>27.470326409495549</v>
      </c>
      <c r="AF20" s="26">
        <f t="shared" si="11"/>
        <v>0.95427765330677938</v>
      </c>
      <c r="AG20" s="26" t="s">
        <v>25</v>
      </c>
      <c r="AH20" s="26">
        <v>19.22</v>
      </c>
      <c r="AI20" s="27">
        <v>18.100000000000001</v>
      </c>
      <c r="AJ20" s="26">
        <v>0.3</v>
      </c>
      <c r="AK20" s="28">
        <v>125</v>
      </c>
      <c r="AL20" s="28">
        <v>1560</v>
      </c>
      <c r="AM20" s="26">
        <f t="shared" si="12"/>
        <v>42.262040629993152</v>
      </c>
      <c r="AN20" s="26">
        <f t="shared" si="6"/>
        <v>69.732367039488707</v>
      </c>
      <c r="AO20" s="28" t="s">
        <v>25</v>
      </c>
      <c r="AP20" s="28">
        <v>15</v>
      </c>
      <c r="AQ20" s="28" t="s">
        <v>25</v>
      </c>
      <c r="AR20" s="27">
        <v>10.5</v>
      </c>
      <c r="AS20" s="27">
        <v>7.4</v>
      </c>
      <c r="AT20" s="28">
        <v>1204</v>
      </c>
      <c r="AU20" s="28">
        <v>10300</v>
      </c>
      <c r="AV20" s="26">
        <v>2.59</v>
      </c>
      <c r="AW20" s="26">
        <v>0.7</v>
      </c>
      <c r="AX20" s="27">
        <v>19.5</v>
      </c>
      <c r="AY20" s="26">
        <v>0.39</v>
      </c>
      <c r="AZ20" s="27">
        <v>11.3</v>
      </c>
      <c r="BA20" s="28">
        <v>213</v>
      </c>
      <c r="BB20" s="28" t="s">
        <v>25</v>
      </c>
      <c r="BC20" s="28" t="s">
        <v>25</v>
      </c>
      <c r="BD20" s="28" t="s">
        <v>25</v>
      </c>
      <c r="BE20" s="27">
        <v>22.2</v>
      </c>
      <c r="BF20" s="27">
        <v>0.7</v>
      </c>
      <c r="BG20" s="27">
        <v>0.83</v>
      </c>
      <c r="BH20" s="28" t="s">
        <v>25</v>
      </c>
      <c r="BI20" s="28" t="s">
        <v>25</v>
      </c>
      <c r="BJ20" s="27">
        <v>1.5</v>
      </c>
      <c r="BK20" s="28" t="s">
        <v>25</v>
      </c>
      <c r="BL20" s="27">
        <v>0.4</v>
      </c>
      <c r="BM20" s="28">
        <v>107</v>
      </c>
      <c r="BN20" s="27">
        <v>0.2</v>
      </c>
      <c r="BO20" s="27">
        <v>0.4</v>
      </c>
      <c r="BP20" s="26">
        <v>0.06</v>
      </c>
      <c r="BQ20" s="27">
        <v>0.3</v>
      </c>
      <c r="BR20" s="28" t="s">
        <v>25</v>
      </c>
      <c r="BS20" s="28" t="s">
        <v>25</v>
      </c>
      <c r="BT20" s="28" t="s">
        <v>25</v>
      </c>
      <c r="BU20" s="28" t="s">
        <v>25</v>
      </c>
      <c r="BV20" s="28" t="s">
        <v>25</v>
      </c>
      <c r="BW20" s="28" t="s">
        <v>25</v>
      </c>
      <c r="BX20" s="28" t="s">
        <v>25</v>
      </c>
      <c r="BY20" s="28" t="s">
        <v>25</v>
      </c>
      <c r="BZ20" s="28" t="s">
        <v>25</v>
      </c>
      <c r="CA20" s="28" t="s">
        <v>25</v>
      </c>
      <c r="CB20" s="28" t="s">
        <v>25</v>
      </c>
      <c r="CC20" s="28" t="s">
        <v>25</v>
      </c>
      <c r="CD20" s="28" t="s">
        <v>25</v>
      </c>
      <c r="CE20" s="26">
        <v>0.01</v>
      </c>
      <c r="CF20" s="28">
        <v>37</v>
      </c>
      <c r="CG20" s="26">
        <v>7.0000000000000007E-2</v>
      </c>
      <c r="CH20" s="26">
        <v>5.36</v>
      </c>
      <c r="CI20" s="28">
        <v>12</v>
      </c>
      <c r="CJ20" s="26">
        <v>0.02</v>
      </c>
      <c r="CK20" s="28" t="s">
        <v>25</v>
      </c>
      <c r="CL20" s="29">
        <v>0.4</v>
      </c>
    </row>
    <row r="21" spans="1:90">
      <c r="A21" s="10" t="s">
        <v>1</v>
      </c>
      <c r="B21" s="38">
        <v>4</v>
      </c>
      <c r="C21" s="38">
        <v>3</v>
      </c>
      <c r="D21" s="9">
        <v>223</v>
      </c>
      <c r="E21" s="9" t="s">
        <v>9</v>
      </c>
      <c r="F21" s="38">
        <v>3</v>
      </c>
      <c r="G21" s="16">
        <v>-0.72652250000000018</v>
      </c>
      <c r="H21" s="16">
        <v>1.1600857161434259E-2</v>
      </c>
      <c r="I21" s="16">
        <v>-6.3594166666666729E-2</v>
      </c>
      <c r="J21" s="16">
        <v>1.830960369512501E-2</v>
      </c>
      <c r="K21" s="16">
        <v>-0.12594432943473893</v>
      </c>
      <c r="L21" s="16">
        <v>4.9570013625309182E-2</v>
      </c>
      <c r="M21" s="26">
        <f t="shared" si="7"/>
        <v>89.899403466125563</v>
      </c>
      <c r="N21" s="26">
        <f t="shared" si="8"/>
        <v>35.68404167657981</v>
      </c>
      <c r="O21" s="26">
        <f t="shared" si="9"/>
        <v>89.899403466125563</v>
      </c>
      <c r="P21" s="26">
        <v>1.42</v>
      </c>
      <c r="Q21" s="26">
        <v>15.08</v>
      </c>
      <c r="R21" s="26">
        <v>0.13</v>
      </c>
      <c r="S21" s="26">
        <v>1.8</v>
      </c>
      <c r="T21" s="26">
        <v>0.37</v>
      </c>
      <c r="U21" s="26">
        <v>0.41</v>
      </c>
      <c r="V21" s="26">
        <v>28.79</v>
      </c>
      <c r="W21" s="35">
        <v>0.74</v>
      </c>
      <c r="X21" s="26" t="s">
        <v>25</v>
      </c>
      <c r="Y21" s="26">
        <f t="shared" si="0"/>
        <v>0.66386161757830764</v>
      </c>
      <c r="Z21" s="26">
        <f t="shared" si="1"/>
        <v>10.546929640509163</v>
      </c>
      <c r="AA21" s="26">
        <f t="shared" si="2"/>
        <v>6.8819481206987831E-2</v>
      </c>
      <c r="AB21" s="26">
        <f t="shared" si="10"/>
        <v>1.2866333095067906</v>
      </c>
      <c r="AC21" s="26">
        <f t="shared" si="3"/>
        <v>0.22316043425814236</v>
      </c>
      <c r="AD21" s="26">
        <f t="shared" si="4"/>
        <v>0.31758326878388848</v>
      </c>
      <c r="AE21" s="26">
        <f t="shared" si="5"/>
        <v>21.357566765578632</v>
      </c>
      <c r="AF21" s="26">
        <f t="shared" si="11"/>
        <v>0.61405692473653639</v>
      </c>
      <c r="AG21" s="26" t="s">
        <v>25</v>
      </c>
      <c r="AH21" s="26">
        <v>21.16</v>
      </c>
      <c r="AI21" s="27">
        <v>13.4</v>
      </c>
      <c r="AJ21" s="28" t="s">
        <v>25</v>
      </c>
      <c r="AK21" s="28">
        <v>78</v>
      </c>
      <c r="AL21" s="28">
        <v>1470</v>
      </c>
      <c r="AM21" s="26">
        <f t="shared" si="12"/>
        <v>32.857795023967128</v>
      </c>
      <c r="AN21" s="26">
        <f t="shared" si="6"/>
        <v>54.215361789545753</v>
      </c>
      <c r="AO21" s="28" t="s">
        <v>25</v>
      </c>
      <c r="AP21" s="28">
        <v>17</v>
      </c>
      <c r="AQ21" s="28" t="s">
        <v>25</v>
      </c>
      <c r="AR21" s="27">
        <v>8.5</v>
      </c>
      <c r="AS21" s="27">
        <v>4.7</v>
      </c>
      <c r="AT21" s="28">
        <v>217.1</v>
      </c>
      <c r="AU21" s="28">
        <v>4910</v>
      </c>
      <c r="AV21" s="26">
        <v>0.22</v>
      </c>
      <c r="AW21" s="28" t="s">
        <v>25</v>
      </c>
      <c r="AX21" s="27">
        <v>24.5</v>
      </c>
      <c r="AY21" s="26">
        <v>0.3</v>
      </c>
      <c r="AZ21" s="27">
        <v>7.1</v>
      </c>
      <c r="BA21" s="28">
        <v>289</v>
      </c>
      <c r="BB21" s="28" t="s">
        <v>25</v>
      </c>
      <c r="BC21" s="28" t="s">
        <v>25</v>
      </c>
      <c r="BD21" s="28" t="s">
        <v>25</v>
      </c>
      <c r="BE21" s="27">
        <v>59.8</v>
      </c>
      <c r="BF21" s="27">
        <v>2</v>
      </c>
      <c r="BG21" s="27">
        <v>10.1</v>
      </c>
      <c r="BH21" s="28" t="s">
        <v>25</v>
      </c>
      <c r="BI21" s="28" t="s">
        <v>25</v>
      </c>
      <c r="BJ21" s="27">
        <v>1</v>
      </c>
      <c r="BK21" s="28" t="s">
        <v>25</v>
      </c>
      <c r="BL21" s="27">
        <v>0.2</v>
      </c>
      <c r="BM21" s="28">
        <v>901</v>
      </c>
      <c r="BN21" s="27">
        <v>0.3</v>
      </c>
      <c r="BO21" s="27">
        <v>0.7</v>
      </c>
      <c r="BP21" s="26">
        <v>0.09</v>
      </c>
      <c r="BQ21" s="27">
        <v>0.5</v>
      </c>
      <c r="BR21" s="28" t="s">
        <v>25</v>
      </c>
      <c r="BS21" s="28" t="s">
        <v>25</v>
      </c>
      <c r="BT21" s="26">
        <v>7.0000000000000007E-2</v>
      </c>
      <c r="BU21" s="28" t="s">
        <v>25</v>
      </c>
      <c r="BV21" s="26">
        <v>0.15</v>
      </c>
      <c r="BW21" s="28" t="s">
        <v>25</v>
      </c>
      <c r="BX21" s="28" t="s">
        <v>25</v>
      </c>
      <c r="BY21" s="28" t="s">
        <v>25</v>
      </c>
      <c r="BZ21" s="28" t="s">
        <v>25</v>
      </c>
      <c r="CA21" s="28" t="s">
        <v>25</v>
      </c>
      <c r="CB21" s="28" t="s">
        <v>25</v>
      </c>
      <c r="CC21" s="28" t="s">
        <v>25</v>
      </c>
      <c r="CD21" s="28" t="s">
        <v>25</v>
      </c>
      <c r="CE21" s="26">
        <v>0</v>
      </c>
      <c r="CF21" s="28">
        <v>5</v>
      </c>
      <c r="CG21" s="28" t="s">
        <v>25</v>
      </c>
      <c r="CH21" s="26">
        <v>1.33</v>
      </c>
      <c r="CI21" s="28">
        <v>4</v>
      </c>
      <c r="CJ21" s="28" t="s">
        <v>25</v>
      </c>
      <c r="CK21" s="27">
        <v>0.3</v>
      </c>
      <c r="CL21" s="29">
        <v>3.61</v>
      </c>
    </row>
    <row r="22" spans="1:90">
      <c r="A22" s="10" t="s">
        <v>1</v>
      </c>
      <c r="B22" s="38">
        <v>4</v>
      </c>
      <c r="C22" s="38">
        <v>3</v>
      </c>
      <c r="D22" s="9">
        <v>348</v>
      </c>
      <c r="E22" s="9" t="s">
        <v>9</v>
      </c>
      <c r="F22" s="38">
        <v>3</v>
      </c>
      <c r="G22" s="16">
        <v>-0.43561853666666656</v>
      </c>
      <c r="H22" s="16">
        <v>1.2213261689267613E-2</v>
      </c>
      <c r="I22" s="16">
        <v>-2.335084333333326E-2</v>
      </c>
      <c r="J22" s="16">
        <v>2.738379122939217E-2</v>
      </c>
      <c r="K22" s="16">
        <v>-4.6142164607694679E-2</v>
      </c>
      <c r="L22" s="16">
        <v>4.7736529983231919E-2</v>
      </c>
      <c r="M22" s="26">
        <f t="shared" si="7"/>
        <v>91.238617847915364</v>
      </c>
      <c r="N22" s="26">
        <f t="shared" si="8"/>
        <v>23.634189635178554</v>
      </c>
      <c r="O22" s="26">
        <f t="shared" si="9"/>
        <v>91.238617847915364</v>
      </c>
      <c r="P22" s="26">
        <v>5.84</v>
      </c>
      <c r="Q22" s="26">
        <v>9.01</v>
      </c>
      <c r="R22" s="26">
        <v>0.35</v>
      </c>
      <c r="S22" s="26">
        <v>1.71</v>
      </c>
      <c r="T22" s="26">
        <v>0.59</v>
      </c>
      <c r="U22" s="26">
        <v>0.16</v>
      </c>
      <c r="V22" s="26">
        <v>35.9</v>
      </c>
      <c r="W22" s="35">
        <v>0.99</v>
      </c>
      <c r="X22" s="26">
        <v>0.02</v>
      </c>
      <c r="Y22" s="26">
        <f t="shared" si="0"/>
        <v>2.7302477793361386</v>
      </c>
      <c r="Z22" s="26">
        <f t="shared" si="1"/>
        <v>6.3015806406490418</v>
      </c>
      <c r="AA22" s="26">
        <f t="shared" si="2"/>
        <v>0.18528321863419797</v>
      </c>
      <c r="AB22" s="26">
        <f t="shared" si="10"/>
        <v>1.2223016440314509</v>
      </c>
      <c r="AC22" s="26">
        <f t="shared" si="3"/>
        <v>0.35585042219541618</v>
      </c>
      <c r="AD22" s="26">
        <f t="shared" si="4"/>
        <v>0.12393493415956623</v>
      </c>
      <c r="AE22" s="26">
        <f t="shared" si="5"/>
        <v>26.632047477744806</v>
      </c>
      <c r="AF22" s="26">
        <f t="shared" si="11"/>
        <v>0.82150858849887975</v>
      </c>
      <c r="AG22" s="26">
        <f>X22/1.668</f>
        <v>1.1990407673860911E-2</v>
      </c>
      <c r="AH22" s="26">
        <v>9.6199999999999992</v>
      </c>
      <c r="AI22" s="27">
        <v>15.6</v>
      </c>
      <c r="AJ22" s="28" t="s">
        <v>25</v>
      </c>
      <c r="AK22" s="28">
        <v>295</v>
      </c>
      <c r="AL22" s="28">
        <v>9570</v>
      </c>
      <c r="AM22" s="26">
        <f t="shared" si="12"/>
        <v>40.972380734992008</v>
      </c>
      <c r="AN22" s="26">
        <f t="shared" si="6"/>
        <v>67.604428212736806</v>
      </c>
      <c r="AO22" s="28" t="s">
        <v>25</v>
      </c>
      <c r="AP22" s="28">
        <v>32</v>
      </c>
      <c r="AQ22" s="28">
        <v>7</v>
      </c>
      <c r="AR22" s="27">
        <v>46.3</v>
      </c>
      <c r="AS22" s="27">
        <v>9.6999999999999993</v>
      </c>
      <c r="AT22" s="28">
        <v>1718</v>
      </c>
      <c r="AU22" s="28">
        <v>9970</v>
      </c>
      <c r="AV22" s="26">
        <v>4.54</v>
      </c>
      <c r="AW22" s="26">
        <v>1.44</v>
      </c>
      <c r="AX22" s="27">
        <v>51.1</v>
      </c>
      <c r="AY22" s="26">
        <v>1.33</v>
      </c>
      <c r="AZ22" s="27">
        <v>13</v>
      </c>
      <c r="BA22" s="28">
        <v>185</v>
      </c>
      <c r="BB22" s="28" t="s">
        <v>25</v>
      </c>
      <c r="BC22" s="28" t="s">
        <v>25</v>
      </c>
      <c r="BD22" s="28" t="s">
        <v>25</v>
      </c>
      <c r="BE22" s="27">
        <v>35.799999999999997</v>
      </c>
      <c r="BF22" s="27">
        <v>13</v>
      </c>
      <c r="BG22" s="27">
        <v>79.7</v>
      </c>
      <c r="BH22" s="28" t="s">
        <v>25</v>
      </c>
      <c r="BI22" s="28" t="s">
        <v>25</v>
      </c>
      <c r="BJ22" s="27">
        <v>7.8</v>
      </c>
      <c r="BK22" s="28" t="s">
        <v>25</v>
      </c>
      <c r="BL22" s="27">
        <v>0.5</v>
      </c>
      <c r="BM22" s="28">
        <v>87</v>
      </c>
      <c r="BN22" s="27">
        <v>0.4</v>
      </c>
      <c r="BO22" s="27">
        <v>1</v>
      </c>
      <c r="BP22" s="26">
        <v>0.12</v>
      </c>
      <c r="BQ22" s="27">
        <v>0.6</v>
      </c>
      <c r="BR22" s="27">
        <v>0.1</v>
      </c>
      <c r="BS22" s="26">
        <v>7.0000000000000007E-2</v>
      </c>
      <c r="BT22" s="26">
        <v>0.08</v>
      </c>
      <c r="BU22" s="28" t="s">
        <v>25</v>
      </c>
      <c r="BV22" s="26">
        <v>0.06</v>
      </c>
      <c r="BW22" s="28" t="s">
        <v>25</v>
      </c>
      <c r="BX22" s="28" t="s">
        <v>25</v>
      </c>
      <c r="BY22" s="28" t="s">
        <v>25</v>
      </c>
      <c r="BZ22" s="28" t="s">
        <v>25</v>
      </c>
      <c r="CA22" s="28" t="s">
        <v>25</v>
      </c>
      <c r="CB22" s="28" t="s">
        <v>25</v>
      </c>
      <c r="CC22" s="28" t="s">
        <v>25</v>
      </c>
      <c r="CD22" s="28">
        <v>7</v>
      </c>
      <c r="CE22" s="26">
        <v>0.01</v>
      </c>
      <c r="CF22" s="28">
        <v>424</v>
      </c>
      <c r="CG22" s="26">
        <v>0.38</v>
      </c>
      <c r="CH22" s="26">
        <v>7.06</v>
      </c>
      <c r="CI22" s="28">
        <v>29</v>
      </c>
      <c r="CJ22" s="26">
        <v>0.03</v>
      </c>
      <c r="CK22" s="28" t="s">
        <v>25</v>
      </c>
      <c r="CL22" s="29">
        <v>1.2</v>
      </c>
    </row>
    <row r="23" spans="1:90">
      <c r="A23" s="10" t="s">
        <v>1</v>
      </c>
      <c r="B23" s="38">
        <v>4</v>
      </c>
      <c r="C23" s="38">
        <v>3</v>
      </c>
      <c r="D23" s="9">
        <v>410</v>
      </c>
      <c r="E23" s="9" t="s">
        <v>10</v>
      </c>
      <c r="F23" s="38">
        <v>2</v>
      </c>
      <c r="G23" s="16">
        <v>-0.59053883333333324</v>
      </c>
      <c r="H23" s="16">
        <v>3.6380161645233116E-3</v>
      </c>
      <c r="I23" s="16">
        <v>0.22418733333333329</v>
      </c>
      <c r="J23" s="16">
        <v>1.4869705893975703E-2</v>
      </c>
      <c r="K23" s="16">
        <v>0.44489293896876342</v>
      </c>
      <c r="L23" s="16">
        <v>2.3055244439389392E-2</v>
      </c>
      <c r="M23" s="26">
        <f t="shared" si="7"/>
        <v>109.80538962652003</v>
      </c>
      <c r="N23" s="26">
        <f t="shared" si="8"/>
        <v>61.145266366990242</v>
      </c>
      <c r="O23" s="26">
        <f t="shared" si="9"/>
        <v>109.80538962652003</v>
      </c>
      <c r="P23" s="26">
        <v>5.93</v>
      </c>
      <c r="Q23" s="26">
        <v>28.79</v>
      </c>
      <c r="R23" s="26">
        <v>0.81</v>
      </c>
      <c r="S23" s="26">
        <v>2.0099999999999998</v>
      </c>
      <c r="T23" s="26">
        <v>0.5</v>
      </c>
      <c r="U23" s="26">
        <v>0.68</v>
      </c>
      <c r="V23" s="26">
        <v>25.84</v>
      </c>
      <c r="W23" s="35">
        <v>0.88</v>
      </c>
      <c r="X23" s="26">
        <v>0.06</v>
      </c>
      <c r="Y23" s="26">
        <f t="shared" si="0"/>
        <v>2.7723235156615242</v>
      </c>
      <c r="Z23" s="26">
        <f t="shared" si="1"/>
        <v>20.135683312351379</v>
      </c>
      <c r="AA23" s="26">
        <f t="shared" si="2"/>
        <v>0.42879830598200108</v>
      </c>
      <c r="AB23" s="26">
        <f t="shared" si="10"/>
        <v>1.4367405289492492</v>
      </c>
      <c r="AC23" s="26">
        <f t="shared" si="3"/>
        <v>0.30156815440289508</v>
      </c>
      <c r="AD23" s="26">
        <f t="shared" si="4"/>
        <v>0.52672347017815657</v>
      </c>
      <c r="AE23" s="26">
        <f t="shared" si="5"/>
        <v>19.169139465875368</v>
      </c>
      <c r="AF23" s="26">
        <f t="shared" si="11"/>
        <v>0.73022985644344862</v>
      </c>
      <c r="AG23" s="26">
        <f>X23/1.668</f>
        <v>3.5971223021582732E-2</v>
      </c>
      <c r="AH23" s="26">
        <v>34.31</v>
      </c>
      <c r="AI23" s="27">
        <v>15</v>
      </c>
      <c r="AJ23" s="26">
        <v>0.59</v>
      </c>
      <c r="AK23" s="28">
        <v>515</v>
      </c>
      <c r="AL23" s="28">
        <v>669</v>
      </c>
      <c r="AM23" s="26">
        <f t="shared" si="12"/>
        <v>29.490983793654411</v>
      </c>
      <c r="AN23" s="26">
        <f t="shared" si="6"/>
        <v>48.660123259529783</v>
      </c>
      <c r="AO23" s="28" t="s">
        <v>25</v>
      </c>
      <c r="AP23" s="28">
        <v>73</v>
      </c>
      <c r="AQ23" s="28">
        <v>2</v>
      </c>
      <c r="AR23" s="27">
        <v>21.9</v>
      </c>
      <c r="AS23" s="27">
        <v>19.7</v>
      </c>
      <c r="AT23" s="28">
        <v>1102</v>
      </c>
      <c r="AU23" s="28">
        <v>1640</v>
      </c>
      <c r="AV23" s="26">
        <v>1.39</v>
      </c>
      <c r="AW23" s="26">
        <v>2.14</v>
      </c>
      <c r="AX23" s="27">
        <v>154</v>
      </c>
      <c r="AY23" s="28" t="s">
        <v>25</v>
      </c>
      <c r="AZ23" s="27">
        <v>12.5</v>
      </c>
      <c r="BA23" s="28">
        <v>162</v>
      </c>
      <c r="BB23" s="28">
        <v>2</v>
      </c>
      <c r="BC23" s="28">
        <v>11</v>
      </c>
      <c r="BD23" s="28" t="s">
        <v>25</v>
      </c>
      <c r="BE23" s="27">
        <v>180</v>
      </c>
      <c r="BF23" s="27">
        <v>0.87</v>
      </c>
      <c r="BG23" s="27">
        <v>0.3</v>
      </c>
      <c r="BH23" s="26">
        <v>0.01</v>
      </c>
      <c r="BI23" s="28" t="s">
        <v>25</v>
      </c>
      <c r="BJ23" s="27">
        <v>6.6</v>
      </c>
      <c r="BK23" s="26">
        <v>0.08</v>
      </c>
      <c r="BL23" s="27">
        <v>0.6</v>
      </c>
      <c r="BM23" s="28">
        <v>43</v>
      </c>
      <c r="BN23" s="27">
        <v>3</v>
      </c>
      <c r="BO23" s="27">
        <v>6.8</v>
      </c>
      <c r="BP23" s="26">
        <v>0.74</v>
      </c>
      <c r="BQ23" s="27">
        <v>2.7</v>
      </c>
      <c r="BR23" s="27">
        <v>0.6</v>
      </c>
      <c r="BS23" s="26">
        <v>0.22</v>
      </c>
      <c r="BT23" s="26">
        <v>0.38</v>
      </c>
      <c r="BU23" s="26">
        <v>0.09</v>
      </c>
      <c r="BV23" s="26">
        <v>0.61</v>
      </c>
      <c r="BW23" s="26">
        <v>7.0000000000000007E-2</v>
      </c>
      <c r="BX23" s="26">
        <v>0.25</v>
      </c>
      <c r="BY23" s="26">
        <v>0.05</v>
      </c>
      <c r="BZ23" s="27">
        <v>0.2</v>
      </c>
      <c r="CA23" s="28" t="s">
        <v>25</v>
      </c>
      <c r="CB23" s="28" t="s">
        <v>25</v>
      </c>
      <c r="CC23" s="28" t="s">
        <v>25</v>
      </c>
      <c r="CD23" s="28">
        <v>2</v>
      </c>
      <c r="CE23" s="26">
        <v>0</v>
      </c>
      <c r="CF23" s="28">
        <v>8</v>
      </c>
      <c r="CG23" s="28" t="s">
        <v>25</v>
      </c>
      <c r="CH23" s="26">
        <v>1.19</v>
      </c>
      <c r="CI23" s="28">
        <v>8</v>
      </c>
      <c r="CJ23" s="28" t="s">
        <v>25</v>
      </c>
      <c r="CK23" s="27">
        <v>0.3</v>
      </c>
      <c r="CL23" s="29">
        <v>2.4</v>
      </c>
    </row>
    <row r="24" spans="1:90">
      <c r="A24" s="10" t="s">
        <v>1</v>
      </c>
      <c r="B24" s="38">
        <v>4</v>
      </c>
      <c r="C24" s="38">
        <v>3</v>
      </c>
      <c r="D24" s="9">
        <v>492</v>
      </c>
      <c r="E24" s="9" t="s">
        <v>10</v>
      </c>
      <c r="F24" s="38">
        <v>2</v>
      </c>
      <c r="G24" s="16">
        <v>-1.8120770999999998</v>
      </c>
      <c r="H24" s="16">
        <v>3.6837771291643014E-2</v>
      </c>
      <c r="I24" s="16">
        <v>0.34449646666666678</v>
      </c>
      <c r="J24" s="16">
        <v>3.1315083370371817E-2</v>
      </c>
      <c r="K24" s="16">
        <v>0.67997037335318666</v>
      </c>
      <c r="L24" s="16">
        <v>4.4623654815803861E-2</v>
      </c>
      <c r="M24" s="26">
        <f t="shared" si="7"/>
        <v>105.74086054904207</v>
      </c>
      <c r="N24" s="26">
        <f t="shared" si="8"/>
        <v>46.233898668192957</v>
      </c>
      <c r="O24" s="26">
        <f t="shared" si="9"/>
        <v>105.74086054904207</v>
      </c>
      <c r="P24" s="26">
        <v>4.2300000000000004</v>
      </c>
      <c r="Q24" s="26">
        <v>12.24</v>
      </c>
      <c r="R24" s="26">
        <v>0.05</v>
      </c>
      <c r="S24" s="26">
        <v>2.57</v>
      </c>
      <c r="T24" s="26">
        <v>0.54</v>
      </c>
      <c r="U24" s="26">
        <v>0.33</v>
      </c>
      <c r="V24" s="26">
        <v>31.6</v>
      </c>
      <c r="W24" s="35">
        <v>0.95</v>
      </c>
      <c r="X24" s="26" t="s">
        <v>25</v>
      </c>
      <c r="Y24" s="26">
        <f t="shared" si="0"/>
        <v>1.9775596072931281</v>
      </c>
      <c r="Z24" s="26">
        <f t="shared" si="1"/>
        <v>8.5606378514477548</v>
      </c>
      <c r="AA24" s="26">
        <f t="shared" si="2"/>
        <v>2.6469031233456855E-2</v>
      </c>
      <c r="AB24" s="26">
        <f t="shared" si="10"/>
        <v>1.8370264474624731</v>
      </c>
      <c r="AC24" s="26">
        <f t="shared" si="3"/>
        <v>0.32569360675512671</v>
      </c>
      <c r="AD24" s="26">
        <f t="shared" si="4"/>
        <v>0.25561580170410536</v>
      </c>
      <c r="AE24" s="26">
        <f t="shared" si="5"/>
        <v>23.442136498516319</v>
      </c>
      <c r="AF24" s="26">
        <f t="shared" si="11"/>
        <v>0.78831632229690474</v>
      </c>
      <c r="AG24" s="26" t="s">
        <v>25</v>
      </c>
      <c r="AH24" s="26">
        <v>32.270000000000003</v>
      </c>
      <c r="AI24" s="27">
        <v>16.399999999999999</v>
      </c>
      <c r="AJ24" s="26">
        <v>0.18</v>
      </c>
      <c r="AK24" s="28">
        <v>85</v>
      </c>
      <c r="AL24" s="28">
        <v>888</v>
      </c>
      <c r="AM24" s="26">
        <f t="shared" si="12"/>
        <v>36.064825382332799</v>
      </c>
      <c r="AN24" s="26">
        <f t="shared" si="6"/>
        <v>59.506961880849111</v>
      </c>
      <c r="AO24" s="28" t="s">
        <v>25</v>
      </c>
      <c r="AP24" s="28">
        <v>15</v>
      </c>
      <c r="AQ24" s="28" t="s">
        <v>25</v>
      </c>
      <c r="AR24" s="27">
        <v>2.2000000000000002</v>
      </c>
      <c r="AS24" s="27">
        <v>3.8</v>
      </c>
      <c r="AT24" s="28">
        <v>58.5</v>
      </c>
      <c r="AU24" s="28">
        <v>550</v>
      </c>
      <c r="AV24" s="26">
        <v>0.16</v>
      </c>
      <c r="AW24" s="26">
        <v>0.47</v>
      </c>
      <c r="AX24" s="27">
        <v>41.7</v>
      </c>
      <c r="AY24" s="26">
        <v>0.35</v>
      </c>
      <c r="AZ24" s="27">
        <v>9.6999999999999993</v>
      </c>
      <c r="BA24" s="28">
        <v>175</v>
      </c>
      <c r="BB24" s="28" t="s">
        <v>25</v>
      </c>
      <c r="BC24" s="28" t="s">
        <v>25</v>
      </c>
      <c r="BD24" s="28" t="s">
        <v>25</v>
      </c>
      <c r="BE24" s="27">
        <v>49.1</v>
      </c>
      <c r="BF24" s="27">
        <v>7.0000000000000007E-2</v>
      </c>
      <c r="BG24" s="27">
        <v>0.15</v>
      </c>
      <c r="BH24" s="28" t="s">
        <v>25</v>
      </c>
      <c r="BI24" s="28" t="s">
        <v>25</v>
      </c>
      <c r="BJ24" s="27">
        <v>3.8</v>
      </c>
      <c r="BK24" s="28" t="s">
        <v>25</v>
      </c>
      <c r="BL24" s="27">
        <v>0.2</v>
      </c>
      <c r="BM24" s="28">
        <v>17</v>
      </c>
      <c r="BN24" s="27">
        <v>0.4</v>
      </c>
      <c r="BO24" s="27">
        <v>1.1000000000000001</v>
      </c>
      <c r="BP24" s="26">
        <v>0.18</v>
      </c>
      <c r="BQ24" s="27">
        <v>0.8</v>
      </c>
      <c r="BR24" s="27">
        <v>0.2</v>
      </c>
      <c r="BS24" s="28" t="s">
        <v>25</v>
      </c>
      <c r="BT24" s="26">
        <v>0.08</v>
      </c>
      <c r="BU24" s="28" t="s">
        <v>25</v>
      </c>
      <c r="BV24" s="26">
        <v>0.08</v>
      </c>
      <c r="BW24" s="28" t="s">
        <v>25</v>
      </c>
      <c r="BX24" s="28" t="s">
        <v>25</v>
      </c>
      <c r="BY24" s="26" t="s">
        <v>24</v>
      </c>
      <c r="BZ24" s="27" t="s">
        <v>24</v>
      </c>
      <c r="CA24" s="28" t="s">
        <v>25</v>
      </c>
      <c r="CB24" s="28" t="s">
        <v>25</v>
      </c>
      <c r="CC24" s="28" t="s">
        <v>25</v>
      </c>
      <c r="CD24" s="28" t="s">
        <v>25</v>
      </c>
      <c r="CE24" s="26">
        <v>0</v>
      </c>
      <c r="CF24" s="28" t="s">
        <v>25</v>
      </c>
      <c r="CG24" s="28" t="s">
        <v>25</v>
      </c>
      <c r="CH24" s="26">
        <v>0.53</v>
      </c>
      <c r="CI24" s="28">
        <v>2</v>
      </c>
      <c r="CJ24" s="28" t="s">
        <v>25</v>
      </c>
      <c r="CK24" s="28" t="s">
        <v>25</v>
      </c>
      <c r="CL24" s="29">
        <v>3.65</v>
      </c>
    </row>
    <row r="25" spans="1:90">
      <c r="A25" s="10" t="s">
        <v>1</v>
      </c>
      <c r="B25" s="38">
        <v>4</v>
      </c>
      <c r="C25" s="38">
        <v>3</v>
      </c>
      <c r="D25" s="9">
        <v>556</v>
      </c>
      <c r="E25" s="9" t="s">
        <v>10</v>
      </c>
      <c r="F25" s="38">
        <v>2</v>
      </c>
      <c r="G25" s="16">
        <v>7.4134589999999945E-2</v>
      </c>
      <c r="H25" s="16">
        <v>3.9687429152838821E-2</v>
      </c>
      <c r="I25" s="16">
        <v>-0.10663116000000006</v>
      </c>
      <c r="J25" s="16">
        <v>9.3832585576866176E-3</v>
      </c>
      <c r="K25" s="16">
        <v>-0.20976723909355077</v>
      </c>
      <c r="L25" s="16">
        <v>1.9992327734741921E-2</v>
      </c>
      <c r="M25" s="26">
        <f t="shared" si="7"/>
        <v>111.41667300275718</v>
      </c>
      <c r="N25" s="26">
        <f t="shared" si="8"/>
        <v>60.346141160711987</v>
      </c>
      <c r="O25" s="26">
        <f t="shared" si="9"/>
        <v>111.41667300275718</v>
      </c>
      <c r="P25" s="26">
        <v>5.61</v>
      </c>
      <c r="Q25" s="26">
        <v>17.47</v>
      </c>
      <c r="R25" s="26">
        <v>0.2</v>
      </c>
      <c r="S25" s="26">
        <v>2.63</v>
      </c>
      <c r="T25" s="26">
        <v>0.79</v>
      </c>
      <c r="U25" s="26">
        <v>1.21</v>
      </c>
      <c r="V25" s="26">
        <v>27.12</v>
      </c>
      <c r="W25" s="35">
        <v>0.9</v>
      </c>
      <c r="X25" s="26">
        <v>0.01</v>
      </c>
      <c r="Y25" s="26">
        <f t="shared" si="0"/>
        <v>2.6227208976157086</v>
      </c>
      <c r="Z25" s="26">
        <f t="shared" si="1"/>
        <v>12.218492096796755</v>
      </c>
      <c r="AA25" s="26">
        <f t="shared" si="2"/>
        <v>0.10587612493382742</v>
      </c>
      <c r="AB25" s="26">
        <f t="shared" si="10"/>
        <v>1.8799142244460327</v>
      </c>
      <c r="AC25" s="26">
        <f t="shared" si="3"/>
        <v>0.47647768395657425</v>
      </c>
      <c r="AD25" s="26">
        <f t="shared" si="4"/>
        <v>0.93725793958171966</v>
      </c>
      <c r="AE25" s="26">
        <f t="shared" si="5"/>
        <v>20.118694362017802</v>
      </c>
      <c r="AF25" s="26">
        <f t="shared" si="11"/>
        <v>0.74682598954443613</v>
      </c>
      <c r="AG25" s="26">
        <f>X25/1.668</f>
        <v>5.9952038369304557E-3</v>
      </c>
      <c r="AH25" s="26">
        <v>41.02</v>
      </c>
      <c r="AI25" s="27">
        <v>14.4</v>
      </c>
      <c r="AJ25" s="26">
        <v>0.15</v>
      </c>
      <c r="AK25" s="28">
        <v>133</v>
      </c>
      <c r="AL25" s="28">
        <v>1070</v>
      </c>
      <c r="AM25" s="26">
        <f t="shared" si="12"/>
        <v>30.951837480027386</v>
      </c>
      <c r="AN25" s="26">
        <f t="shared" si="6"/>
        <v>51.070531842045192</v>
      </c>
      <c r="AO25" s="28" t="s">
        <v>25</v>
      </c>
      <c r="AP25" s="28">
        <v>24</v>
      </c>
      <c r="AQ25" s="28">
        <v>4</v>
      </c>
      <c r="AR25" s="27">
        <v>10.1</v>
      </c>
      <c r="AS25" s="27">
        <v>6.5</v>
      </c>
      <c r="AT25" s="28">
        <v>374.3</v>
      </c>
      <c r="AU25" s="28">
        <v>1190</v>
      </c>
      <c r="AV25" s="26">
        <v>1.65</v>
      </c>
      <c r="AW25" s="26">
        <v>2.75</v>
      </c>
      <c r="AX25" s="27">
        <v>64.900000000000006</v>
      </c>
      <c r="AY25" s="26">
        <v>0.36</v>
      </c>
      <c r="AZ25" s="27">
        <v>12.6</v>
      </c>
      <c r="BA25" s="28">
        <v>169</v>
      </c>
      <c r="BB25" s="28" t="s">
        <v>25</v>
      </c>
      <c r="BC25" s="28" t="s">
        <v>25</v>
      </c>
      <c r="BD25" s="28" t="s">
        <v>25</v>
      </c>
      <c r="BE25" s="27">
        <v>45.5</v>
      </c>
      <c r="BF25" s="27">
        <v>0.42</v>
      </c>
      <c r="BG25" s="27">
        <v>0.93</v>
      </c>
      <c r="BH25" s="28" t="s">
        <v>25</v>
      </c>
      <c r="BI25" s="28" t="s">
        <v>25</v>
      </c>
      <c r="BJ25" s="27">
        <v>9.6</v>
      </c>
      <c r="BK25" s="28" t="s">
        <v>25</v>
      </c>
      <c r="BL25" s="27">
        <v>0.7</v>
      </c>
      <c r="BM25" s="28">
        <v>73</v>
      </c>
      <c r="BN25" s="27">
        <v>0.7</v>
      </c>
      <c r="BO25" s="27">
        <v>3.1</v>
      </c>
      <c r="BP25" s="26">
        <v>0.77</v>
      </c>
      <c r="BQ25" s="27">
        <v>4.0999999999999996</v>
      </c>
      <c r="BR25" s="27">
        <v>0.7</v>
      </c>
      <c r="BS25" s="26">
        <v>0.19</v>
      </c>
      <c r="BT25" s="26">
        <v>0.28000000000000003</v>
      </c>
      <c r="BU25" s="26">
        <v>0.13</v>
      </c>
      <c r="BV25" s="26">
        <v>0.28000000000000003</v>
      </c>
      <c r="BW25" s="26">
        <v>0.08</v>
      </c>
      <c r="BX25" s="26">
        <v>0.15</v>
      </c>
      <c r="BY25" s="26">
        <v>0.06</v>
      </c>
      <c r="BZ25" s="27">
        <v>0.1</v>
      </c>
      <c r="CA25" s="26">
        <v>0.34</v>
      </c>
      <c r="CB25" s="28" t="s">
        <v>25</v>
      </c>
      <c r="CC25" s="28" t="s">
        <v>25</v>
      </c>
      <c r="CD25" s="28">
        <v>3</v>
      </c>
      <c r="CE25" s="26">
        <v>0</v>
      </c>
      <c r="CF25" s="28">
        <v>92</v>
      </c>
      <c r="CG25" s="26">
        <v>0.22</v>
      </c>
      <c r="CH25" s="26">
        <v>1</v>
      </c>
      <c r="CI25" s="28">
        <v>9</v>
      </c>
      <c r="CJ25" s="26">
        <v>0.04</v>
      </c>
      <c r="CK25" s="28" t="s">
        <v>25</v>
      </c>
      <c r="CL25" s="29">
        <v>1.71</v>
      </c>
    </row>
    <row r="26" spans="1:90">
      <c r="A26" s="10" t="s">
        <v>1</v>
      </c>
      <c r="B26" s="38">
        <v>4</v>
      </c>
      <c r="C26" s="38">
        <v>3</v>
      </c>
      <c r="D26" s="9">
        <v>605</v>
      </c>
      <c r="E26" s="9" t="s">
        <v>11</v>
      </c>
      <c r="F26" s="38">
        <v>1</v>
      </c>
      <c r="G26" s="16">
        <v>-0.38566113333333335</v>
      </c>
      <c r="H26" s="16">
        <v>2.4548618289804692E-2</v>
      </c>
      <c r="I26" s="16">
        <v>-4.0497670000000041E-2</v>
      </c>
      <c r="J26" s="16">
        <v>3.3307141796119315E-2</v>
      </c>
      <c r="K26" s="16">
        <v>-8.0363920039839554E-2</v>
      </c>
      <c r="L26" s="16">
        <v>1.7530206960938564E-2</v>
      </c>
      <c r="M26" s="26">
        <f t="shared" si="7"/>
        <v>97.927115595305949</v>
      </c>
      <c r="N26" s="26">
        <f t="shared" si="8"/>
        <v>45.68904209610487</v>
      </c>
      <c r="O26" s="26">
        <f t="shared" si="9"/>
        <v>97.927115595305949</v>
      </c>
      <c r="P26" s="26">
        <v>6.18</v>
      </c>
      <c r="Q26" s="26">
        <v>6.86</v>
      </c>
      <c r="R26" s="26">
        <v>0.15</v>
      </c>
      <c r="S26" s="26">
        <v>0.08</v>
      </c>
      <c r="T26" s="26">
        <v>0.89</v>
      </c>
      <c r="U26" s="26">
        <v>0.82</v>
      </c>
      <c r="V26" s="26">
        <v>27.74</v>
      </c>
      <c r="W26" s="35">
        <v>0.76</v>
      </c>
      <c r="X26" s="26" t="s">
        <v>25</v>
      </c>
      <c r="Y26" s="26">
        <f t="shared" si="0"/>
        <v>2.8892005610098179</v>
      </c>
      <c r="Z26" s="26">
        <f t="shared" si="1"/>
        <v>4.797873828507484</v>
      </c>
      <c r="AA26" s="26">
        <f t="shared" si="2"/>
        <v>7.9407093700370565E-2</v>
      </c>
      <c r="AB26" s="26">
        <f t="shared" si="10"/>
        <v>5.7183702644746245E-2</v>
      </c>
      <c r="AC26" s="26">
        <f t="shared" si="3"/>
        <v>0.53679131483715326</v>
      </c>
      <c r="AD26" s="26">
        <f t="shared" si="4"/>
        <v>0.63516653756777697</v>
      </c>
      <c r="AE26" s="26">
        <f t="shared" si="5"/>
        <v>20.578635014836792</v>
      </c>
      <c r="AF26" s="26">
        <f t="shared" si="11"/>
        <v>0.63065305783752379</v>
      </c>
      <c r="AG26" s="26" t="s">
        <v>25</v>
      </c>
      <c r="AH26" s="26">
        <v>27.11</v>
      </c>
      <c r="AI26" s="27">
        <v>14.8</v>
      </c>
      <c r="AJ26" s="26">
        <v>0.14000000000000001</v>
      </c>
      <c r="AK26" s="28">
        <v>89</v>
      </c>
      <c r="AL26" s="28">
        <v>17200</v>
      </c>
      <c r="AM26" s="26">
        <f t="shared" si="12"/>
        <v>31.659438484364294</v>
      </c>
      <c r="AN26" s="26">
        <f t="shared" si="6"/>
        <v>52.238073499201079</v>
      </c>
      <c r="AO26" s="28" t="s">
        <v>25</v>
      </c>
      <c r="AP26" s="28">
        <v>25</v>
      </c>
      <c r="AQ26" s="28" t="s">
        <v>25</v>
      </c>
      <c r="AR26" s="27">
        <v>45</v>
      </c>
      <c r="AS26" s="27">
        <v>16.7</v>
      </c>
      <c r="AT26" s="28">
        <v>471.7</v>
      </c>
      <c r="AU26" s="28">
        <v>70500</v>
      </c>
      <c r="AV26" s="26">
        <v>1.98</v>
      </c>
      <c r="AW26" s="26">
        <v>2.54</v>
      </c>
      <c r="AX26" s="27">
        <v>27.7</v>
      </c>
      <c r="AY26" s="26">
        <v>1.1100000000000001</v>
      </c>
      <c r="AZ26" s="27">
        <v>15.5</v>
      </c>
      <c r="BA26" s="28">
        <v>20.100000000000001</v>
      </c>
      <c r="BB26" s="28" t="s">
        <v>25</v>
      </c>
      <c r="BC26" s="28" t="s">
        <v>25</v>
      </c>
      <c r="BD26" s="28" t="s">
        <v>25</v>
      </c>
      <c r="BE26" s="27">
        <v>21</v>
      </c>
      <c r="BF26" s="27">
        <v>46</v>
      </c>
      <c r="BG26" s="27">
        <v>779</v>
      </c>
      <c r="BH26" s="28" t="s">
        <v>25</v>
      </c>
      <c r="BI26" s="28" t="s">
        <v>25</v>
      </c>
      <c r="BJ26" s="27">
        <v>8.1</v>
      </c>
      <c r="BK26" s="28" t="s">
        <v>25</v>
      </c>
      <c r="BL26" s="27">
        <v>1.2</v>
      </c>
      <c r="BM26" s="28">
        <v>38</v>
      </c>
      <c r="BN26" s="27">
        <v>0.3</v>
      </c>
      <c r="BO26" s="27">
        <v>0.8</v>
      </c>
      <c r="BP26" s="26">
        <v>0.12</v>
      </c>
      <c r="BQ26" s="27">
        <v>0.3</v>
      </c>
      <c r="BR26" s="27">
        <v>0.1</v>
      </c>
      <c r="BS26" s="28" t="s">
        <v>25</v>
      </c>
      <c r="BT26" s="26">
        <v>0.12</v>
      </c>
      <c r="BU26" s="28" t="s">
        <v>25</v>
      </c>
      <c r="BV26" s="26">
        <v>0.06</v>
      </c>
      <c r="BW26" s="28" t="s">
        <v>25</v>
      </c>
      <c r="BX26" s="28" t="s">
        <v>25</v>
      </c>
      <c r="BY26" s="28" t="s">
        <v>25</v>
      </c>
      <c r="BZ26" s="28" t="s">
        <v>25</v>
      </c>
      <c r="CA26" s="28" t="s">
        <v>25</v>
      </c>
      <c r="CB26" s="28" t="s">
        <v>25</v>
      </c>
      <c r="CC26" s="28" t="s">
        <v>25</v>
      </c>
      <c r="CD26" s="28">
        <v>32</v>
      </c>
      <c r="CE26" s="26">
        <v>0.03</v>
      </c>
      <c r="CF26" s="28">
        <v>108</v>
      </c>
      <c r="CG26" s="26">
        <v>0.11</v>
      </c>
      <c r="CH26" s="26">
        <v>15.8</v>
      </c>
      <c r="CI26" s="28">
        <v>44</v>
      </c>
      <c r="CJ26" s="26">
        <v>7.0000000000000007E-2</v>
      </c>
      <c r="CK26" s="27">
        <v>0.1</v>
      </c>
      <c r="CL26" s="29">
        <v>1.18</v>
      </c>
    </row>
    <row r="27" spans="1:90">
      <c r="A27" s="10" t="s">
        <v>1</v>
      </c>
      <c r="B27" s="38">
        <v>4</v>
      </c>
      <c r="C27" s="38">
        <v>3</v>
      </c>
      <c r="D27" s="9">
        <v>685</v>
      </c>
      <c r="E27" s="9" t="s">
        <v>11</v>
      </c>
      <c r="F27" s="38">
        <v>1</v>
      </c>
      <c r="G27" s="16">
        <v>0.18686681333333333</v>
      </c>
      <c r="H27" s="16">
        <v>2.2144847282655474E-2</v>
      </c>
      <c r="I27" s="16">
        <v>3.3500799999999886E-2</v>
      </c>
      <c r="J27" s="16">
        <v>2.5265537993876225E-2</v>
      </c>
      <c r="K27" s="16">
        <v>6.6993463866191261E-2</v>
      </c>
      <c r="L27" s="16">
        <v>1.847000015917737E-2</v>
      </c>
      <c r="M27" s="26">
        <f t="shared" si="7"/>
        <v>94.611803704109292</v>
      </c>
      <c r="N27" s="26">
        <f t="shared" si="8"/>
        <v>50.64067839025401</v>
      </c>
      <c r="O27" s="26">
        <f t="shared" si="9"/>
        <v>94.611803704109292</v>
      </c>
      <c r="P27" s="26">
        <v>4.53</v>
      </c>
      <c r="Q27" s="26">
        <v>22.81</v>
      </c>
      <c r="R27" s="26">
        <v>0.14000000000000001</v>
      </c>
      <c r="S27" s="26">
        <v>1.23</v>
      </c>
      <c r="T27" s="26">
        <v>0.84</v>
      </c>
      <c r="U27" s="26">
        <v>1.73</v>
      </c>
      <c r="V27" s="26">
        <v>23.35</v>
      </c>
      <c r="W27" s="35">
        <v>0.67</v>
      </c>
      <c r="X27" s="26" t="s">
        <v>25</v>
      </c>
      <c r="Y27" s="26">
        <f t="shared" si="0"/>
        <v>2.1178120617110801</v>
      </c>
      <c r="Z27" s="26">
        <f t="shared" si="1"/>
        <v>15.95328017904602</v>
      </c>
      <c r="AA27" s="26">
        <f t="shared" si="2"/>
        <v>7.4113287453679205E-2</v>
      </c>
      <c r="AB27" s="26">
        <f t="shared" si="10"/>
        <v>0.87919942816297347</v>
      </c>
      <c r="AC27" s="26">
        <f t="shared" si="3"/>
        <v>0.50663449939686367</v>
      </c>
      <c r="AD27" s="26">
        <f t="shared" si="4"/>
        <v>1.3400464756003099</v>
      </c>
      <c r="AE27" s="26">
        <f t="shared" si="5"/>
        <v>17.321958456973295</v>
      </c>
      <c r="AF27" s="26">
        <f t="shared" si="11"/>
        <v>0.55597045888308028</v>
      </c>
      <c r="AG27" s="26" t="s">
        <v>25</v>
      </c>
      <c r="AH27" s="26">
        <v>24.31</v>
      </c>
      <c r="AI27" s="27">
        <v>16</v>
      </c>
      <c r="AJ27" s="26">
        <v>1.29</v>
      </c>
      <c r="AK27" s="28">
        <v>440</v>
      </c>
      <c r="AL27" s="28">
        <v>14300</v>
      </c>
      <c r="AM27" s="26">
        <f t="shared" si="12"/>
        <v>26.64916685688199</v>
      </c>
      <c r="AN27" s="26">
        <f t="shared" si="6"/>
        <v>43.971125313855282</v>
      </c>
      <c r="AO27" s="28" t="s">
        <v>25</v>
      </c>
      <c r="AP27" s="28">
        <v>46</v>
      </c>
      <c r="AQ27" s="28" t="s">
        <v>25</v>
      </c>
      <c r="AR27" s="27">
        <v>79.2</v>
      </c>
      <c r="AS27" s="27">
        <v>53.1</v>
      </c>
      <c r="AT27" s="28">
        <v>3613</v>
      </c>
      <c r="AU27" s="28">
        <v>30000</v>
      </c>
      <c r="AV27" s="26">
        <v>3.73</v>
      </c>
      <c r="AW27" s="26">
        <v>2.0499999999999998</v>
      </c>
      <c r="AX27" s="27">
        <v>43.4</v>
      </c>
      <c r="AY27" s="26">
        <v>0.31</v>
      </c>
      <c r="AZ27" s="27">
        <v>12.7</v>
      </c>
      <c r="BA27" s="28">
        <v>54.5</v>
      </c>
      <c r="BB27" s="28" t="s">
        <v>25</v>
      </c>
      <c r="BC27" s="28" t="s">
        <v>25</v>
      </c>
      <c r="BD27" s="28" t="s">
        <v>25</v>
      </c>
      <c r="BE27" s="27">
        <v>50.3</v>
      </c>
      <c r="BF27" s="27">
        <v>5.4</v>
      </c>
      <c r="BG27" s="27">
        <v>145</v>
      </c>
      <c r="BH27" s="26">
        <v>0.03</v>
      </c>
      <c r="BI27" s="28" t="s">
        <v>25</v>
      </c>
      <c r="BJ27" s="27">
        <v>6.7</v>
      </c>
      <c r="BK27" s="26">
        <v>7.0000000000000007E-2</v>
      </c>
      <c r="BL27" s="27">
        <v>0.9</v>
      </c>
      <c r="BM27" s="28">
        <v>19</v>
      </c>
      <c r="BN27" s="27">
        <v>3.3</v>
      </c>
      <c r="BO27" s="27">
        <v>5.0999999999999996</v>
      </c>
      <c r="BP27" s="26">
        <v>0.41</v>
      </c>
      <c r="BQ27" s="27">
        <v>1.5</v>
      </c>
      <c r="BR27" s="27">
        <v>0.1</v>
      </c>
      <c r="BS27" s="26">
        <v>0.28999999999999998</v>
      </c>
      <c r="BT27" s="26">
        <v>0.19</v>
      </c>
      <c r="BU27" s="28" t="s">
        <v>25</v>
      </c>
      <c r="BV27" s="26">
        <v>0.14000000000000001</v>
      </c>
      <c r="BW27" s="28" t="s">
        <v>25</v>
      </c>
      <c r="BX27" s="26">
        <v>0.09</v>
      </c>
      <c r="BY27" s="28" t="s">
        <v>25</v>
      </c>
      <c r="BZ27" s="28" t="s">
        <v>25</v>
      </c>
      <c r="CA27" s="28" t="s">
        <v>25</v>
      </c>
      <c r="CB27" s="28" t="s">
        <v>25</v>
      </c>
      <c r="CC27" s="28" t="s">
        <v>25</v>
      </c>
      <c r="CD27" s="28">
        <v>34</v>
      </c>
      <c r="CE27" s="26">
        <v>0.02</v>
      </c>
      <c r="CF27" s="28">
        <v>33</v>
      </c>
      <c r="CG27" s="26">
        <v>0.13</v>
      </c>
      <c r="CH27" s="26">
        <v>4.72</v>
      </c>
      <c r="CI27" s="28">
        <v>60</v>
      </c>
      <c r="CJ27" s="26">
        <v>0.09</v>
      </c>
      <c r="CK27" s="28" t="s">
        <v>25</v>
      </c>
      <c r="CL27" s="29">
        <v>0.46</v>
      </c>
    </row>
    <row r="28" spans="1:90">
      <c r="A28" s="10" t="s">
        <v>2</v>
      </c>
      <c r="B28" s="38">
        <v>3</v>
      </c>
      <c r="C28" s="38">
        <v>2</v>
      </c>
      <c r="D28" s="9">
        <v>130</v>
      </c>
      <c r="E28" s="9" t="s">
        <v>12</v>
      </c>
      <c r="F28" s="38">
        <v>4</v>
      </c>
      <c r="G28" s="16">
        <v>6.2362553333333293E-2</v>
      </c>
      <c r="H28" s="16">
        <v>2.3622380832298256E-2</v>
      </c>
      <c r="I28" s="16">
        <v>-0.10887129666666662</v>
      </c>
      <c r="J28" s="16">
        <v>1.0616032711052416E-2</v>
      </c>
      <c r="K28" s="16">
        <v>-0.218871522138155</v>
      </c>
      <c r="L28" s="16">
        <v>3.2298129414771698E-2</v>
      </c>
      <c r="M28" s="26">
        <f t="shared" si="7"/>
        <v>103.40107822624915</v>
      </c>
      <c r="N28" s="26">
        <f t="shared" si="8"/>
        <v>43.988272930654553</v>
      </c>
      <c r="O28" s="26">
        <f t="shared" si="9"/>
        <v>103.40107822624915</v>
      </c>
      <c r="P28" s="26">
        <v>4.91</v>
      </c>
      <c r="Q28" s="26">
        <v>20.21</v>
      </c>
      <c r="R28" s="26">
        <v>0.27</v>
      </c>
      <c r="S28" s="26">
        <v>2.34</v>
      </c>
      <c r="T28" s="26">
        <v>0.47</v>
      </c>
      <c r="U28" s="26">
        <v>0.08</v>
      </c>
      <c r="V28" s="26">
        <v>31.55</v>
      </c>
      <c r="W28" s="35">
        <v>0.92</v>
      </c>
      <c r="X28" s="26" t="s">
        <v>25</v>
      </c>
      <c r="Y28" s="26">
        <f t="shared" si="0"/>
        <v>2.2954651706404867</v>
      </c>
      <c r="Z28" s="26">
        <f t="shared" si="1"/>
        <v>14.134844034130648</v>
      </c>
      <c r="AA28" s="26">
        <f t="shared" si="2"/>
        <v>0.14293276866066704</v>
      </c>
      <c r="AB28" s="26">
        <f t="shared" si="10"/>
        <v>1.6726233023588275</v>
      </c>
      <c r="AC28" s="26">
        <f t="shared" si="3"/>
        <v>0.28347406513872137</v>
      </c>
      <c r="AD28" s="26">
        <f t="shared" si="4"/>
        <v>6.1967467079783116E-2</v>
      </c>
      <c r="AE28" s="26">
        <f t="shared" si="5"/>
        <v>23.405044510385757</v>
      </c>
      <c r="AF28" s="26">
        <f t="shared" si="11"/>
        <v>0.76342212264542364</v>
      </c>
      <c r="AG28" s="26" t="s">
        <v>25</v>
      </c>
      <c r="AH28" s="26">
        <v>22.97</v>
      </c>
      <c r="AI28" s="27">
        <v>15</v>
      </c>
      <c r="AJ28" s="26">
        <v>0.33</v>
      </c>
      <c r="AK28" s="28">
        <v>350</v>
      </c>
      <c r="AL28" s="28">
        <v>7310</v>
      </c>
      <c r="AM28" s="26">
        <f t="shared" si="12"/>
        <v>36.007760785208859</v>
      </c>
      <c r="AN28" s="26">
        <f t="shared" si="6"/>
        <v>59.412805295594602</v>
      </c>
      <c r="AO28" s="28" t="s">
        <v>25</v>
      </c>
      <c r="AP28" s="28">
        <v>39</v>
      </c>
      <c r="AQ28" s="28" t="s">
        <v>25</v>
      </c>
      <c r="AR28" s="27">
        <v>17.5</v>
      </c>
      <c r="AS28" s="27">
        <v>4.0999999999999996</v>
      </c>
      <c r="AT28" s="28">
        <v>1124</v>
      </c>
      <c r="AU28" s="28">
        <v>7060</v>
      </c>
      <c r="AV28" s="26">
        <v>5.16</v>
      </c>
      <c r="AW28" s="26">
        <v>1.45</v>
      </c>
      <c r="AX28" s="27">
        <v>99.5</v>
      </c>
      <c r="AY28" s="26">
        <v>1.08</v>
      </c>
      <c r="AZ28" s="27">
        <v>9.4</v>
      </c>
      <c r="BA28" s="28">
        <v>180</v>
      </c>
      <c r="BB28" s="28" t="s">
        <v>25</v>
      </c>
      <c r="BC28" s="28" t="s">
        <v>25</v>
      </c>
      <c r="BD28" s="28" t="s">
        <v>25</v>
      </c>
      <c r="BE28" s="27">
        <v>76.400000000000006</v>
      </c>
      <c r="BF28" s="27">
        <v>0.31</v>
      </c>
      <c r="BG28" s="27">
        <v>0.35</v>
      </c>
      <c r="BH28" s="28" t="s">
        <v>25</v>
      </c>
      <c r="BI28" s="28" t="s">
        <v>25</v>
      </c>
      <c r="BJ28" s="27">
        <v>6.6</v>
      </c>
      <c r="BK28" s="28" t="s">
        <v>25</v>
      </c>
      <c r="BL28" s="27">
        <v>0.3</v>
      </c>
      <c r="BM28" s="28">
        <v>58</v>
      </c>
      <c r="BN28" s="27">
        <v>1</v>
      </c>
      <c r="BO28" s="27">
        <v>3</v>
      </c>
      <c r="BP28" s="26">
        <v>0.41</v>
      </c>
      <c r="BQ28" s="27">
        <v>1.6</v>
      </c>
      <c r="BR28" s="27">
        <v>0.3</v>
      </c>
      <c r="BS28" s="26">
        <v>7.0000000000000007E-2</v>
      </c>
      <c r="BT28" s="26">
        <v>0.12</v>
      </c>
      <c r="BU28" s="28" t="s">
        <v>25</v>
      </c>
      <c r="BV28" s="26">
        <v>0.06</v>
      </c>
      <c r="BW28" s="28" t="s">
        <v>25</v>
      </c>
      <c r="BX28" s="26">
        <v>0.05</v>
      </c>
      <c r="BY28" s="28" t="s">
        <v>25</v>
      </c>
      <c r="BZ28" s="28" t="s">
        <v>25</v>
      </c>
      <c r="CA28" s="28" t="s">
        <v>25</v>
      </c>
      <c r="CB28" s="28" t="s">
        <v>25</v>
      </c>
      <c r="CC28" s="28" t="s">
        <v>25</v>
      </c>
      <c r="CD28" s="28">
        <v>5</v>
      </c>
      <c r="CE28" s="26">
        <v>0</v>
      </c>
      <c r="CF28" s="28">
        <v>237</v>
      </c>
      <c r="CG28" s="26">
        <v>0.1</v>
      </c>
      <c r="CH28" s="26">
        <v>3.73</v>
      </c>
      <c r="CI28" s="28">
        <v>20</v>
      </c>
      <c r="CJ28" s="26">
        <v>0.09</v>
      </c>
      <c r="CK28" s="27">
        <v>0.1</v>
      </c>
      <c r="CL28" s="29">
        <v>4.33</v>
      </c>
    </row>
    <row r="29" spans="1:90">
      <c r="A29" s="10" t="s">
        <v>2</v>
      </c>
      <c r="B29" s="38">
        <v>3</v>
      </c>
      <c r="C29" s="38">
        <v>2</v>
      </c>
      <c r="D29" s="9">
        <v>338</v>
      </c>
      <c r="E29" s="9" t="s">
        <v>8</v>
      </c>
      <c r="F29" s="38">
        <v>4</v>
      </c>
      <c r="G29" s="16">
        <v>-0.53835574666666663</v>
      </c>
      <c r="H29" s="16">
        <v>5.3599140426187158E-2</v>
      </c>
      <c r="I29" s="16">
        <v>-0.18216273666666671</v>
      </c>
      <c r="J29" s="16">
        <v>1.8714111004066863E-2</v>
      </c>
      <c r="K29" s="16">
        <v>-0.35997416363439166</v>
      </c>
      <c r="L29" s="16">
        <v>1.254326383522231E-2</v>
      </c>
      <c r="M29" s="26">
        <f t="shared" si="7"/>
        <v>103.89429090876476</v>
      </c>
      <c r="N29" s="26">
        <f t="shared" si="8"/>
        <v>46.72241234222745</v>
      </c>
      <c r="O29" s="26">
        <f t="shared" si="9"/>
        <v>103.89429090876476</v>
      </c>
      <c r="P29" s="26">
        <v>6.17</v>
      </c>
      <c r="Q29" s="26">
        <v>18.940000000000001</v>
      </c>
      <c r="R29" s="26">
        <v>0.36</v>
      </c>
      <c r="S29" s="26">
        <v>2.34</v>
      </c>
      <c r="T29" s="26">
        <v>0.59</v>
      </c>
      <c r="U29" s="26">
        <v>0.18</v>
      </c>
      <c r="V29" s="26">
        <v>30.36</v>
      </c>
      <c r="W29" s="35">
        <v>1.05</v>
      </c>
      <c r="X29" s="26">
        <v>0.02</v>
      </c>
      <c r="Y29" s="26">
        <f t="shared" si="0"/>
        <v>2.8845254791958861</v>
      </c>
      <c r="Z29" s="26">
        <f t="shared" si="1"/>
        <v>13.246607917191216</v>
      </c>
      <c r="AA29" s="26">
        <f t="shared" si="2"/>
        <v>0.19057702488088935</v>
      </c>
      <c r="AB29" s="26">
        <f t="shared" si="10"/>
        <v>1.6726233023588275</v>
      </c>
      <c r="AC29" s="26">
        <f t="shared" si="3"/>
        <v>0.35585042219541618</v>
      </c>
      <c r="AD29" s="26">
        <f t="shared" si="4"/>
        <v>0.13942680092951201</v>
      </c>
      <c r="AE29" s="26">
        <f t="shared" si="5"/>
        <v>22.522255192878337</v>
      </c>
      <c r="AF29" s="26">
        <f t="shared" si="11"/>
        <v>0.87129698780184217</v>
      </c>
      <c r="AG29" s="26">
        <f t="shared" ref="AG29:AG36" si="14">X29/1.668</f>
        <v>1.1990407673860911E-2</v>
      </c>
      <c r="AH29" s="26">
        <v>26.18</v>
      </c>
      <c r="AI29" s="27">
        <v>14.1</v>
      </c>
      <c r="AJ29" s="26">
        <v>0.19</v>
      </c>
      <c r="AK29" s="28">
        <v>293</v>
      </c>
      <c r="AL29" s="28">
        <v>2040</v>
      </c>
      <c r="AM29" s="26">
        <f t="shared" si="12"/>
        <v>34.649623373658976</v>
      </c>
      <c r="AN29" s="26">
        <f t="shared" si="6"/>
        <v>57.171878566537309</v>
      </c>
      <c r="AO29" s="28" t="s">
        <v>25</v>
      </c>
      <c r="AP29" s="28">
        <v>41</v>
      </c>
      <c r="AQ29" s="28" t="s">
        <v>25</v>
      </c>
      <c r="AR29" s="27">
        <v>23.5</v>
      </c>
      <c r="AS29" s="27">
        <v>4.5999999999999996</v>
      </c>
      <c r="AT29" s="28">
        <v>1659</v>
      </c>
      <c r="AU29" s="28">
        <v>7070</v>
      </c>
      <c r="AV29" s="26">
        <v>3.81</v>
      </c>
      <c r="AW29" s="26">
        <v>2.34</v>
      </c>
      <c r="AX29" s="27">
        <v>92.7</v>
      </c>
      <c r="AY29" s="26">
        <v>0.55000000000000004</v>
      </c>
      <c r="AZ29" s="27">
        <v>15.2</v>
      </c>
      <c r="BA29" s="28">
        <v>178</v>
      </c>
      <c r="BB29" s="28" t="s">
        <v>25</v>
      </c>
      <c r="BC29" s="28" t="s">
        <v>25</v>
      </c>
      <c r="BD29" s="28" t="s">
        <v>25</v>
      </c>
      <c r="BE29" s="27">
        <v>37.299999999999997</v>
      </c>
      <c r="BF29" s="27">
        <v>2.7</v>
      </c>
      <c r="BG29" s="27">
        <v>4.74</v>
      </c>
      <c r="BH29" s="28" t="s">
        <v>25</v>
      </c>
      <c r="BI29" s="28" t="s">
        <v>25</v>
      </c>
      <c r="BJ29" s="27">
        <v>7.9</v>
      </c>
      <c r="BK29" s="28" t="s">
        <v>25</v>
      </c>
      <c r="BL29" s="27">
        <v>0.6</v>
      </c>
      <c r="BM29" s="28">
        <v>63</v>
      </c>
      <c r="BN29" s="27">
        <v>0.6</v>
      </c>
      <c r="BO29" s="27">
        <v>1.3</v>
      </c>
      <c r="BP29" s="26">
        <v>0.13</v>
      </c>
      <c r="BQ29" s="27">
        <v>0.4</v>
      </c>
      <c r="BR29" s="27">
        <v>0.1</v>
      </c>
      <c r="BS29" s="28" t="s">
        <v>25</v>
      </c>
      <c r="BT29" s="26">
        <v>0.11</v>
      </c>
      <c r="BU29" s="28" t="s">
        <v>25</v>
      </c>
      <c r="BV29" s="26">
        <v>0.15</v>
      </c>
      <c r="BW29" s="28" t="s">
        <v>25</v>
      </c>
      <c r="BX29" s="28" t="s">
        <v>25</v>
      </c>
      <c r="BY29" s="28" t="s">
        <v>25</v>
      </c>
      <c r="BZ29" s="28" t="s">
        <v>25</v>
      </c>
      <c r="CA29" s="28" t="s">
        <v>25</v>
      </c>
      <c r="CB29" s="28" t="s">
        <v>25</v>
      </c>
      <c r="CC29" s="28" t="s">
        <v>25</v>
      </c>
      <c r="CD29" s="28">
        <v>3</v>
      </c>
      <c r="CE29" s="26">
        <v>0</v>
      </c>
      <c r="CF29" s="28">
        <v>108</v>
      </c>
      <c r="CG29" s="26">
        <v>0.22</v>
      </c>
      <c r="CH29" s="26">
        <v>2.3199999999999998</v>
      </c>
      <c r="CI29" s="28">
        <v>21</v>
      </c>
      <c r="CJ29" s="26">
        <v>0.04</v>
      </c>
      <c r="CK29" s="27">
        <v>0.2</v>
      </c>
      <c r="CL29" s="29">
        <v>3.34</v>
      </c>
    </row>
    <row r="30" spans="1:90">
      <c r="A30" s="10" t="s">
        <v>2</v>
      </c>
      <c r="B30" s="38">
        <v>3</v>
      </c>
      <c r="C30" s="38">
        <v>2</v>
      </c>
      <c r="D30" s="9">
        <v>380</v>
      </c>
      <c r="E30" s="9" t="s">
        <v>8</v>
      </c>
      <c r="F30" s="38">
        <v>4</v>
      </c>
      <c r="G30" s="16">
        <v>-0.32246725666666659</v>
      </c>
      <c r="H30" s="16">
        <v>1.884329460537448E-2</v>
      </c>
      <c r="I30" s="16">
        <v>-0.24949939333333349</v>
      </c>
      <c r="J30" s="16">
        <v>7.0119101033123661E-3</v>
      </c>
      <c r="K30" s="16">
        <v>-0.5019740781018962</v>
      </c>
      <c r="L30" s="16">
        <v>3.5329072462397415E-2</v>
      </c>
      <c r="M30" s="26">
        <f t="shared" si="7"/>
        <v>96.589823482233484</v>
      </c>
      <c r="N30" s="26">
        <f t="shared" si="8"/>
        <v>37.120524235486165</v>
      </c>
      <c r="O30" s="26">
        <f t="shared" si="9"/>
        <v>96.589823482233484</v>
      </c>
      <c r="P30" s="26">
        <v>6.06</v>
      </c>
      <c r="Q30" s="26">
        <v>13.07</v>
      </c>
      <c r="R30" s="26">
        <v>0.31</v>
      </c>
      <c r="S30" s="26">
        <v>2.77</v>
      </c>
      <c r="T30" s="26">
        <v>0.63</v>
      </c>
      <c r="U30" s="26">
        <v>0.09</v>
      </c>
      <c r="V30" s="26">
        <v>31.58</v>
      </c>
      <c r="W30" s="35">
        <v>1</v>
      </c>
      <c r="X30" s="26">
        <v>0.02</v>
      </c>
      <c r="Y30" s="26">
        <f t="shared" si="0"/>
        <v>2.8330995792426368</v>
      </c>
      <c r="Z30" s="26">
        <f t="shared" si="1"/>
        <v>9.1411386207861245</v>
      </c>
      <c r="AA30" s="26">
        <f t="shared" si="2"/>
        <v>0.1641079936474325</v>
      </c>
      <c r="AB30" s="26">
        <f t="shared" si="10"/>
        <v>1.9799857040743387</v>
      </c>
      <c r="AC30" s="26">
        <f t="shared" si="3"/>
        <v>0.37997587454764781</v>
      </c>
      <c r="AD30" s="26">
        <f t="shared" si="4"/>
        <v>6.9713400464756006E-2</v>
      </c>
      <c r="AE30" s="26">
        <f t="shared" si="5"/>
        <v>23.427299703264094</v>
      </c>
      <c r="AF30" s="26">
        <f t="shared" si="11"/>
        <v>0.82980665504937345</v>
      </c>
      <c r="AG30" s="26">
        <f t="shared" si="14"/>
        <v>1.1990407673860911E-2</v>
      </c>
      <c r="AH30" s="26">
        <v>20.66</v>
      </c>
      <c r="AI30" s="27">
        <v>14.9</v>
      </c>
      <c r="AJ30" s="28" t="s">
        <v>25</v>
      </c>
      <c r="AK30" s="28">
        <v>336</v>
      </c>
      <c r="AL30" s="28">
        <v>1640</v>
      </c>
      <c r="AM30" s="26">
        <f t="shared" si="12"/>
        <v>36.041999543483222</v>
      </c>
      <c r="AN30" s="26">
        <f t="shared" si="6"/>
        <v>59.469299246747319</v>
      </c>
      <c r="AO30" s="28" t="s">
        <v>25</v>
      </c>
      <c r="AP30" s="28">
        <v>37</v>
      </c>
      <c r="AQ30" s="28">
        <v>2</v>
      </c>
      <c r="AR30" s="27">
        <v>19.100000000000001</v>
      </c>
      <c r="AS30" s="27">
        <v>4.4000000000000004</v>
      </c>
      <c r="AT30" s="28">
        <v>602.20000000000005</v>
      </c>
      <c r="AU30" s="28">
        <v>6730</v>
      </c>
      <c r="AV30" s="26">
        <v>3.41</v>
      </c>
      <c r="AW30" s="26">
        <v>1.97</v>
      </c>
      <c r="AX30" s="27">
        <v>53.7</v>
      </c>
      <c r="AY30" s="26">
        <v>1.1599999999999999</v>
      </c>
      <c r="AZ30" s="27">
        <v>11.1</v>
      </c>
      <c r="BA30" s="28">
        <v>229</v>
      </c>
      <c r="BB30" s="28" t="s">
        <v>25</v>
      </c>
      <c r="BC30" s="28" t="s">
        <v>25</v>
      </c>
      <c r="BD30" s="28" t="s">
        <v>25</v>
      </c>
      <c r="BE30" s="27">
        <v>22.6</v>
      </c>
      <c r="BF30" s="27">
        <v>2.8</v>
      </c>
      <c r="BG30" s="27">
        <v>15.6</v>
      </c>
      <c r="BH30" s="28" t="s">
        <v>25</v>
      </c>
      <c r="BI30" s="28" t="s">
        <v>25</v>
      </c>
      <c r="BJ30" s="27">
        <v>7.8</v>
      </c>
      <c r="BK30" s="28" t="s">
        <v>25</v>
      </c>
      <c r="BL30" s="27">
        <v>0.5</v>
      </c>
      <c r="BM30" s="28">
        <v>389</v>
      </c>
      <c r="BN30" s="27">
        <v>0.4</v>
      </c>
      <c r="BO30" s="27">
        <v>1</v>
      </c>
      <c r="BP30" s="26">
        <v>0.12</v>
      </c>
      <c r="BQ30" s="27">
        <v>0.6</v>
      </c>
      <c r="BR30" s="28" t="s">
        <v>25</v>
      </c>
      <c r="BS30" s="26">
        <v>0.06</v>
      </c>
      <c r="BT30" s="26">
        <v>0.1</v>
      </c>
      <c r="BU30" s="28" t="s">
        <v>25</v>
      </c>
      <c r="BV30" s="26">
        <v>0.11</v>
      </c>
      <c r="BW30" s="28" t="s">
        <v>25</v>
      </c>
      <c r="BX30" s="28" t="s">
        <v>25</v>
      </c>
      <c r="BY30" s="28" t="s">
        <v>25</v>
      </c>
      <c r="BZ30" s="28" t="s">
        <v>25</v>
      </c>
      <c r="CA30" s="28" t="s">
        <v>25</v>
      </c>
      <c r="CB30" s="28" t="s">
        <v>25</v>
      </c>
      <c r="CC30" s="28" t="s">
        <v>25</v>
      </c>
      <c r="CD30" s="28">
        <v>4</v>
      </c>
      <c r="CE30" s="26">
        <v>0</v>
      </c>
      <c r="CF30" s="28">
        <v>353</v>
      </c>
      <c r="CG30" s="26">
        <v>0.16</v>
      </c>
      <c r="CH30" s="26">
        <v>2.16</v>
      </c>
      <c r="CI30" s="28">
        <v>19</v>
      </c>
      <c r="CJ30" s="26">
        <v>0.01</v>
      </c>
      <c r="CK30" s="27">
        <v>0.1</v>
      </c>
      <c r="CL30" s="29">
        <v>2</v>
      </c>
    </row>
    <row r="31" spans="1:90">
      <c r="A31" s="10" t="s">
        <v>2</v>
      </c>
      <c r="B31" s="38">
        <v>3</v>
      </c>
      <c r="C31" s="38">
        <v>2</v>
      </c>
      <c r="D31" s="9">
        <v>409</v>
      </c>
      <c r="E31" s="9" t="s">
        <v>8</v>
      </c>
      <c r="F31" s="38">
        <v>4</v>
      </c>
      <c r="G31" s="16">
        <v>-0.63802276666666669</v>
      </c>
      <c r="H31" s="16">
        <v>1.3233341898905763E-2</v>
      </c>
      <c r="I31" s="16">
        <v>-1.9251440000000009E-2</v>
      </c>
      <c r="J31" s="16">
        <v>2.6450437537069164E-2</v>
      </c>
      <c r="K31" s="16">
        <v>-3.8248394466395497E-2</v>
      </c>
      <c r="L31" s="16">
        <v>3.4756240829142172E-2</v>
      </c>
      <c r="M31" s="26">
        <f t="shared" si="7"/>
        <v>107.51888507931771</v>
      </c>
      <c r="N31" s="26">
        <f t="shared" si="8"/>
        <v>52.926896948753921</v>
      </c>
      <c r="O31" s="26">
        <f t="shared" si="9"/>
        <v>107.51888507931771</v>
      </c>
      <c r="P31" s="26">
        <v>6.84</v>
      </c>
      <c r="Q31" s="26">
        <v>11.28</v>
      </c>
      <c r="R31" s="26">
        <v>0.47</v>
      </c>
      <c r="S31" s="26">
        <v>4.4000000000000004</v>
      </c>
      <c r="T31" s="26">
        <v>0.62</v>
      </c>
      <c r="U31" s="26">
        <v>0.12</v>
      </c>
      <c r="V31" s="26">
        <v>28.99</v>
      </c>
      <c r="W31" s="35">
        <v>1.06</v>
      </c>
      <c r="X31" s="26">
        <v>0.02</v>
      </c>
      <c r="Y31" s="26">
        <f t="shared" si="0"/>
        <v>3.1977559607293129</v>
      </c>
      <c r="Z31" s="26">
        <f t="shared" si="1"/>
        <v>7.8892152748636173</v>
      </c>
      <c r="AA31" s="26">
        <f t="shared" si="2"/>
        <v>0.24880889359449443</v>
      </c>
      <c r="AB31" s="26">
        <f t="shared" si="10"/>
        <v>3.1451036454610439</v>
      </c>
      <c r="AC31" s="26">
        <f t="shared" si="3"/>
        <v>0.3739445114595899</v>
      </c>
      <c r="AD31" s="26">
        <f t="shared" si="4"/>
        <v>9.295120061967467E-2</v>
      </c>
      <c r="AE31" s="26">
        <f t="shared" si="5"/>
        <v>21.505934718100889</v>
      </c>
      <c r="AF31" s="26">
        <f t="shared" si="11"/>
        <v>0.87959505435233587</v>
      </c>
      <c r="AG31" s="26">
        <f t="shared" si="14"/>
        <v>1.1990407673860911E-2</v>
      </c>
      <c r="AH31" s="26">
        <v>31.89</v>
      </c>
      <c r="AI31" s="27">
        <v>14.7</v>
      </c>
      <c r="AJ31" s="26">
        <v>7.0000000000000007E-2</v>
      </c>
      <c r="AK31" s="28">
        <v>347</v>
      </c>
      <c r="AL31" s="28">
        <v>31400</v>
      </c>
      <c r="AM31" s="26">
        <f t="shared" si="12"/>
        <v>33.086053412462903</v>
      </c>
      <c r="AN31" s="26">
        <f t="shared" si="6"/>
        <v>54.591988130563792</v>
      </c>
      <c r="AO31" s="28" t="s">
        <v>25</v>
      </c>
      <c r="AP31" s="28">
        <v>42</v>
      </c>
      <c r="AQ31" s="28">
        <v>4</v>
      </c>
      <c r="AR31" s="27">
        <v>55.2</v>
      </c>
      <c r="AS31" s="27">
        <v>8.9</v>
      </c>
      <c r="AT31" s="28">
        <v>2861</v>
      </c>
      <c r="AU31" s="28">
        <v>16000</v>
      </c>
      <c r="AV31" s="26">
        <v>5.68</v>
      </c>
      <c r="AW31" s="26">
        <v>2.19</v>
      </c>
      <c r="AX31" s="27">
        <v>80.400000000000006</v>
      </c>
      <c r="AY31" s="26">
        <v>1.44</v>
      </c>
      <c r="AZ31" s="27">
        <v>15.6</v>
      </c>
      <c r="BA31" s="28">
        <v>200</v>
      </c>
      <c r="BB31" s="28">
        <v>1</v>
      </c>
      <c r="BC31" s="28">
        <v>6</v>
      </c>
      <c r="BD31" s="28" t="s">
        <v>24</v>
      </c>
      <c r="BE31" s="27">
        <v>25.7</v>
      </c>
      <c r="BF31" s="27">
        <v>25</v>
      </c>
      <c r="BG31" s="27">
        <v>14.7</v>
      </c>
      <c r="BH31" s="28" t="s">
        <v>25</v>
      </c>
      <c r="BI31" s="28" t="s">
        <v>25</v>
      </c>
      <c r="BJ31" s="27">
        <v>10.3</v>
      </c>
      <c r="BK31" s="28" t="s">
        <v>25</v>
      </c>
      <c r="BL31" s="27">
        <v>0.7</v>
      </c>
      <c r="BM31" s="28">
        <v>96</v>
      </c>
      <c r="BN31" s="27">
        <v>1</v>
      </c>
      <c r="BO31" s="27">
        <v>1.8</v>
      </c>
      <c r="BP31" s="26">
        <v>0.21</v>
      </c>
      <c r="BQ31" s="27">
        <v>0.7</v>
      </c>
      <c r="BR31" s="27">
        <v>0.1</v>
      </c>
      <c r="BS31" s="26">
        <v>0.05</v>
      </c>
      <c r="BT31" s="26">
        <v>0.15</v>
      </c>
      <c r="BU31" s="28" t="s">
        <v>25</v>
      </c>
      <c r="BV31" s="26">
        <v>0.12</v>
      </c>
      <c r="BW31" s="28" t="s">
        <v>25</v>
      </c>
      <c r="BX31" s="26">
        <v>7.0000000000000007E-2</v>
      </c>
      <c r="BY31" s="28" t="s">
        <v>25</v>
      </c>
      <c r="BZ31" s="28" t="s">
        <v>25</v>
      </c>
      <c r="CA31" s="28" t="s">
        <v>25</v>
      </c>
      <c r="CB31" s="28" t="s">
        <v>25</v>
      </c>
      <c r="CC31" s="28" t="s">
        <v>25</v>
      </c>
      <c r="CD31" s="28">
        <v>8</v>
      </c>
      <c r="CE31" s="26">
        <v>0</v>
      </c>
      <c r="CF31" s="28">
        <v>694</v>
      </c>
      <c r="CG31" s="26">
        <v>1.1000000000000001</v>
      </c>
      <c r="CH31" s="26">
        <v>9.52</v>
      </c>
      <c r="CI31" s="28">
        <v>39</v>
      </c>
      <c r="CJ31" s="26">
        <v>0.02</v>
      </c>
      <c r="CK31" s="27">
        <v>0.2</v>
      </c>
      <c r="CL31" s="29">
        <v>1.7</v>
      </c>
    </row>
    <row r="32" spans="1:90">
      <c r="A32" s="10" t="s">
        <v>2</v>
      </c>
      <c r="B32" s="38">
        <v>3</v>
      </c>
      <c r="C32" s="38">
        <v>2</v>
      </c>
      <c r="D32" s="9">
        <v>440</v>
      </c>
      <c r="E32" s="9" t="s">
        <v>8</v>
      </c>
      <c r="F32" s="38">
        <v>4</v>
      </c>
      <c r="G32" s="16">
        <v>0.15862346999999999</v>
      </c>
      <c r="H32" s="16">
        <v>2.830530654554372E-2</v>
      </c>
      <c r="I32" s="16">
        <v>3.3171566666666763E-2</v>
      </c>
      <c r="J32" s="16">
        <v>4.2741094966008246E-2</v>
      </c>
      <c r="K32" s="16">
        <v>6.5404508199505315E-2</v>
      </c>
      <c r="L32" s="16">
        <v>8.9699263497607901E-2</v>
      </c>
      <c r="M32" s="26">
        <f t="shared" si="7"/>
        <v>110.05737378415863</v>
      </c>
      <c r="N32" s="26">
        <f t="shared" si="8"/>
        <v>48.648448881168456</v>
      </c>
      <c r="O32" s="26">
        <f t="shared" si="9"/>
        <v>110.05737378415863</v>
      </c>
      <c r="P32" s="26">
        <v>6.64</v>
      </c>
      <c r="Q32" s="26">
        <v>13.61</v>
      </c>
      <c r="R32" s="26">
        <v>0.5</v>
      </c>
      <c r="S32" s="26">
        <v>1.32</v>
      </c>
      <c r="T32" s="26">
        <v>0.65</v>
      </c>
      <c r="U32" s="26">
        <v>0.28000000000000003</v>
      </c>
      <c r="V32" s="26">
        <v>32.61</v>
      </c>
      <c r="W32" s="35">
        <v>1.08</v>
      </c>
      <c r="X32" s="26">
        <v>0.02</v>
      </c>
      <c r="Y32" s="26">
        <f t="shared" si="0"/>
        <v>3.1042543244506779</v>
      </c>
      <c r="Z32" s="26">
        <f t="shared" si="1"/>
        <v>9.5188138201147012</v>
      </c>
      <c r="AA32" s="26">
        <f t="shared" si="2"/>
        <v>0.26469031233456858</v>
      </c>
      <c r="AB32" s="26">
        <f t="shared" si="10"/>
        <v>0.94353109363831311</v>
      </c>
      <c r="AC32" s="26">
        <f t="shared" si="3"/>
        <v>0.39203860072376362</v>
      </c>
      <c r="AD32" s="26">
        <f t="shared" si="4"/>
        <v>0.21688613477924093</v>
      </c>
      <c r="AE32" s="26">
        <f t="shared" si="5"/>
        <v>24.191394658753708</v>
      </c>
      <c r="AF32" s="26">
        <f t="shared" si="11"/>
        <v>0.89619118745332338</v>
      </c>
      <c r="AG32" s="26">
        <f t="shared" si="14"/>
        <v>1.1990407673860911E-2</v>
      </c>
      <c r="AH32" s="26">
        <v>30.52</v>
      </c>
      <c r="AI32" s="27">
        <v>15.3</v>
      </c>
      <c r="AJ32" s="28" t="s">
        <v>25</v>
      </c>
      <c r="AK32" s="28">
        <v>228</v>
      </c>
      <c r="AL32" s="28">
        <v>6680</v>
      </c>
      <c r="AM32" s="26">
        <f t="shared" si="12"/>
        <v>37.217530244236471</v>
      </c>
      <c r="AN32" s="26">
        <f t="shared" si="6"/>
        <v>61.408924902990172</v>
      </c>
      <c r="AO32" s="28" t="s">
        <v>25</v>
      </c>
      <c r="AP32" s="28">
        <v>37</v>
      </c>
      <c r="AQ32" s="28">
        <v>2</v>
      </c>
      <c r="AR32" s="27">
        <v>48.8</v>
      </c>
      <c r="AS32" s="27">
        <v>9.8000000000000007</v>
      </c>
      <c r="AT32" s="28">
        <v>954</v>
      </c>
      <c r="AU32" s="28">
        <v>19000</v>
      </c>
      <c r="AV32" s="26">
        <v>6.53</v>
      </c>
      <c r="AW32" s="26">
        <v>1.96</v>
      </c>
      <c r="AX32" s="27">
        <v>72.5</v>
      </c>
      <c r="AY32" s="26">
        <v>1.64</v>
      </c>
      <c r="AZ32" s="27">
        <v>16</v>
      </c>
      <c r="BA32" s="28">
        <v>183</v>
      </c>
      <c r="BB32" s="28" t="s">
        <v>25</v>
      </c>
      <c r="BC32" s="28" t="s">
        <v>25</v>
      </c>
      <c r="BD32" s="28" t="s">
        <v>25</v>
      </c>
      <c r="BE32" s="27">
        <v>44.2</v>
      </c>
      <c r="BF32" s="27">
        <v>8.8000000000000007</v>
      </c>
      <c r="BG32" s="27">
        <v>13.5</v>
      </c>
      <c r="BH32" s="26">
        <v>0.01</v>
      </c>
      <c r="BI32" s="28" t="s">
        <v>25</v>
      </c>
      <c r="BJ32" s="27">
        <v>10.6</v>
      </c>
      <c r="BK32" s="26">
        <v>7.0000000000000007E-2</v>
      </c>
      <c r="BL32" s="27">
        <v>0.7</v>
      </c>
      <c r="BM32" s="28">
        <v>124</v>
      </c>
      <c r="BN32" s="27">
        <v>0.6</v>
      </c>
      <c r="BO32" s="27">
        <v>1.3</v>
      </c>
      <c r="BP32" s="26">
        <v>0.14000000000000001</v>
      </c>
      <c r="BQ32" s="27">
        <v>0.5</v>
      </c>
      <c r="BR32" s="28" t="s">
        <v>25</v>
      </c>
      <c r="BS32" s="28" t="s">
        <v>25</v>
      </c>
      <c r="BT32" s="26">
        <v>0.27</v>
      </c>
      <c r="BU32" s="28" t="s">
        <v>25</v>
      </c>
      <c r="BV32" s="26">
        <v>0.14000000000000001</v>
      </c>
      <c r="BW32" s="28" t="s">
        <v>25</v>
      </c>
      <c r="BX32" s="26">
        <v>0.1</v>
      </c>
      <c r="BY32" s="28" t="s">
        <v>25</v>
      </c>
      <c r="BZ32" s="28" t="s">
        <v>25</v>
      </c>
      <c r="CA32" s="28" t="s">
        <v>25</v>
      </c>
      <c r="CB32" s="28" t="s">
        <v>25</v>
      </c>
      <c r="CC32" s="28" t="s">
        <v>25</v>
      </c>
      <c r="CD32" s="28">
        <v>4</v>
      </c>
      <c r="CE32" s="26">
        <v>0</v>
      </c>
      <c r="CF32" s="28">
        <v>270</v>
      </c>
      <c r="CG32" s="26">
        <v>0.19</v>
      </c>
      <c r="CH32" s="26">
        <v>6.14</v>
      </c>
      <c r="CI32" s="28">
        <v>56</v>
      </c>
      <c r="CJ32" s="26">
        <v>0.06</v>
      </c>
      <c r="CK32" s="27">
        <v>0.2</v>
      </c>
      <c r="CL32" s="29">
        <v>2.48</v>
      </c>
    </row>
    <row r="33" spans="1:90">
      <c r="A33" s="10" t="s">
        <v>2</v>
      </c>
      <c r="B33" s="38">
        <v>3</v>
      </c>
      <c r="C33" s="38">
        <v>2</v>
      </c>
      <c r="D33" s="9">
        <v>510</v>
      </c>
      <c r="E33" s="9" t="s">
        <v>8</v>
      </c>
      <c r="F33" s="38">
        <v>4</v>
      </c>
      <c r="G33" s="16">
        <v>-0.66648393333333322</v>
      </c>
      <c r="H33" s="16">
        <v>3.7319014735833107E-2</v>
      </c>
      <c r="I33" s="16">
        <v>5.593053333333331E-2</v>
      </c>
      <c r="J33" s="16">
        <v>3.3145896958346688E-2</v>
      </c>
      <c r="K33" s="16">
        <v>0.11045666239944145</v>
      </c>
      <c r="L33" s="16">
        <v>1.4141886191499935E-2</v>
      </c>
      <c r="M33" s="26">
        <f t="shared" si="7"/>
        <v>105.99819007999207</v>
      </c>
      <c r="N33" s="26">
        <f t="shared" si="8"/>
        <v>42.480157667300908</v>
      </c>
      <c r="O33" s="26">
        <f t="shared" si="9"/>
        <v>105.99819007999207</v>
      </c>
      <c r="P33" s="26">
        <v>8.42</v>
      </c>
      <c r="Q33" s="26">
        <v>8.9700000000000006</v>
      </c>
      <c r="R33" s="26">
        <v>0.48</v>
      </c>
      <c r="S33" s="26">
        <v>2.4300000000000002</v>
      </c>
      <c r="T33" s="26">
        <v>0.7</v>
      </c>
      <c r="U33" s="26">
        <v>0.27</v>
      </c>
      <c r="V33" s="26">
        <v>33.729999999999997</v>
      </c>
      <c r="W33" s="35">
        <v>1.1100000000000001</v>
      </c>
      <c r="X33" s="26">
        <v>0.02</v>
      </c>
      <c r="Y33" s="26">
        <f t="shared" si="0"/>
        <v>3.9364188873305288</v>
      </c>
      <c r="Z33" s="26">
        <f t="shared" si="1"/>
        <v>6.273604699958037</v>
      </c>
      <c r="AA33" s="26">
        <f t="shared" si="2"/>
        <v>0.25410269984118578</v>
      </c>
      <c r="AB33" s="26">
        <f t="shared" si="10"/>
        <v>1.7369549678341674</v>
      </c>
      <c r="AC33" s="26">
        <f t="shared" si="3"/>
        <v>0.42219541616405309</v>
      </c>
      <c r="AD33" s="26">
        <f t="shared" si="4"/>
        <v>0.20914020139426803</v>
      </c>
      <c r="AE33" s="26">
        <f t="shared" si="5"/>
        <v>25.022255192878333</v>
      </c>
      <c r="AF33" s="26">
        <f t="shared" si="11"/>
        <v>0.92108538710480459</v>
      </c>
      <c r="AG33" s="26">
        <f t="shared" si="14"/>
        <v>1.1990407673860911E-2</v>
      </c>
      <c r="AH33" s="26">
        <v>25.32</v>
      </c>
      <c r="AI33" s="27">
        <v>14.8</v>
      </c>
      <c r="AJ33" s="26">
        <v>0.41</v>
      </c>
      <c r="AK33" s="28">
        <v>243</v>
      </c>
      <c r="AL33" s="28">
        <v>19100</v>
      </c>
      <c r="AM33" s="26">
        <f t="shared" si="12"/>
        <v>38.495777219812823</v>
      </c>
      <c r="AN33" s="26">
        <f t="shared" si="6"/>
        <v>63.518032412691163</v>
      </c>
      <c r="AO33" s="28" t="s">
        <v>25</v>
      </c>
      <c r="AP33" s="28">
        <v>38</v>
      </c>
      <c r="AQ33" s="28" t="s">
        <v>25</v>
      </c>
      <c r="AR33" s="27">
        <v>51.6</v>
      </c>
      <c r="AS33" s="27">
        <v>12.6</v>
      </c>
      <c r="AT33" s="28">
        <v>2758</v>
      </c>
      <c r="AU33" s="28">
        <v>10800</v>
      </c>
      <c r="AV33" s="26">
        <v>7.76</v>
      </c>
      <c r="AW33" s="26">
        <v>1.52</v>
      </c>
      <c r="AX33" s="27">
        <v>53.7</v>
      </c>
      <c r="AY33" s="26">
        <v>1.97</v>
      </c>
      <c r="AZ33" s="27">
        <v>15.8</v>
      </c>
      <c r="BA33" s="28">
        <v>187</v>
      </c>
      <c r="BB33" s="28" t="s">
        <v>25</v>
      </c>
      <c r="BC33" s="28" t="s">
        <v>25</v>
      </c>
      <c r="BD33" s="28" t="s">
        <v>25</v>
      </c>
      <c r="BE33" s="27">
        <v>34</v>
      </c>
      <c r="BF33" s="27">
        <v>22</v>
      </c>
      <c r="BG33" s="27">
        <v>8.7200000000000006</v>
      </c>
      <c r="BH33" s="26">
        <v>0.02</v>
      </c>
      <c r="BI33" s="28" t="s">
        <v>25</v>
      </c>
      <c r="BJ33" s="27">
        <v>9.6999999999999993</v>
      </c>
      <c r="BK33" s="28" t="s">
        <v>25</v>
      </c>
      <c r="BL33" s="27">
        <v>0.7</v>
      </c>
      <c r="BM33" s="28">
        <v>62</v>
      </c>
      <c r="BN33" s="27">
        <v>0.6</v>
      </c>
      <c r="BO33" s="27">
        <v>1.3</v>
      </c>
      <c r="BP33" s="26">
        <v>0.14000000000000001</v>
      </c>
      <c r="BQ33" s="27">
        <v>0.5</v>
      </c>
      <c r="BR33" s="28" t="s">
        <v>25</v>
      </c>
      <c r="BS33" s="26">
        <v>0.08</v>
      </c>
      <c r="BT33" s="26">
        <v>0.15</v>
      </c>
      <c r="BU33" s="28" t="s">
        <v>25</v>
      </c>
      <c r="BV33" s="26">
        <v>0.11</v>
      </c>
      <c r="BW33" s="28" t="s">
        <v>25</v>
      </c>
      <c r="BX33" s="26">
        <v>0.09</v>
      </c>
      <c r="BY33" s="28" t="s">
        <v>25</v>
      </c>
      <c r="BZ33" s="28" t="s">
        <v>25</v>
      </c>
      <c r="CA33" s="28" t="s">
        <v>25</v>
      </c>
      <c r="CB33" s="28" t="s">
        <v>25</v>
      </c>
      <c r="CC33" s="28" t="s">
        <v>25</v>
      </c>
      <c r="CD33" s="28">
        <v>3</v>
      </c>
      <c r="CE33" s="26">
        <v>0.01</v>
      </c>
      <c r="CF33" s="28">
        <v>477</v>
      </c>
      <c r="CG33" s="26">
        <v>0.68</v>
      </c>
      <c r="CH33" s="26">
        <v>12.4</v>
      </c>
      <c r="CI33" s="28">
        <v>25</v>
      </c>
      <c r="CJ33" s="26">
        <v>0.04</v>
      </c>
      <c r="CK33" s="27">
        <v>0.2</v>
      </c>
      <c r="CL33" s="29">
        <v>2.0499999999999998</v>
      </c>
    </row>
    <row r="34" spans="1:90">
      <c r="A34" s="10" t="s">
        <v>2</v>
      </c>
      <c r="B34" s="38">
        <v>3</v>
      </c>
      <c r="C34" s="38">
        <v>2</v>
      </c>
      <c r="D34" s="9">
        <v>538</v>
      </c>
      <c r="E34" s="9" t="s">
        <v>8</v>
      </c>
      <c r="F34" s="38">
        <v>4</v>
      </c>
      <c r="G34" s="16">
        <v>-0.59136630000000001</v>
      </c>
      <c r="H34" s="16">
        <v>3.485018406436325E-2</v>
      </c>
      <c r="I34" s="16">
        <v>0.13384193333333338</v>
      </c>
      <c r="J34" s="16">
        <v>2.4552381978401368E-2</v>
      </c>
      <c r="K34" s="16">
        <v>0.26518536776743945</v>
      </c>
      <c r="L34" s="16">
        <v>1.3054978062537803E-2</v>
      </c>
      <c r="M34" s="26">
        <f t="shared" si="7"/>
        <v>82.209946692490433</v>
      </c>
      <c r="N34" s="26">
        <f t="shared" si="8"/>
        <v>37.843363720566209</v>
      </c>
      <c r="O34" s="26">
        <f t="shared" si="9"/>
        <v>82.209946692490433</v>
      </c>
      <c r="P34" s="26">
        <v>8.4</v>
      </c>
      <c r="Q34" s="26">
        <v>14.08</v>
      </c>
      <c r="R34" s="26">
        <v>1.27</v>
      </c>
      <c r="S34" s="26">
        <v>3</v>
      </c>
      <c r="T34" s="26">
        <v>0.9</v>
      </c>
      <c r="U34" s="26">
        <v>1.21</v>
      </c>
      <c r="V34" s="26">
        <v>23.56</v>
      </c>
      <c r="W34" s="35">
        <v>1.1399999999999999</v>
      </c>
      <c r="X34" s="26">
        <v>7.0000000000000007E-2</v>
      </c>
      <c r="Y34" s="26">
        <f t="shared" si="0"/>
        <v>3.9270687237026651</v>
      </c>
      <c r="Z34" s="26">
        <f t="shared" si="1"/>
        <v>9.8475311232340186</v>
      </c>
      <c r="AA34" s="26">
        <f t="shared" si="2"/>
        <v>0.67231339332980411</v>
      </c>
      <c r="AB34" s="26">
        <f t="shared" si="10"/>
        <v>2.1443888491779841</v>
      </c>
      <c r="AC34" s="26">
        <f t="shared" si="3"/>
        <v>0.54282267792521111</v>
      </c>
      <c r="AD34" s="26">
        <f t="shared" si="4"/>
        <v>0.93725793958171966</v>
      </c>
      <c r="AE34" s="26">
        <f t="shared" si="5"/>
        <v>17.47774480712166</v>
      </c>
      <c r="AF34" s="26">
        <f t="shared" si="11"/>
        <v>0.94597958675628568</v>
      </c>
      <c r="AG34" s="26">
        <f t="shared" si="14"/>
        <v>4.1966426858513192E-2</v>
      </c>
      <c r="AH34" s="26">
        <v>17.14</v>
      </c>
      <c r="AI34" s="27">
        <v>16.3</v>
      </c>
      <c r="AJ34" s="26">
        <v>0.4</v>
      </c>
      <c r="AK34" s="28">
        <v>878</v>
      </c>
      <c r="AL34" s="28">
        <v>1700</v>
      </c>
      <c r="AM34" s="26">
        <f t="shared" si="12"/>
        <v>26.888838164802554</v>
      </c>
      <c r="AN34" s="26">
        <f t="shared" si="6"/>
        <v>44.366582971924224</v>
      </c>
      <c r="AO34" s="28">
        <v>1</v>
      </c>
      <c r="AP34" s="28">
        <v>113</v>
      </c>
      <c r="AQ34" s="28">
        <v>11</v>
      </c>
      <c r="AR34" s="27">
        <v>38.6</v>
      </c>
      <c r="AS34" s="27">
        <v>50.4</v>
      </c>
      <c r="AT34" s="28">
        <v>4372</v>
      </c>
      <c r="AU34" s="28">
        <v>8120</v>
      </c>
      <c r="AV34" s="26">
        <v>14.8</v>
      </c>
      <c r="AW34" s="26">
        <v>4.34</v>
      </c>
      <c r="AX34" s="27">
        <v>94.6</v>
      </c>
      <c r="AY34" s="26">
        <v>3.21</v>
      </c>
      <c r="AZ34" s="27">
        <v>26.3</v>
      </c>
      <c r="BA34" s="28">
        <v>235</v>
      </c>
      <c r="BB34" s="28">
        <v>3</v>
      </c>
      <c r="BC34" s="28">
        <v>15</v>
      </c>
      <c r="BD34" s="28">
        <v>1</v>
      </c>
      <c r="BE34" s="27">
        <v>85.7</v>
      </c>
      <c r="BF34" s="27">
        <v>2.4</v>
      </c>
      <c r="BG34" s="27">
        <v>1.32</v>
      </c>
      <c r="BH34" s="26">
        <v>0.04</v>
      </c>
      <c r="BI34" s="28" t="s">
        <v>25</v>
      </c>
      <c r="BJ34" s="27">
        <v>20.9</v>
      </c>
      <c r="BK34" s="26">
        <v>0.1</v>
      </c>
      <c r="BL34" s="27">
        <v>1.3</v>
      </c>
      <c r="BM34" s="28">
        <v>264</v>
      </c>
      <c r="BN34" s="27">
        <v>2.9</v>
      </c>
      <c r="BO34" s="27">
        <v>6.3</v>
      </c>
      <c r="BP34" s="26">
        <v>0.64</v>
      </c>
      <c r="BQ34" s="27">
        <v>2.5</v>
      </c>
      <c r="BR34" s="27">
        <v>0.6</v>
      </c>
      <c r="BS34" s="26">
        <v>0.4</v>
      </c>
      <c r="BT34" s="26">
        <v>0.52</v>
      </c>
      <c r="BU34" s="26">
        <v>0.08</v>
      </c>
      <c r="BV34" s="26">
        <v>0.51</v>
      </c>
      <c r="BW34" s="26">
        <v>0.12</v>
      </c>
      <c r="BX34" s="26">
        <v>0.36</v>
      </c>
      <c r="BY34" s="28" t="s">
        <v>25</v>
      </c>
      <c r="BZ34" s="27">
        <v>0.3</v>
      </c>
      <c r="CA34" s="28" t="s">
        <v>25</v>
      </c>
      <c r="CB34" s="28" t="s">
        <v>25</v>
      </c>
      <c r="CC34" s="28" t="s">
        <v>25</v>
      </c>
      <c r="CD34" s="28">
        <v>12</v>
      </c>
      <c r="CE34" s="26">
        <v>0</v>
      </c>
      <c r="CF34" s="28">
        <v>279</v>
      </c>
      <c r="CG34" s="26">
        <v>0.74</v>
      </c>
      <c r="CH34" s="26">
        <v>6.44</v>
      </c>
      <c r="CI34" s="28">
        <v>50</v>
      </c>
      <c r="CJ34" s="26">
        <v>0.23</v>
      </c>
      <c r="CK34" s="27">
        <v>0.5</v>
      </c>
      <c r="CL34" s="29">
        <v>2.5</v>
      </c>
    </row>
    <row r="35" spans="1:90">
      <c r="A35" s="10" t="s">
        <v>2</v>
      </c>
      <c r="B35" s="38">
        <v>3</v>
      </c>
      <c r="C35" s="38">
        <v>2</v>
      </c>
      <c r="D35" s="9">
        <v>596</v>
      </c>
      <c r="E35" s="9" t="s">
        <v>9</v>
      </c>
      <c r="F35" s="38">
        <v>3</v>
      </c>
      <c r="G35" s="16">
        <v>-0.32977385333333326</v>
      </c>
      <c r="H35" s="16">
        <v>5.3259164886304201E-2</v>
      </c>
      <c r="I35" s="16">
        <v>-0.10500754333333318</v>
      </c>
      <c r="J35" s="16">
        <v>2.1866009388101251E-2</v>
      </c>
      <c r="K35" s="16">
        <v>-0.20835190412302099</v>
      </c>
      <c r="L35" s="16">
        <v>4.5676849472353072E-2</v>
      </c>
      <c r="M35" s="26">
        <f t="shared" si="7"/>
        <v>75.086193637619687</v>
      </c>
      <c r="N35" s="26">
        <f t="shared" si="8"/>
        <v>50.134698545175048</v>
      </c>
      <c r="O35" s="26">
        <f t="shared" si="9"/>
        <v>75.086193637619687</v>
      </c>
      <c r="P35" s="26">
        <v>9.91</v>
      </c>
      <c r="Q35" s="26">
        <v>10.92</v>
      </c>
      <c r="R35" s="26">
        <v>2.56</v>
      </c>
      <c r="S35" s="26">
        <v>10.85</v>
      </c>
      <c r="T35" s="26">
        <v>1.49</v>
      </c>
      <c r="U35" s="26">
        <v>5.69</v>
      </c>
      <c r="V35" s="26">
        <v>13.25</v>
      </c>
      <c r="W35" s="35">
        <v>0.86</v>
      </c>
      <c r="X35" s="26">
        <v>0.18</v>
      </c>
      <c r="Y35" s="26">
        <f t="shared" si="0"/>
        <v>4.6330060776063586</v>
      </c>
      <c r="Z35" s="26">
        <f t="shared" si="1"/>
        <v>7.6374318086445658</v>
      </c>
      <c r="AA35" s="26">
        <f t="shared" si="2"/>
        <v>1.355214399152991</v>
      </c>
      <c r="AB35" s="26">
        <f t="shared" si="10"/>
        <v>7.7555396711937092</v>
      </c>
      <c r="AC35" s="26">
        <f t="shared" si="3"/>
        <v>0.89867310012062729</v>
      </c>
      <c r="AD35" s="26">
        <f t="shared" si="4"/>
        <v>4.4074360960495742</v>
      </c>
      <c r="AE35" s="26">
        <f t="shared" si="5"/>
        <v>9.8293768545994062</v>
      </c>
      <c r="AF35" s="26">
        <f t="shared" si="11"/>
        <v>0.71363372334246111</v>
      </c>
      <c r="AG35" s="26">
        <f t="shared" si="14"/>
        <v>0.1079136690647482</v>
      </c>
      <c r="AH35" s="26">
        <v>21.76</v>
      </c>
      <c r="AI35" s="27">
        <v>18.399999999999999</v>
      </c>
      <c r="AJ35" s="26">
        <v>0.31</v>
      </c>
      <c r="AK35" s="28">
        <v>1110</v>
      </c>
      <c r="AL35" s="28">
        <v>2460</v>
      </c>
      <c r="AM35" s="26">
        <f t="shared" si="12"/>
        <v>15.122118237845239</v>
      </c>
      <c r="AN35" s="26">
        <f t="shared" si="6"/>
        <v>24.951495092444638</v>
      </c>
      <c r="AO35" s="28">
        <v>4</v>
      </c>
      <c r="AP35" s="28">
        <v>92</v>
      </c>
      <c r="AQ35" s="28">
        <v>36</v>
      </c>
      <c r="AR35" s="27">
        <v>11.3</v>
      </c>
      <c r="AS35" s="27">
        <v>29.3</v>
      </c>
      <c r="AT35" s="28">
        <v>149.1</v>
      </c>
      <c r="AU35" s="28">
        <v>4140</v>
      </c>
      <c r="AV35" s="26">
        <v>6.95</v>
      </c>
      <c r="AW35" s="26">
        <v>1.6</v>
      </c>
      <c r="AX35" s="27">
        <v>18.100000000000001</v>
      </c>
      <c r="AY35" s="26">
        <v>0.61</v>
      </c>
      <c r="AZ35" s="27">
        <v>26.5</v>
      </c>
      <c r="BA35" s="28">
        <v>335</v>
      </c>
      <c r="BB35" s="28">
        <v>6</v>
      </c>
      <c r="BC35" s="28">
        <v>43</v>
      </c>
      <c r="BD35" s="28">
        <v>3</v>
      </c>
      <c r="BE35" s="27">
        <v>24.7</v>
      </c>
      <c r="BF35" s="27">
        <v>0.06</v>
      </c>
      <c r="BG35" s="27">
        <v>0.14000000000000001</v>
      </c>
      <c r="BH35" s="26">
        <v>0.02</v>
      </c>
      <c r="BI35" s="28" t="s">
        <v>25</v>
      </c>
      <c r="BJ35" s="27">
        <v>2.2000000000000002</v>
      </c>
      <c r="BK35" s="28" t="s">
        <v>25</v>
      </c>
      <c r="BL35" s="27">
        <v>2</v>
      </c>
      <c r="BM35" s="28">
        <v>46</v>
      </c>
      <c r="BN35" s="27">
        <v>6.2</v>
      </c>
      <c r="BO35" s="27">
        <v>13.2</v>
      </c>
      <c r="BP35" s="26">
        <v>1.53</v>
      </c>
      <c r="BQ35" s="27">
        <v>5.6</v>
      </c>
      <c r="BR35" s="27">
        <v>1.6</v>
      </c>
      <c r="BS35" s="26">
        <v>0.3</v>
      </c>
      <c r="BT35" s="26">
        <v>1.1599999999999999</v>
      </c>
      <c r="BU35" s="26">
        <v>0.14000000000000001</v>
      </c>
      <c r="BV35" s="26">
        <v>1.1299999999999999</v>
      </c>
      <c r="BW35" s="26">
        <v>0.24</v>
      </c>
      <c r="BX35" s="26">
        <v>0.72</v>
      </c>
      <c r="BY35" s="26">
        <v>0.1</v>
      </c>
      <c r="BZ35" s="27">
        <v>0.7</v>
      </c>
      <c r="CA35" s="26">
        <v>0.1</v>
      </c>
      <c r="CB35" s="28" t="s">
        <v>25</v>
      </c>
      <c r="CC35" s="27">
        <v>0.2</v>
      </c>
      <c r="CD35" s="28">
        <v>2</v>
      </c>
      <c r="CE35" s="26">
        <v>0</v>
      </c>
      <c r="CF35" s="28">
        <v>47</v>
      </c>
      <c r="CG35" s="26">
        <v>0.15</v>
      </c>
      <c r="CH35" s="26">
        <v>0.51</v>
      </c>
      <c r="CI35" s="28">
        <v>2</v>
      </c>
      <c r="CJ35" s="26">
        <v>0.06</v>
      </c>
      <c r="CK35" s="27">
        <v>1.4</v>
      </c>
      <c r="CL35" s="29">
        <v>6.17</v>
      </c>
    </row>
    <row r="36" spans="1:90">
      <c r="A36" s="10" t="s">
        <v>2</v>
      </c>
      <c r="B36" s="38">
        <v>3</v>
      </c>
      <c r="C36" s="38">
        <v>2</v>
      </c>
      <c r="D36" s="9">
        <v>620</v>
      </c>
      <c r="E36" s="9" t="s">
        <v>9</v>
      </c>
      <c r="F36" s="38">
        <v>3</v>
      </c>
      <c r="G36" s="16">
        <v>-0.32965173333333325</v>
      </c>
      <c r="H36" s="16">
        <v>3.3768220633218722E-2</v>
      </c>
      <c r="I36" s="16">
        <v>-0.14644572</v>
      </c>
      <c r="J36" s="16">
        <v>0.04</v>
      </c>
      <c r="K36" s="16">
        <v>-0.28629623818407429</v>
      </c>
      <c r="L36" s="16">
        <v>2.97287388850139E-2</v>
      </c>
      <c r="M36" s="26">
        <f t="shared" si="7"/>
        <v>86.027984199691517</v>
      </c>
      <c r="N36" s="26">
        <f t="shared" si="8"/>
        <v>38.196438890401417</v>
      </c>
      <c r="O36" s="26">
        <f t="shared" si="9"/>
        <v>86.027984199691517</v>
      </c>
      <c r="P36" s="26">
        <v>7.55</v>
      </c>
      <c r="Q36" s="26">
        <v>8.5399999999999991</v>
      </c>
      <c r="R36" s="26">
        <v>0.19</v>
      </c>
      <c r="S36" s="26">
        <v>4.78</v>
      </c>
      <c r="T36" s="26">
        <v>0.82</v>
      </c>
      <c r="U36" s="26">
        <v>0.18</v>
      </c>
      <c r="V36" s="26">
        <v>25.4</v>
      </c>
      <c r="W36" s="35">
        <v>1.1200000000000001</v>
      </c>
      <c r="X36" s="26">
        <v>0.01</v>
      </c>
      <c r="Y36" s="26">
        <f t="shared" si="0"/>
        <v>3.529686769518467</v>
      </c>
      <c r="Z36" s="26">
        <f t="shared" si="1"/>
        <v>5.9728633375297244</v>
      </c>
      <c r="AA36" s="26">
        <f t="shared" si="2"/>
        <v>0.10058231868713605</v>
      </c>
      <c r="AB36" s="26">
        <f t="shared" si="10"/>
        <v>3.4167262330235886</v>
      </c>
      <c r="AC36" s="26">
        <f t="shared" si="3"/>
        <v>0.49457177322074786</v>
      </c>
      <c r="AD36" s="26">
        <f t="shared" si="4"/>
        <v>0.13942680092951201</v>
      </c>
      <c r="AE36" s="26">
        <f t="shared" si="5"/>
        <v>18.842729970326406</v>
      </c>
      <c r="AF36" s="26">
        <f t="shared" si="11"/>
        <v>0.9293834536552984</v>
      </c>
      <c r="AG36" s="26">
        <f t="shared" si="14"/>
        <v>5.9952038369304557E-3</v>
      </c>
      <c r="AH36" s="26">
        <v>20.81</v>
      </c>
      <c r="AI36" s="27">
        <v>12.9</v>
      </c>
      <c r="AJ36" s="26">
        <v>0.21</v>
      </c>
      <c r="AK36" s="28">
        <v>111</v>
      </c>
      <c r="AL36" s="28">
        <v>24300</v>
      </c>
      <c r="AM36" s="26">
        <f t="shared" si="12"/>
        <v>28.9888153389637</v>
      </c>
      <c r="AN36" s="26">
        <f t="shared" si="6"/>
        <v>47.8315453092901</v>
      </c>
      <c r="AO36" s="28" t="s">
        <v>25</v>
      </c>
      <c r="AP36" s="28">
        <v>27</v>
      </c>
      <c r="AQ36" s="28" t="s">
        <v>25</v>
      </c>
      <c r="AR36" s="27">
        <v>12.7</v>
      </c>
      <c r="AS36" s="27">
        <v>6.6</v>
      </c>
      <c r="AT36" s="28">
        <v>976.4</v>
      </c>
      <c r="AU36" s="28">
        <v>2190</v>
      </c>
      <c r="AV36" s="26">
        <v>2.09</v>
      </c>
      <c r="AW36" s="26">
        <v>1.37</v>
      </c>
      <c r="AX36" s="27">
        <v>17.399999999999999</v>
      </c>
      <c r="AY36" s="28" t="s">
        <v>25</v>
      </c>
      <c r="AZ36" s="27">
        <v>24.4</v>
      </c>
      <c r="BA36" s="28">
        <v>165</v>
      </c>
      <c r="BB36" s="28" t="s">
        <v>25</v>
      </c>
      <c r="BC36" s="28" t="s">
        <v>25</v>
      </c>
      <c r="BD36" s="28" t="s">
        <v>25</v>
      </c>
      <c r="BE36" s="27">
        <v>21.4</v>
      </c>
      <c r="BF36" s="27">
        <v>9.1999999999999993</v>
      </c>
      <c r="BG36" s="27">
        <v>10.199999999999999</v>
      </c>
      <c r="BH36" s="28" t="s">
        <v>25</v>
      </c>
      <c r="BI36" s="28" t="s">
        <v>25</v>
      </c>
      <c r="BJ36" s="27">
        <v>9.1999999999999993</v>
      </c>
      <c r="BK36" s="28" t="s">
        <v>25</v>
      </c>
      <c r="BL36" s="27">
        <v>1.8</v>
      </c>
      <c r="BM36" s="28">
        <v>17</v>
      </c>
      <c r="BN36" s="27">
        <v>0.4</v>
      </c>
      <c r="BO36" s="27">
        <v>0.9</v>
      </c>
      <c r="BP36" s="26">
        <v>0.14000000000000001</v>
      </c>
      <c r="BQ36" s="27">
        <v>0.4</v>
      </c>
      <c r="BR36" s="27">
        <v>0.1</v>
      </c>
      <c r="BS36" s="26">
        <v>0.06</v>
      </c>
      <c r="BT36" s="26">
        <v>0.11</v>
      </c>
      <c r="BU36" s="28" t="s">
        <v>25</v>
      </c>
      <c r="BV36" s="26">
        <v>0.1</v>
      </c>
      <c r="BW36" s="28" t="s">
        <v>25</v>
      </c>
      <c r="BX36" s="28" t="s">
        <v>25</v>
      </c>
      <c r="BY36" s="28" t="s">
        <v>25</v>
      </c>
      <c r="BZ36" s="28" t="s">
        <v>25</v>
      </c>
      <c r="CA36" s="28" t="s">
        <v>25</v>
      </c>
      <c r="CB36" s="28" t="s">
        <v>25</v>
      </c>
      <c r="CC36" s="28" t="s">
        <v>25</v>
      </c>
      <c r="CD36" s="28">
        <v>6</v>
      </c>
      <c r="CE36" s="26">
        <v>0</v>
      </c>
      <c r="CF36" s="28">
        <v>38</v>
      </c>
      <c r="CG36" s="26">
        <v>0.06</v>
      </c>
      <c r="CH36" s="26">
        <v>2.46</v>
      </c>
      <c r="CI36" s="28">
        <v>6</v>
      </c>
      <c r="CJ36" s="26">
        <v>0.05</v>
      </c>
      <c r="CK36" s="27">
        <v>0.2</v>
      </c>
      <c r="CL36" s="29">
        <v>1.18</v>
      </c>
    </row>
    <row r="37" spans="1:90">
      <c r="A37" s="10" t="s">
        <v>2</v>
      </c>
      <c r="B37" s="38">
        <v>3</v>
      </c>
      <c r="C37" s="38">
        <v>2</v>
      </c>
      <c r="D37" s="9">
        <v>670</v>
      </c>
      <c r="E37" s="9" t="s">
        <v>9</v>
      </c>
      <c r="F37" s="38">
        <v>3</v>
      </c>
      <c r="G37" s="16">
        <v>-1.2048773000000002</v>
      </c>
      <c r="H37" s="16">
        <v>8.489214029578987E-3</v>
      </c>
      <c r="I37" s="16">
        <v>-0.13945154999999998</v>
      </c>
      <c r="J37" s="16">
        <v>8.9261961985159614E-3</v>
      </c>
      <c r="K37" s="16">
        <v>-0.28016951238487497</v>
      </c>
      <c r="L37" s="16">
        <v>4.9354354118084864E-2</v>
      </c>
      <c r="M37" s="26">
        <f t="shared" si="7"/>
        <v>97.14294151827653</v>
      </c>
      <c r="N37" s="26">
        <f t="shared" si="8"/>
        <v>44.773048799719128</v>
      </c>
      <c r="O37" s="26">
        <f t="shared" si="9"/>
        <v>97.14294151827653</v>
      </c>
      <c r="P37" s="26">
        <v>7.28</v>
      </c>
      <c r="Q37" s="26">
        <v>21.65</v>
      </c>
      <c r="R37" s="26">
        <v>0.19</v>
      </c>
      <c r="S37" s="26">
        <v>2.75</v>
      </c>
      <c r="T37" s="26">
        <v>0.6</v>
      </c>
      <c r="U37" s="26">
        <v>0.44</v>
      </c>
      <c r="V37" s="26">
        <v>27.81</v>
      </c>
      <c r="W37" s="35">
        <v>0.96</v>
      </c>
      <c r="X37" s="26" t="s">
        <v>25</v>
      </c>
      <c r="Y37" s="26">
        <f t="shared" si="0"/>
        <v>3.4034595605423101</v>
      </c>
      <c r="Z37" s="26">
        <f t="shared" si="1"/>
        <v>15.141977899006854</v>
      </c>
      <c r="AA37" s="26">
        <f t="shared" si="2"/>
        <v>0.10058231868713605</v>
      </c>
      <c r="AB37" s="26">
        <f t="shared" si="10"/>
        <v>1.9656897784131522</v>
      </c>
      <c r="AC37" s="26">
        <f t="shared" si="3"/>
        <v>0.36188178528347409</v>
      </c>
      <c r="AD37" s="26">
        <f t="shared" si="4"/>
        <v>0.34082106893880715</v>
      </c>
      <c r="AE37" s="26">
        <f t="shared" si="5"/>
        <v>20.630563798219583</v>
      </c>
      <c r="AF37" s="26">
        <f t="shared" si="11"/>
        <v>0.79661438884739844</v>
      </c>
      <c r="AG37" s="26" t="s">
        <v>25</v>
      </c>
      <c r="AH37" s="26">
        <v>21.61</v>
      </c>
      <c r="AI37" s="27">
        <v>15</v>
      </c>
      <c r="AJ37" s="26">
        <v>0.16</v>
      </c>
      <c r="AK37" s="28">
        <v>191</v>
      </c>
      <c r="AL37" s="28">
        <v>7810</v>
      </c>
      <c r="AM37" s="26">
        <f t="shared" si="12"/>
        <v>31.739328920337819</v>
      </c>
      <c r="AN37" s="26">
        <f t="shared" si="6"/>
        <v>52.369892718557402</v>
      </c>
      <c r="AO37" s="28" t="s">
        <v>25</v>
      </c>
      <c r="AP37" s="28">
        <v>31</v>
      </c>
      <c r="AQ37" s="28" t="s">
        <v>25</v>
      </c>
      <c r="AR37" s="27">
        <v>15.5</v>
      </c>
      <c r="AS37" s="27">
        <v>5.4</v>
      </c>
      <c r="AT37" s="28">
        <v>918.5</v>
      </c>
      <c r="AU37" s="28">
        <v>957</v>
      </c>
      <c r="AV37" s="26">
        <v>2.69</v>
      </c>
      <c r="AW37" s="26">
        <v>3.13</v>
      </c>
      <c r="AX37" s="27">
        <v>68.5</v>
      </c>
      <c r="AY37" s="28" t="s">
        <v>25</v>
      </c>
      <c r="AZ37" s="27">
        <v>14.8</v>
      </c>
      <c r="BA37" s="28">
        <v>163</v>
      </c>
      <c r="BB37" s="28" t="s">
        <v>25</v>
      </c>
      <c r="BC37" s="28" t="s">
        <v>25</v>
      </c>
      <c r="BD37" s="28" t="s">
        <v>25</v>
      </c>
      <c r="BE37" s="27">
        <v>71.2</v>
      </c>
      <c r="BF37" s="27">
        <v>1.2</v>
      </c>
      <c r="BG37" s="27">
        <v>0.17</v>
      </c>
      <c r="BH37" s="26">
        <v>0.01</v>
      </c>
      <c r="BI37" s="28" t="s">
        <v>25</v>
      </c>
      <c r="BJ37" s="27">
        <v>13.6</v>
      </c>
      <c r="BK37" s="28" t="s">
        <v>25</v>
      </c>
      <c r="BL37" s="27">
        <v>0.7</v>
      </c>
      <c r="BM37" s="28">
        <v>31</v>
      </c>
      <c r="BN37" s="27">
        <v>0.6</v>
      </c>
      <c r="BO37" s="27">
        <v>1.6</v>
      </c>
      <c r="BP37" s="26">
        <v>0.14000000000000001</v>
      </c>
      <c r="BQ37" s="27">
        <v>0.3</v>
      </c>
      <c r="BR37" s="27">
        <v>0.1</v>
      </c>
      <c r="BS37" s="26">
        <v>0.06</v>
      </c>
      <c r="BT37" s="26">
        <v>0.13</v>
      </c>
      <c r="BU37" s="28" t="s">
        <v>25</v>
      </c>
      <c r="BV37" s="26">
        <v>7.0000000000000007E-2</v>
      </c>
      <c r="BW37" s="28" t="s">
        <v>25</v>
      </c>
      <c r="BX37" s="28" t="s">
        <v>25</v>
      </c>
      <c r="BY37" s="28" t="s">
        <v>25</v>
      </c>
      <c r="BZ37" s="28" t="s">
        <v>25</v>
      </c>
      <c r="CA37" s="28" t="s">
        <v>25</v>
      </c>
      <c r="CB37" s="28" t="s">
        <v>25</v>
      </c>
      <c r="CC37" s="28" t="s">
        <v>25</v>
      </c>
      <c r="CD37" s="28">
        <v>3</v>
      </c>
      <c r="CE37" s="26">
        <v>0</v>
      </c>
      <c r="CF37" s="28">
        <v>189</v>
      </c>
      <c r="CG37" s="26">
        <v>0.08</v>
      </c>
      <c r="CH37" s="26">
        <v>2.15</v>
      </c>
      <c r="CI37" s="28">
        <v>5</v>
      </c>
      <c r="CJ37" s="26">
        <v>0.06</v>
      </c>
      <c r="CK37" s="27">
        <v>0.1</v>
      </c>
      <c r="CL37" s="29">
        <v>4.2699999999999996</v>
      </c>
    </row>
    <row r="38" spans="1:90">
      <c r="A38" s="10" t="s">
        <v>2</v>
      </c>
      <c r="B38" s="38">
        <v>3</v>
      </c>
      <c r="C38" s="38">
        <v>2</v>
      </c>
      <c r="D38" s="9">
        <v>747</v>
      </c>
      <c r="E38" s="9" t="s">
        <v>10</v>
      </c>
      <c r="F38" s="38">
        <v>2</v>
      </c>
      <c r="G38" s="16">
        <v>-0.21577076333333328</v>
      </c>
      <c r="H38" s="16">
        <v>4.7890675555963234E-2</v>
      </c>
      <c r="I38" s="16">
        <v>-9.4829933333334671E-3</v>
      </c>
      <c r="J38" s="16">
        <v>4.1629068409664585E-2</v>
      </c>
      <c r="K38" s="16">
        <v>-1.8504990772549072E-2</v>
      </c>
      <c r="L38" s="16">
        <v>4.3897193104343306E-2</v>
      </c>
      <c r="M38" s="26">
        <f t="shared" si="7"/>
        <v>75.011885356511584</v>
      </c>
      <c r="N38" s="26">
        <f t="shared" si="8"/>
        <v>54.448087136927015</v>
      </c>
      <c r="O38" s="26">
        <f t="shared" si="9"/>
        <v>75.011885356511584</v>
      </c>
      <c r="P38" s="26">
        <v>15.73</v>
      </c>
      <c r="Q38" s="26">
        <v>8.9499999999999993</v>
      </c>
      <c r="R38" s="26">
        <v>3.97</v>
      </c>
      <c r="S38" s="26">
        <v>11.56</v>
      </c>
      <c r="T38" s="26">
        <v>2.59</v>
      </c>
      <c r="U38" s="26">
        <v>1.1399999999999999</v>
      </c>
      <c r="V38" s="26">
        <v>10.92</v>
      </c>
      <c r="W38" s="35">
        <v>0.88</v>
      </c>
      <c r="X38" s="26">
        <v>0.26</v>
      </c>
      <c r="Y38" s="26">
        <f t="shared" ref="Y38:Y62" si="15">P38/2.139</f>
        <v>7.353903693314634</v>
      </c>
      <c r="Z38" s="26">
        <f t="shared" ref="Z38:Z62" si="16">Q38/1.4298</f>
        <v>6.2596167296125325</v>
      </c>
      <c r="AA38" s="26">
        <f t="shared" ref="AA38:AA62" si="17">R38/1.889</f>
        <v>2.1016410799364742</v>
      </c>
      <c r="AB38" s="26">
        <f t="shared" si="10"/>
        <v>8.2630450321658326</v>
      </c>
      <c r="AC38" s="26">
        <f t="shared" ref="AC38:AC62" si="18">T38/1.658</f>
        <v>1.5621230398069963</v>
      </c>
      <c r="AD38" s="26">
        <f t="shared" ref="AD38:AD62" si="19">U38/1.291</f>
        <v>0.88303640588690935</v>
      </c>
      <c r="AE38" s="26">
        <f t="shared" ref="AE38:AE62" si="20">V38/1.348</f>
        <v>8.1008902077151337</v>
      </c>
      <c r="AF38" s="26">
        <f t="shared" si="11"/>
        <v>0.73022985644344862</v>
      </c>
      <c r="AG38" s="26">
        <f t="shared" ref="AG38:AG47" si="21">X38/1.668</f>
        <v>0.15587529976019185</v>
      </c>
      <c r="AH38" s="26">
        <v>19.02</v>
      </c>
      <c r="AI38" s="27">
        <v>18.8</v>
      </c>
      <c r="AJ38" s="26">
        <v>0.7</v>
      </c>
      <c r="AK38" s="28">
        <v>789</v>
      </c>
      <c r="AL38" s="28">
        <v>46500</v>
      </c>
      <c r="AM38" s="26">
        <f t="shared" si="12"/>
        <v>12.462908011869436</v>
      </c>
      <c r="AN38" s="26">
        <f t="shared" ref="AN38:AN62" si="22">M38-N38</f>
        <v>20.563798219584569</v>
      </c>
      <c r="AO38" s="28">
        <v>5</v>
      </c>
      <c r="AP38" s="28">
        <v>88</v>
      </c>
      <c r="AQ38" s="28">
        <v>38</v>
      </c>
      <c r="AR38" s="27">
        <v>77.8</v>
      </c>
      <c r="AS38" s="27">
        <v>63.6</v>
      </c>
      <c r="AT38" s="28">
        <v>7215</v>
      </c>
      <c r="AU38" s="28">
        <v>23200</v>
      </c>
      <c r="AV38" s="26">
        <v>13.9</v>
      </c>
      <c r="AW38" s="26">
        <v>2.2599999999999998</v>
      </c>
      <c r="AX38" s="27">
        <v>118</v>
      </c>
      <c r="AY38" s="26">
        <v>0.18</v>
      </c>
      <c r="AZ38" s="27">
        <v>22.2</v>
      </c>
      <c r="BA38" s="28">
        <v>357</v>
      </c>
      <c r="BB38" s="28">
        <v>8</v>
      </c>
      <c r="BC38" s="28">
        <v>47</v>
      </c>
      <c r="BD38" s="28">
        <v>4</v>
      </c>
      <c r="BE38" s="27">
        <v>75.3</v>
      </c>
      <c r="BF38" s="27">
        <v>21</v>
      </c>
      <c r="BG38" s="27">
        <v>225</v>
      </c>
      <c r="BH38" s="26">
        <v>0.09</v>
      </c>
      <c r="BI38" s="28" t="s">
        <v>25</v>
      </c>
      <c r="BJ38" s="27">
        <v>35.799999999999997</v>
      </c>
      <c r="BK38" s="28" t="s">
        <v>25</v>
      </c>
      <c r="BL38" s="27">
        <v>1.4</v>
      </c>
      <c r="BM38" s="28">
        <v>1240</v>
      </c>
      <c r="BN38" s="27">
        <v>7.8</v>
      </c>
      <c r="BO38" s="27">
        <v>16.8</v>
      </c>
      <c r="BP38" s="26">
        <v>2.12</v>
      </c>
      <c r="BQ38" s="27">
        <v>8</v>
      </c>
      <c r="BR38" s="27">
        <v>1.9</v>
      </c>
      <c r="BS38" s="26">
        <v>0.77</v>
      </c>
      <c r="BT38" s="26">
        <v>1.8</v>
      </c>
      <c r="BU38" s="26">
        <v>0.27</v>
      </c>
      <c r="BV38" s="26">
        <v>1.44</v>
      </c>
      <c r="BW38" s="26">
        <v>0.32</v>
      </c>
      <c r="BX38" s="26">
        <v>0.91</v>
      </c>
      <c r="BY38" s="26">
        <v>0.1</v>
      </c>
      <c r="BZ38" s="27">
        <v>1</v>
      </c>
      <c r="CA38" s="26">
        <v>0.14000000000000001</v>
      </c>
      <c r="CB38" s="28">
        <v>1</v>
      </c>
      <c r="CC38" s="27">
        <v>0.2</v>
      </c>
      <c r="CD38" s="28">
        <v>7</v>
      </c>
      <c r="CE38" s="26">
        <v>0.01</v>
      </c>
      <c r="CF38" s="28">
        <v>872</v>
      </c>
      <c r="CG38" s="26">
        <v>1.1000000000000001</v>
      </c>
      <c r="CH38" s="26">
        <v>11.4</v>
      </c>
      <c r="CI38" s="28">
        <v>78</v>
      </c>
      <c r="CJ38" s="26">
        <v>0.31</v>
      </c>
      <c r="CK38" s="27">
        <v>1.6</v>
      </c>
      <c r="CL38" s="29">
        <v>3.14</v>
      </c>
    </row>
    <row r="39" spans="1:90">
      <c r="A39" s="10" t="s">
        <v>2</v>
      </c>
      <c r="B39" s="38">
        <v>3</v>
      </c>
      <c r="C39" s="38">
        <v>2</v>
      </c>
      <c r="D39" s="9">
        <v>762</v>
      </c>
      <c r="E39" s="9" t="s">
        <v>10</v>
      </c>
      <c r="F39" s="38">
        <v>2</v>
      </c>
      <c r="G39" s="16">
        <v>-8.5431523333333315E-2</v>
      </c>
      <c r="H39" s="16">
        <v>1.4580683564679984E-3</v>
      </c>
      <c r="I39" s="16">
        <v>0.13996363333333339</v>
      </c>
      <c r="J39" s="16">
        <v>1.6699793078159275E-2</v>
      </c>
      <c r="K39" s="16">
        <v>0.27562337041997648</v>
      </c>
      <c r="L39" s="16">
        <v>7.5979138902552201E-2</v>
      </c>
      <c r="M39" s="26">
        <f t="shared" si="7"/>
        <v>79.025093266742289</v>
      </c>
      <c r="N39" s="26">
        <f t="shared" si="8"/>
        <v>54.657369002875583</v>
      </c>
      <c r="O39" s="26">
        <f t="shared" si="9"/>
        <v>79.025093266742289</v>
      </c>
      <c r="P39" s="26">
        <v>18.27</v>
      </c>
      <c r="Q39" s="26">
        <v>9.93</v>
      </c>
      <c r="R39" s="26">
        <v>2.67</v>
      </c>
      <c r="S39" s="26">
        <v>5.77</v>
      </c>
      <c r="T39" s="26">
        <v>1.2</v>
      </c>
      <c r="U39" s="26">
        <v>0.61</v>
      </c>
      <c r="V39" s="26">
        <v>12.94</v>
      </c>
      <c r="W39" s="35">
        <v>0.67</v>
      </c>
      <c r="X39" s="26">
        <v>0.17</v>
      </c>
      <c r="Y39" s="26">
        <f t="shared" si="15"/>
        <v>8.5413744740532973</v>
      </c>
      <c r="Z39" s="26">
        <f t="shared" si="16"/>
        <v>6.9450272765421737</v>
      </c>
      <c r="AA39" s="26">
        <f t="shared" si="17"/>
        <v>1.413446267866596</v>
      </c>
      <c r="AB39" s="26">
        <f t="shared" si="10"/>
        <v>4.1243745532523226</v>
      </c>
      <c r="AC39" s="26">
        <f t="shared" si="18"/>
        <v>0.72376357056694818</v>
      </c>
      <c r="AD39" s="26">
        <f t="shared" si="19"/>
        <v>0.47250193648334626</v>
      </c>
      <c r="AE39" s="26">
        <f t="shared" si="20"/>
        <v>9.5994065281899097</v>
      </c>
      <c r="AF39" s="26">
        <f t="shared" si="11"/>
        <v>0.55597045888308028</v>
      </c>
      <c r="AG39" s="26">
        <f t="shared" si="21"/>
        <v>0.10191846522781776</v>
      </c>
      <c r="AH39" s="26">
        <v>17.600000000000001</v>
      </c>
      <c r="AI39" s="27">
        <v>14.4</v>
      </c>
      <c r="AJ39" s="26">
        <v>0.7</v>
      </c>
      <c r="AK39" s="28">
        <v>730</v>
      </c>
      <c r="AL39" s="28">
        <v>88900</v>
      </c>
      <c r="AM39" s="26">
        <f t="shared" si="12"/>
        <v>14.768317735676783</v>
      </c>
      <c r="AN39" s="26">
        <f t="shared" si="22"/>
        <v>24.367724263866705</v>
      </c>
      <c r="AO39" s="28">
        <v>3</v>
      </c>
      <c r="AP39" s="28">
        <v>93</v>
      </c>
      <c r="AQ39" s="28">
        <v>41</v>
      </c>
      <c r="AR39" s="27">
        <v>92.3</v>
      </c>
      <c r="AS39" s="27">
        <v>73.8</v>
      </c>
      <c r="AT39" s="28">
        <v>8320</v>
      </c>
      <c r="AU39" s="28">
        <v>38100</v>
      </c>
      <c r="AV39" s="26">
        <v>22.4</v>
      </c>
      <c r="AW39" s="26">
        <v>10.9</v>
      </c>
      <c r="AX39" s="27">
        <v>489</v>
      </c>
      <c r="AY39" s="26">
        <v>3.48</v>
      </c>
      <c r="AZ39" s="27">
        <v>16.2</v>
      </c>
      <c r="BA39" s="28">
        <v>390</v>
      </c>
      <c r="BB39" s="28">
        <v>6</v>
      </c>
      <c r="BC39" s="28">
        <v>33</v>
      </c>
      <c r="BD39" s="28">
        <v>3</v>
      </c>
      <c r="BE39" s="27">
        <v>208</v>
      </c>
      <c r="BF39" s="27">
        <v>28</v>
      </c>
      <c r="BG39" s="27">
        <v>358</v>
      </c>
      <c r="BH39" s="26">
        <v>0.2</v>
      </c>
      <c r="BI39" s="26">
        <v>2</v>
      </c>
      <c r="BJ39" s="27">
        <v>48.6</v>
      </c>
      <c r="BK39" s="26">
        <v>0.14000000000000001</v>
      </c>
      <c r="BL39" s="27">
        <v>1</v>
      </c>
      <c r="BM39" s="28">
        <v>2190</v>
      </c>
      <c r="BN39" s="27">
        <v>7.1</v>
      </c>
      <c r="BO39" s="27">
        <v>15.9</v>
      </c>
      <c r="BP39" s="26">
        <v>1.85</v>
      </c>
      <c r="BQ39" s="27">
        <v>6.8</v>
      </c>
      <c r="BR39" s="27">
        <v>1.8</v>
      </c>
      <c r="BS39" s="26">
        <v>1.1399999999999999</v>
      </c>
      <c r="BT39" s="26">
        <v>1.23</v>
      </c>
      <c r="BU39" s="26">
        <v>0.16</v>
      </c>
      <c r="BV39" s="26">
        <v>1.1599999999999999</v>
      </c>
      <c r="BW39" s="26">
        <v>0.24</v>
      </c>
      <c r="BX39" s="26">
        <v>0.72</v>
      </c>
      <c r="BY39" s="26">
        <v>0.08</v>
      </c>
      <c r="BZ39" s="27">
        <v>0.6</v>
      </c>
      <c r="CA39" s="26">
        <v>0.08</v>
      </c>
      <c r="CB39" s="28" t="s">
        <v>25</v>
      </c>
      <c r="CC39" s="27">
        <v>0.2</v>
      </c>
      <c r="CD39" s="28">
        <v>13</v>
      </c>
      <c r="CE39" s="26">
        <v>0.02</v>
      </c>
      <c r="CF39" s="28">
        <v>1380</v>
      </c>
      <c r="CG39" s="26">
        <v>0.73</v>
      </c>
      <c r="CH39" s="26">
        <v>25.9</v>
      </c>
      <c r="CI39" s="28">
        <v>149</v>
      </c>
      <c r="CJ39" s="26">
        <v>0.32</v>
      </c>
      <c r="CK39" s="27">
        <v>1.3</v>
      </c>
      <c r="CL39" s="29">
        <v>2.4700000000000002</v>
      </c>
    </row>
    <row r="40" spans="1:90">
      <c r="A40" s="10" t="s">
        <v>2</v>
      </c>
      <c r="B40" s="38">
        <v>3</v>
      </c>
      <c r="C40" s="38">
        <v>2</v>
      </c>
      <c r="D40" s="9">
        <v>803</v>
      </c>
      <c r="E40" s="9" t="s">
        <v>10</v>
      </c>
      <c r="F40" s="38">
        <v>2</v>
      </c>
      <c r="G40" s="16"/>
      <c r="H40" s="16"/>
      <c r="I40" s="16">
        <v>0.21448046666666665</v>
      </c>
      <c r="J40" s="16">
        <v>5.6548622134703136E-3</v>
      </c>
      <c r="K40" s="16">
        <v>0.41940061083545699</v>
      </c>
      <c r="L40" s="16">
        <v>1.6407398190247325E-2</v>
      </c>
      <c r="M40" s="26">
        <f t="shared" si="7"/>
        <v>82.284142290508555</v>
      </c>
      <c r="N40" s="26">
        <f t="shared" si="8"/>
        <v>56.183936857958926</v>
      </c>
      <c r="O40" s="26">
        <f t="shared" si="9"/>
        <v>82.284142290508555</v>
      </c>
      <c r="P40" s="26">
        <v>12.47</v>
      </c>
      <c r="Q40" s="26">
        <v>16.2</v>
      </c>
      <c r="R40" s="26">
        <v>3.42</v>
      </c>
      <c r="S40" s="26">
        <v>8.3000000000000007</v>
      </c>
      <c r="T40" s="26">
        <v>2.04</v>
      </c>
      <c r="U40" s="26">
        <v>2.33</v>
      </c>
      <c r="V40" s="26">
        <v>13.86</v>
      </c>
      <c r="W40" s="35">
        <v>0.65</v>
      </c>
      <c r="X40" s="26">
        <v>0.25</v>
      </c>
      <c r="Y40" s="26">
        <f t="shared" si="15"/>
        <v>5.8298270219728856</v>
      </c>
      <c r="Z40" s="26">
        <f t="shared" si="16"/>
        <v>11.330255979857322</v>
      </c>
      <c r="AA40" s="26">
        <f t="shared" si="17"/>
        <v>1.8104817363684489</v>
      </c>
      <c r="AB40" s="26">
        <f t="shared" si="10"/>
        <v>5.9328091493924235</v>
      </c>
      <c r="AC40" s="26">
        <f t="shared" si="18"/>
        <v>1.230398069963812</v>
      </c>
      <c r="AD40" s="26">
        <f t="shared" si="19"/>
        <v>1.8048024786986834</v>
      </c>
      <c r="AE40" s="26">
        <f t="shared" si="20"/>
        <v>10.281899109792283</v>
      </c>
      <c r="AF40" s="26">
        <f t="shared" si="11"/>
        <v>0.53937432578209277</v>
      </c>
      <c r="AG40" s="26">
        <f t="shared" si="21"/>
        <v>0.1498800959232614</v>
      </c>
      <c r="AH40" s="26">
        <v>23.34</v>
      </c>
      <c r="AI40" s="27">
        <v>15.2</v>
      </c>
      <c r="AJ40" s="26">
        <v>0.91</v>
      </c>
      <c r="AK40" s="28">
        <v>997</v>
      </c>
      <c r="AL40" s="28">
        <v>34500</v>
      </c>
      <c r="AM40" s="26">
        <f t="shared" si="12"/>
        <v>15.818306322757358</v>
      </c>
      <c r="AN40" s="26">
        <f t="shared" si="22"/>
        <v>26.100205432549629</v>
      </c>
      <c r="AO40" s="28">
        <v>4</v>
      </c>
      <c r="AP40" s="28">
        <v>116</v>
      </c>
      <c r="AQ40" s="28">
        <v>35</v>
      </c>
      <c r="AR40" s="27">
        <v>31.8</v>
      </c>
      <c r="AS40" s="27">
        <v>29.7</v>
      </c>
      <c r="AT40" s="28">
        <v>1899</v>
      </c>
      <c r="AU40" s="28">
        <v>2980</v>
      </c>
      <c r="AV40" s="26">
        <v>10</v>
      </c>
      <c r="AW40" s="26">
        <v>1.19</v>
      </c>
      <c r="AX40" s="27">
        <v>65.599999999999994</v>
      </c>
      <c r="AY40" s="28" t="s">
        <v>25</v>
      </c>
      <c r="AZ40" s="27">
        <v>16</v>
      </c>
      <c r="BA40" s="28">
        <v>218</v>
      </c>
      <c r="BB40" s="28">
        <v>9</v>
      </c>
      <c r="BC40" s="28">
        <v>55</v>
      </c>
      <c r="BD40" s="28">
        <v>3</v>
      </c>
      <c r="BE40" s="27">
        <v>39.6</v>
      </c>
      <c r="BF40" s="27">
        <v>18</v>
      </c>
      <c r="BG40" s="27">
        <v>29.4</v>
      </c>
      <c r="BH40" s="26">
        <v>7.0000000000000007E-2</v>
      </c>
      <c r="BI40" s="26">
        <v>1</v>
      </c>
      <c r="BJ40" s="27">
        <v>8.6999999999999993</v>
      </c>
      <c r="BK40" s="26">
        <v>0.11</v>
      </c>
      <c r="BL40" s="27">
        <v>1</v>
      </c>
      <c r="BM40" s="28">
        <v>701</v>
      </c>
      <c r="BN40" s="27">
        <v>9.6</v>
      </c>
      <c r="BO40" s="27">
        <v>20.3</v>
      </c>
      <c r="BP40" s="26">
        <v>2.3199999999999998</v>
      </c>
      <c r="BQ40" s="27">
        <v>9.5</v>
      </c>
      <c r="BR40" s="27">
        <v>2</v>
      </c>
      <c r="BS40" s="26">
        <v>0.94</v>
      </c>
      <c r="BT40" s="26">
        <v>1.87</v>
      </c>
      <c r="BU40" s="26">
        <v>0.26</v>
      </c>
      <c r="BV40" s="26">
        <v>1.55</v>
      </c>
      <c r="BW40" s="26">
        <v>0.32</v>
      </c>
      <c r="BX40" s="26">
        <v>1.02</v>
      </c>
      <c r="BY40" s="26">
        <v>0.1</v>
      </c>
      <c r="BZ40" s="27">
        <v>0.9</v>
      </c>
      <c r="CA40" s="26">
        <v>0.11</v>
      </c>
      <c r="CB40" s="28">
        <v>1</v>
      </c>
      <c r="CC40" s="27">
        <v>0.2</v>
      </c>
      <c r="CD40" s="28">
        <v>4</v>
      </c>
      <c r="CE40" s="26">
        <v>0.01</v>
      </c>
      <c r="CF40" s="28">
        <v>280</v>
      </c>
      <c r="CG40" s="26">
        <v>0.42</v>
      </c>
      <c r="CH40" s="26">
        <v>3.03</v>
      </c>
      <c r="CI40" s="28">
        <v>31</v>
      </c>
      <c r="CJ40" s="26">
        <v>0.28000000000000003</v>
      </c>
      <c r="CK40" s="27">
        <v>1.6</v>
      </c>
      <c r="CL40" s="29">
        <v>3.47</v>
      </c>
    </row>
    <row r="41" spans="1:90">
      <c r="A41" s="10" t="s">
        <v>2</v>
      </c>
      <c r="B41" s="38">
        <v>3</v>
      </c>
      <c r="C41" s="38">
        <v>2</v>
      </c>
      <c r="D41" s="9">
        <v>810</v>
      </c>
      <c r="E41" s="9" t="s">
        <v>10</v>
      </c>
      <c r="F41" s="38">
        <v>2</v>
      </c>
      <c r="G41" s="16">
        <v>-0.14563249333333322</v>
      </c>
      <c r="H41" s="16">
        <v>3.1812046850313372E-2</v>
      </c>
      <c r="I41" s="16">
        <v>-0.22895889999999997</v>
      </c>
      <c r="J41" s="16">
        <v>4.4213522136396274E-2</v>
      </c>
      <c r="K41" s="16">
        <v>-0.45242541529799979</v>
      </c>
      <c r="L41" s="16">
        <v>4.3088715161319548E-2</v>
      </c>
      <c r="M41" s="26">
        <f t="shared" si="7"/>
        <v>86.77828813781646</v>
      </c>
      <c r="N41" s="26">
        <f t="shared" si="8"/>
        <v>35.255804686549631</v>
      </c>
      <c r="O41" s="26">
        <f t="shared" si="9"/>
        <v>86.77828813781646</v>
      </c>
      <c r="P41" s="26">
        <v>11.8</v>
      </c>
      <c r="Q41" s="26">
        <v>9.77</v>
      </c>
      <c r="R41" s="26">
        <v>0.36</v>
      </c>
      <c r="S41" s="26">
        <v>2.2000000000000002</v>
      </c>
      <c r="T41" s="26">
        <v>0.96</v>
      </c>
      <c r="U41" s="26">
        <v>0.21</v>
      </c>
      <c r="V41" s="26">
        <v>27.36</v>
      </c>
      <c r="W41" s="35">
        <v>1.19</v>
      </c>
      <c r="X41" s="26">
        <v>0.02</v>
      </c>
      <c r="Y41" s="26">
        <f t="shared" si="15"/>
        <v>5.5165965404394584</v>
      </c>
      <c r="Z41" s="26">
        <f t="shared" si="16"/>
        <v>6.8331235137781503</v>
      </c>
      <c r="AA41" s="26">
        <f t="shared" si="17"/>
        <v>0.19057702488088935</v>
      </c>
      <c r="AB41" s="26">
        <f t="shared" si="10"/>
        <v>1.572551822730522</v>
      </c>
      <c r="AC41" s="26">
        <f t="shared" si="18"/>
        <v>0.57901085645355854</v>
      </c>
      <c r="AD41" s="26">
        <f t="shared" si="19"/>
        <v>0.16266460108443068</v>
      </c>
      <c r="AE41" s="26">
        <f t="shared" si="20"/>
        <v>20.29673590504451</v>
      </c>
      <c r="AF41" s="26">
        <f t="shared" si="11"/>
        <v>0.9874699195087544</v>
      </c>
      <c r="AG41" s="26">
        <f t="shared" si="21"/>
        <v>1.1990407673860911E-2</v>
      </c>
      <c r="AH41" s="26">
        <v>17.73</v>
      </c>
      <c r="AI41" s="27">
        <v>17.899999999999999</v>
      </c>
      <c r="AJ41" s="26">
        <v>0.3</v>
      </c>
      <c r="AK41" s="28">
        <v>661</v>
      </c>
      <c r="AL41" s="28">
        <v>10200</v>
      </c>
      <c r="AM41" s="26">
        <f t="shared" si="12"/>
        <v>31.225747546222323</v>
      </c>
      <c r="AN41" s="26">
        <f t="shared" si="22"/>
        <v>51.522483451266829</v>
      </c>
      <c r="AO41" s="28" t="s">
        <v>25</v>
      </c>
      <c r="AP41" s="28">
        <v>202</v>
      </c>
      <c r="AQ41" s="28">
        <v>5</v>
      </c>
      <c r="AR41" s="27">
        <v>4.5999999999999996</v>
      </c>
      <c r="AS41" s="27">
        <v>4.5999999999999996</v>
      </c>
      <c r="AT41" s="28">
        <v>143.1</v>
      </c>
      <c r="AU41" s="28">
        <v>5020</v>
      </c>
      <c r="AV41" s="26">
        <v>2.72</v>
      </c>
      <c r="AW41" s="26">
        <v>3.03</v>
      </c>
      <c r="AX41" s="27">
        <v>18.5</v>
      </c>
      <c r="AY41" s="28" t="s">
        <v>25</v>
      </c>
      <c r="AZ41" s="27">
        <v>29</v>
      </c>
      <c r="BA41" s="28">
        <v>195</v>
      </c>
      <c r="BB41" s="28" t="s">
        <v>24</v>
      </c>
      <c r="BC41" s="28">
        <v>8</v>
      </c>
      <c r="BD41" s="28" t="s">
        <v>24</v>
      </c>
      <c r="BE41" s="27">
        <v>12</v>
      </c>
      <c r="BF41" s="27">
        <v>1.2</v>
      </c>
      <c r="BG41" s="27">
        <v>0.13</v>
      </c>
      <c r="BH41" s="26">
        <v>0.01</v>
      </c>
      <c r="BI41" s="28" t="s">
        <v>25</v>
      </c>
      <c r="BJ41" s="27">
        <v>3.9</v>
      </c>
      <c r="BK41" s="26">
        <v>0.06</v>
      </c>
      <c r="BL41" s="27">
        <v>2.9</v>
      </c>
      <c r="BM41" s="28">
        <v>23</v>
      </c>
      <c r="BN41" s="27">
        <v>1.3</v>
      </c>
      <c r="BO41" s="27">
        <v>2.7</v>
      </c>
      <c r="BP41" s="26">
        <v>0.31</v>
      </c>
      <c r="BQ41" s="27">
        <v>0.7</v>
      </c>
      <c r="BR41" s="27">
        <v>0.2</v>
      </c>
      <c r="BS41" s="26">
        <v>0.17</v>
      </c>
      <c r="BT41" s="26">
        <v>0.12</v>
      </c>
      <c r="BU41" s="28" t="s">
        <v>25</v>
      </c>
      <c r="BV41" s="26">
        <v>0.13</v>
      </c>
      <c r="BW41" s="28" t="s">
        <v>25</v>
      </c>
      <c r="BX41" s="28" t="s">
        <v>25</v>
      </c>
      <c r="BY41" s="28" t="s">
        <v>25</v>
      </c>
      <c r="BZ41" s="28" t="s">
        <v>25</v>
      </c>
      <c r="CA41" s="28" t="s">
        <v>25</v>
      </c>
      <c r="CB41" s="28" t="s">
        <v>25</v>
      </c>
      <c r="CC41" s="28" t="s">
        <v>25</v>
      </c>
      <c r="CD41" s="28">
        <v>11</v>
      </c>
      <c r="CE41" s="26">
        <v>0.01</v>
      </c>
      <c r="CF41" s="28">
        <v>134</v>
      </c>
      <c r="CG41" s="26">
        <v>7.0000000000000007E-2</v>
      </c>
      <c r="CH41" s="26">
        <v>5.72</v>
      </c>
      <c r="CI41" s="28">
        <v>3</v>
      </c>
      <c r="CJ41" s="28" t="s">
        <v>25</v>
      </c>
      <c r="CK41" s="27">
        <v>0.2</v>
      </c>
      <c r="CL41" s="29">
        <v>0.62</v>
      </c>
    </row>
    <row r="42" spans="1:90">
      <c r="A42" s="10" t="s">
        <v>2</v>
      </c>
      <c r="B42" s="38">
        <v>3</v>
      </c>
      <c r="C42" s="38">
        <v>2</v>
      </c>
      <c r="D42" s="9">
        <v>858</v>
      </c>
      <c r="E42" s="9" t="s">
        <v>10</v>
      </c>
      <c r="F42" s="38">
        <v>2</v>
      </c>
      <c r="G42" s="16">
        <v>-0.18727547333333333</v>
      </c>
      <c r="H42" s="16">
        <v>3.761288776673407E-2</v>
      </c>
      <c r="I42" s="16">
        <v>6.2110700000000074E-2</v>
      </c>
      <c r="J42" s="16">
        <v>1.8001540624068803E-2</v>
      </c>
      <c r="K42" s="16">
        <v>0.12206704804934505</v>
      </c>
      <c r="L42" s="16">
        <v>2.5548059389576799E-2</v>
      </c>
      <c r="M42" s="26">
        <f t="shared" si="7"/>
        <v>71.948277280385255</v>
      </c>
      <c r="N42" s="26">
        <f t="shared" si="8"/>
        <v>49.783817111474043</v>
      </c>
      <c r="O42" s="26">
        <f t="shared" si="9"/>
        <v>71.948277280385255</v>
      </c>
      <c r="P42" s="26">
        <v>14.21</v>
      </c>
      <c r="Q42" s="26">
        <v>5.88</v>
      </c>
      <c r="R42" s="26">
        <v>4.05</v>
      </c>
      <c r="S42" s="26">
        <v>13.87</v>
      </c>
      <c r="T42" s="26">
        <v>2.59</v>
      </c>
      <c r="U42" s="26">
        <v>0.54</v>
      </c>
      <c r="V42" s="26">
        <v>11.77</v>
      </c>
      <c r="W42" s="35">
        <v>0.76</v>
      </c>
      <c r="X42" s="26">
        <v>0.25</v>
      </c>
      <c r="Y42" s="26">
        <f t="shared" si="15"/>
        <v>6.6432912575970091</v>
      </c>
      <c r="Z42" s="26">
        <f t="shared" si="16"/>
        <v>4.1124632815778428</v>
      </c>
      <c r="AA42" s="26">
        <f t="shared" si="17"/>
        <v>2.143991529910005</v>
      </c>
      <c r="AB42" s="26">
        <f t="shared" si="10"/>
        <v>9.9142244460328808</v>
      </c>
      <c r="AC42" s="26">
        <f t="shared" si="18"/>
        <v>1.5621230398069963</v>
      </c>
      <c r="AD42" s="26">
        <f t="shared" si="19"/>
        <v>0.41828040278853607</v>
      </c>
      <c r="AE42" s="26">
        <f t="shared" si="20"/>
        <v>8.731454005934717</v>
      </c>
      <c r="AF42" s="26">
        <f t="shared" si="11"/>
        <v>0.63065305783752379</v>
      </c>
      <c r="AG42" s="26">
        <f t="shared" si="21"/>
        <v>0.1498800959232614</v>
      </c>
      <c r="AH42" s="26">
        <v>17.48</v>
      </c>
      <c r="AI42" s="27">
        <v>18.2</v>
      </c>
      <c r="AJ42" s="26">
        <v>0.63</v>
      </c>
      <c r="AK42" s="28">
        <v>879</v>
      </c>
      <c r="AL42" s="28">
        <v>40200</v>
      </c>
      <c r="AM42" s="26">
        <f t="shared" si="12"/>
        <v>13.433006162976488</v>
      </c>
      <c r="AN42" s="26">
        <f t="shared" si="22"/>
        <v>22.164460168911212</v>
      </c>
      <c r="AO42" s="28">
        <v>5</v>
      </c>
      <c r="AP42" s="28">
        <v>91</v>
      </c>
      <c r="AQ42" s="28">
        <v>39</v>
      </c>
      <c r="AR42" s="27">
        <v>51.2</v>
      </c>
      <c r="AS42" s="27">
        <v>48.1</v>
      </c>
      <c r="AT42" s="28">
        <v>3510</v>
      </c>
      <c r="AU42" s="28">
        <v>21000</v>
      </c>
      <c r="AV42" s="26">
        <v>9.4700000000000006</v>
      </c>
      <c r="AW42" s="26">
        <v>1.69</v>
      </c>
      <c r="AX42" s="27">
        <v>82.9</v>
      </c>
      <c r="AY42" s="26">
        <v>1.31</v>
      </c>
      <c r="AZ42" s="27">
        <v>20</v>
      </c>
      <c r="BA42" s="28">
        <v>284</v>
      </c>
      <c r="BB42" s="28">
        <v>9</v>
      </c>
      <c r="BC42" s="28">
        <v>51</v>
      </c>
      <c r="BD42" s="28">
        <v>4</v>
      </c>
      <c r="BE42" s="27">
        <v>65.900000000000006</v>
      </c>
      <c r="BF42" s="27">
        <v>8.6</v>
      </c>
      <c r="BG42" s="27">
        <v>189</v>
      </c>
      <c r="BH42" s="26">
        <v>7.0000000000000007E-2</v>
      </c>
      <c r="BI42" s="28" t="s">
        <v>25</v>
      </c>
      <c r="BJ42" s="27">
        <v>17.2</v>
      </c>
      <c r="BK42" s="26">
        <v>0.1</v>
      </c>
      <c r="BL42" s="27">
        <v>1.2</v>
      </c>
      <c r="BM42" s="28">
        <v>173</v>
      </c>
      <c r="BN42" s="27">
        <v>8</v>
      </c>
      <c r="BO42" s="27">
        <v>17.2</v>
      </c>
      <c r="BP42" s="26">
        <v>2.0099999999999998</v>
      </c>
      <c r="BQ42" s="27">
        <v>7.5</v>
      </c>
      <c r="BR42" s="27">
        <v>1.7</v>
      </c>
      <c r="BS42" s="26">
        <v>0.53</v>
      </c>
      <c r="BT42" s="26">
        <v>1.66</v>
      </c>
      <c r="BU42" s="26">
        <v>0.24</v>
      </c>
      <c r="BV42" s="26">
        <v>1.56</v>
      </c>
      <c r="BW42" s="26">
        <v>0.36</v>
      </c>
      <c r="BX42" s="26">
        <v>1</v>
      </c>
      <c r="BY42" s="26">
        <v>0.13</v>
      </c>
      <c r="BZ42" s="27">
        <v>0.8</v>
      </c>
      <c r="CA42" s="26">
        <v>0.15</v>
      </c>
      <c r="CB42" s="28">
        <v>1</v>
      </c>
      <c r="CC42" s="27">
        <v>0.3</v>
      </c>
      <c r="CD42" s="28">
        <v>2</v>
      </c>
      <c r="CE42" s="26">
        <v>0.01</v>
      </c>
      <c r="CF42" s="28">
        <v>426</v>
      </c>
      <c r="CG42" s="26">
        <v>0.33</v>
      </c>
      <c r="CH42" s="26">
        <v>7.53</v>
      </c>
      <c r="CI42" s="28">
        <v>44</v>
      </c>
      <c r="CJ42" s="26">
        <v>0.26</v>
      </c>
      <c r="CK42" s="27">
        <v>1.7</v>
      </c>
      <c r="CL42" s="29">
        <v>2.56</v>
      </c>
    </row>
    <row r="43" spans="1:90">
      <c r="A43" s="10" t="s">
        <v>2</v>
      </c>
      <c r="B43" s="38">
        <v>3</v>
      </c>
      <c r="C43" s="38">
        <v>2</v>
      </c>
      <c r="D43" s="9">
        <v>880</v>
      </c>
      <c r="E43" s="9" t="s">
        <v>11</v>
      </c>
      <c r="F43" s="38">
        <v>1</v>
      </c>
      <c r="G43" s="16">
        <v>4.2008103333333324E-2</v>
      </c>
      <c r="H43" s="16">
        <v>2.0491541990551417E-2</v>
      </c>
      <c r="I43" s="16">
        <v>6.4884400000000397E-3</v>
      </c>
      <c r="J43" s="16">
        <v>2.3639959908493893E-2</v>
      </c>
      <c r="K43" s="16">
        <v>1.2761041772362609E-2</v>
      </c>
      <c r="L43" s="16">
        <v>4.842650454616787E-2</v>
      </c>
      <c r="M43" s="26">
        <f t="shared" si="7"/>
        <v>70.555813057821169</v>
      </c>
      <c r="N43" s="26">
        <f t="shared" si="8"/>
        <v>41.781560604043506</v>
      </c>
      <c r="O43" s="26">
        <f t="shared" si="9"/>
        <v>70.555813057821169</v>
      </c>
      <c r="P43" s="26">
        <v>13.08</v>
      </c>
      <c r="Q43" s="26">
        <v>7.57</v>
      </c>
      <c r="R43" s="26">
        <v>2.6</v>
      </c>
      <c r="S43" s="26">
        <v>12.07</v>
      </c>
      <c r="T43" s="26">
        <v>2.41</v>
      </c>
      <c r="U43" s="26">
        <v>0.68</v>
      </c>
      <c r="V43" s="26">
        <v>15.28</v>
      </c>
      <c r="W43" s="35">
        <v>0.66</v>
      </c>
      <c r="X43" s="26">
        <v>0.23</v>
      </c>
      <c r="Y43" s="26">
        <f t="shared" si="15"/>
        <v>6.1150070126227218</v>
      </c>
      <c r="Z43" s="26">
        <f t="shared" si="16"/>
        <v>5.294446775772836</v>
      </c>
      <c r="AA43" s="26">
        <f t="shared" si="17"/>
        <v>1.3763896241397566</v>
      </c>
      <c r="AB43" s="26">
        <f t="shared" si="10"/>
        <v>8.6275911365260907</v>
      </c>
      <c r="AC43" s="26">
        <f t="shared" si="18"/>
        <v>1.4535585042219543</v>
      </c>
      <c r="AD43" s="26">
        <f t="shared" si="19"/>
        <v>0.52672347017815657</v>
      </c>
      <c r="AE43" s="26">
        <f t="shared" si="20"/>
        <v>11.335311572700295</v>
      </c>
      <c r="AF43" s="26">
        <f t="shared" si="11"/>
        <v>0.54767239233258647</v>
      </c>
      <c r="AG43" s="26">
        <f t="shared" si="21"/>
        <v>0.13788968824940048</v>
      </c>
      <c r="AH43" s="26">
        <v>15.86</v>
      </c>
      <c r="AI43" s="27">
        <v>19.2</v>
      </c>
      <c r="AJ43" s="26">
        <v>0.72</v>
      </c>
      <c r="AK43" s="28">
        <v>948</v>
      </c>
      <c r="AL43" s="28">
        <v>9510</v>
      </c>
      <c r="AM43" s="26">
        <f t="shared" si="12"/>
        <v>17.438940881077375</v>
      </c>
      <c r="AN43" s="26">
        <f t="shared" si="22"/>
        <v>28.774252453777663</v>
      </c>
      <c r="AO43" s="28">
        <v>2</v>
      </c>
      <c r="AP43" s="28">
        <v>98</v>
      </c>
      <c r="AQ43" s="28" t="s">
        <v>25</v>
      </c>
      <c r="AR43" s="27">
        <v>20.9</v>
      </c>
      <c r="AS43" s="27">
        <v>34.6</v>
      </c>
      <c r="AT43" s="28">
        <v>401.8</v>
      </c>
      <c r="AU43" s="28">
        <v>6610</v>
      </c>
      <c r="AV43" s="26">
        <v>5.51</v>
      </c>
      <c r="AW43" s="26">
        <v>1.5</v>
      </c>
      <c r="AX43" s="27">
        <v>25</v>
      </c>
      <c r="AY43" s="26">
        <v>0.27</v>
      </c>
      <c r="AZ43" s="27">
        <v>26</v>
      </c>
      <c r="BA43" s="28">
        <v>377</v>
      </c>
      <c r="BB43" s="28">
        <v>9</v>
      </c>
      <c r="BC43" s="28">
        <v>63</v>
      </c>
      <c r="BD43" s="28">
        <v>4</v>
      </c>
      <c r="BE43" s="27">
        <v>20.100000000000001</v>
      </c>
      <c r="BF43" s="27">
        <v>2.2000000000000002</v>
      </c>
      <c r="BG43" s="27">
        <v>16.3</v>
      </c>
      <c r="BH43" s="26">
        <v>0.04</v>
      </c>
      <c r="BI43" s="28" t="s">
        <v>25</v>
      </c>
      <c r="BJ43" s="27">
        <v>3.8</v>
      </c>
      <c r="BK43" s="28" t="s">
        <v>25</v>
      </c>
      <c r="BL43" s="27">
        <v>1.4</v>
      </c>
      <c r="BM43" s="28">
        <v>97</v>
      </c>
      <c r="BN43" s="27">
        <v>9.1999999999999993</v>
      </c>
      <c r="BO43" s="27">
        <v>20.100000000000001</v>
      </c>
      <c r="BP43" s="26">
        <v>2.2400000000000002</v>
      </c>
      <c r="BQ43" s="27">
        <v>9.1</v>
      </c>
      <c r="BR43" s="27">
        <v>1.9</v>
      </c>
      <c r="BS43" s="26">
        <v>0.62</v>
      </c>
      <c r="BT43" s="26">
        <v>1.85</v>
      </c>
      <c r="BU43" s="26">
        <v>0.25</v>
      </c>
      <c r="BV43" s="26">
        <v>1.47</v>
      </c>
      <c r="BW43" s="26">
        <v>0.35</v>
      </c>
      <c r="BX43" s="26">
        <v>1</v>
      </c>
      <c r="BY43" s="26">
        <v>0.14000000000000001</v>
      </c>
      <c r="BZ43" s="27">
        <v>0.8</v>
      </c>
      <c r="CA43" s="26">
        <v>0.12</v>
      </c>
      <c r="CB43" s="28">
        <v>2</v>
      </c>
      <c r="CC43" s="27">
        <v>0.3</v>
      </c>
      <c r="CD43" s="28">
        <v>5</v>
      </c>
      <c r="CE43" s="26">
        <v>0.01</v>
      </c>
      <c r="CF43" s="28">
        <v>44</v>
      </c>
      <c r="CG43" s="26">
        <v>0.08</v>
      </c>
      <c r="CH43" s="26">
        <v>2.93</v>
      </c>
      <c r="CI43" s="28">
        <v>18</v>
      </c>
      <c r="CJ43" s="26">
        <v>7.0000000000000007E-2</v>
      </c>
      <c r="CK43" s="27">
        <v>1.8</v>
      </c>
      <c r="CL43" s="29">
        <v>2.15</v>
      </c>
    </row>
    <row r="44" spans="1:90">
      <c r="A44" s="10" t="s">
        <v>2</v>
      </c>
      <c r="B44" s="38">
        <v>3</v>
      </c>
      <c r="C44" s="38">
        <v>2</v>
      </c>
      <c r="D44" s="9">
        <v>890</v>
      </c>
      <c r="E44" s="9" t="s">
        <v>11</v>
      </c>
      <c r="F44" s="38">
        <v>1</v>
      </c>
      <c r="G44" s="16">
        <v>0.19407197666666667</v>
      </c>
      <c r="H44" s="16">
        <v>1.2815476945667436E-2</v>
      </c>
      <c r="I44" s="16">
        <v>5.2824700000000169E-2</v>
      </c>
      <c r="J44" s="16">
        <v>2.9336656450249979E-2</v>
      </c>
      <c r="K44" s="16">
        <v>0.10440968100956756</v>
      </c>
      <c r="L44" s="16">
        <v>1.9738803734100148E-2</v>
      </c>
      <c r="M44" s="26">
        <f t="shared" si="7"/>
        <v>81.540499395866064</v>
      </c>
      <c r="N44" s="26">
        <f t="shared" si="8"/>
        <v>54.423402842567725</v>
      </c>
      <c r="O44" s="26">
        <f t="shared" si="9"/>
        <v>81.540499395866064</v>
      </c>
      <c r="P44" s="26">
        <v>7.05</v>
      </c>
      <c r="Q44" s="26">
        <v>17.3</v>
      </c>
      <c r="R44" s="26">
        <v>1.06</v>
      </c>
      <c r="S44" s="26">
        <v>4.87</v>
      </c>
      <c r="T44" s="26">
        <v>1.1399999999999999</v>
      </c>
      <c r="U44" s="26">
        <v>6.46</v>
      </c>
      <c r="V44" s="26">
        <v>14.4</v>
      </c>
      <c r="W44" s="35">
        <v>0.49</v>
      </c>
      <c r="X44" s="26">
        <v>0.09</v>
      </c>
      <c r="Y44" s="26">
        <f t="shared" si="15"/>
        <v>3.2959326788218797</v>
      </c>
      <c r="Z44" s="26">
        <f t="shared" si="16"/>
        <v>12.099594348859981</v>
      </c>
      <c r="AA44" s="26">
        <f t="shared" si="17"/>
        <v>0.56114346214928534</v>
      </c>
      <c r="AB44" s="26">
        <f t="shared" si="10"/>
        <v>3.481057898498928</v>
      </c>
      <c r="AC44" s="26">
        <f t="shared" si="18"/>
        <v>0.68757539203860074</v>
      </c>
      <c r="AD44" s="26">
        <f t="shared" si="19"/>
        <v>5.0038729666924864</v>
      </c>
      <c r="AE44" s="26">
        <f t="shared" si="20"/>
        <v>10.682492581602373</v>
      </c>
      <c r="AF44" s="26">
        <f t="shared" si="11"/>
        <v>0.40660526097419297</v>
      </c>
      <c r="AG44" s="26">
        <f t="shared" si="21"/>
        <v>5.3956834532374098E-2</v>
      </c>
      <c r="AH44" s="26">
        <v>25.58</v>
      </c>
      <c r="AI44" s="27">
        <v>14.8</v>
      </c>
      <c r="AJ44" s="26">
        <v>0.51</v>
      </c>
      <c r="AK44" s="28">
        <v>617</v>
      </c>
      <c r="AL44" s="28">
        <v>15100</v>
      </c>
      <c r="AM44" s="26">
        <f t="shared" si="12"/>
        <v>16.434603971695957</v>
      </c>
      <c r="AN44" s="26">
        <f t="shared" si="22"/>
        <v>27.117096553298339</v>
      </c>
      <c r="AO44" s="28" t="s">
        <v>25</v>
      </c>
      <c r="AP44" s="28">
        <v>94</v>
      </c>
      <c r="AQ44" s="28" t="s">
        <v>25</v>
      </c>
      <c r="AR44" s="27">
        <v>42.9</v>
      </c>
      <c r="AS44" s="27">
        <v>35.299999999999997</v>
      </c>
      <c r="AT44" s="28">
        <v>1525</v>
      </c>
      <c r="AU44" s="28">
        <v>7890</v>
      </c>
      <c r="AV44" s="26">
        <v>10.9</v>
      </c>
      <c r="AW44" s="26">
        <v>2.1800000000000002</v>
      </c>
      <c r="AX44" s="27">
        <v>104</v>
      </c>
      <c r="AY44" s="26">
        <v>0.93</v>
      </c>
      <c r="AZ44" s="27">
        <v>17.2</v>
      </c>
      <c r="BA44" s="28">
        <v>926</v>
      </c>
      <c r="BB44" s="28">
        <v>4</v>
      </c>
      <c r="BC44" s="28">
        <v>28</v>
      </c>
      <c r="BD44" s="28">
        <v>2</v>
      </c>
      <c r="BE44" s="27">
        <v>138</v>
      </c>
      <c r="BF44" s="27">
        <v>5.5</v>
      </c>
      <c r="BG44" s="27">
        <v>10</v>
      </c>
      <c r="BH44" s="26">
        <v>0.05</v>
      </c>
      <c r="BI44" s="28" t="s">
        <v>25</v>
      </c>
      <c r="BJ44" s="27">
        <v>13.5</v>
      </c>
      <c r="BK44" s="26">
        <v>0.11</v>
      </c>
      <c r="BL44" s="27">
        <v>1</v>
      </c>
      <c r="BM44" s="28">
        <v>5730</v>
      </c>
      <c r="BN44" s="27">
        <v>4.4000000000000004</v>
      </c>
      <c r="BO44" s="27">
        <v>9.4</v>
      </c>
      <c r="BP44" s="26">
        <v>1.03</v>
      </c>
      <c r="BQ44" s="27">
        <v>4.4000000000000004</v>
      </c>
      <c r="BR44" s="27">
        <v>0.8</v>
      </c>
      <c r="BS44" s="26">
        <v>0.62</v>
      </c>
      <c r="BT44" s="26">
        <v>0.89</v>
      </c>
      <c r="BU44" s="26">
        <v>0.12</v>
      </c>
      <c r="BV44" s="26">
        <v>0.66</v>
      </c>
      <c r="BW44" s="26">
        <v>0.18</v>
      </c>
      <c r="BX44" s="26">
        <v>0.52</v>
      </c>
      <c r="BY44" s="26">
        <v>7.0000000000000007E-2</v>
      </c>
      <c r="BZ44" s="27">
        <v>0.5</v>
      </c>
      <c r="CA44" s="26">
        <v>7.0000000000000007E-2</v>
      </c>
      <c r="CB44" s="28" t="s">
        <v>24</v>
      </c>
      <c r="CC44" s="27">
        <v>0.2</v>
      </c>
      <c r="CD44" s="28">
        <v>4</v>
      </c>
      <c r="CE44" s="26">
        <v>0.01</v>
      </c>
      <c r="CF44" s="28">
        <v>157</v>
      </c>
      <c r="CG44" s="26">
        <v>0.08</v>
      </c>
      <c r="CH44" s="26">
        <v>5.23</v>
      </c>
      <c r="CI44" s="28">
        <v>25</v>
      </c>
      <c r="CJ44" s="26">
        <v>0.1</v>
      </c>
      <c r="CK44" s="27">
        <v>0.8</v>
      </c>
      <c r="CL44" s="29">
        <v>7.68</v>
      </c>
    </row>
    <row r="45" spans="1:90">
      <c r="A45" s="10" t="s">
        <v>3</v>
      </c>
      <c r="B45" s="38">
        <v>2</v>
      </c>
      <c r="C45" s="38">
        <v>1</v>
      </c>
      <c r="D45" s="9">
        <v>88</v>
      </c>
      <c r="E45" s="9" t="s">
        <v>8</v>
      </c>
      <c r="F45" s="38">
        <v>4</v>
      </c>
      <c r="G45" s="16">
        <v>-0.84261813333333335</v>
      </c>
      <c r="H45" s="16">
        <v>3.5477007734211877E-2</v>
      </c>
      <c r="I45" s="16">
        <v>-0.25460488333333331</v>
      </c>
      <c r="J45" s="16">
        <v>1.1215834360997582E-2</v>
      </c>
      <c r="K45" s="16">
        <v>-0.50598299695520388</v>
      </c>
      <c r="L45" s="16">
        <v>6.5024123451018698E-2</v>
      </c>
      <c r="M45" s="26">
        <f t="shared" si="7"/>
        <v>101.2854073647552</v>
      </c>
      <c r="N45" s="26">
        <f t="shared" si="8"/>
        <v>43.736902457199854</v>
      </c>
      <c r="O45" s="26">
        <f t="shared" si="9"/>
        <v>101.2854073647552</v>
      </c>
      <c r="P45" s="26">
        <v>5.47</v>
      </c>
      <c r="Q45" s="26">
        <v>7.81</v>
      </c>
      <c r="R45" s="26">
        <v>0.26</v>
      </c>
      <c r="S45" s="26">
        <v>1.84</v>
      </c>
      <c r="T45" s="26">
        <v>0.75</v>
      </c>
      <c r="U45" s="26">
        <v>7.0000000000000007E-2</v>
      </c>
      <c r="V45" s="26">
        <v>30.56</v>
      </c>
      <c r="W45" s="35">
        <v>0.63</v>
      </c>
      <c r="X45" s="26">
        <v>0.01</v>
      </c>
      <c r="Y45" s="26">
        <f t="shared" si="15"/>
        <v>2.5572697522206642</v>
      </c>
      <c r="Z45" s="26">
        <f t="shared" si="16"/>
        <v>5.4623024199188697</v>
      </c>
      <c r="AA45" s="26">
        <f t="shared" si="17"/>
        <v>0.13763896241397566</v>
      </c>
      <c r="AB45" s="26">
        <f t="shared" si="10"/>
        <v>1.3152251608291636</v>
      </c>
      <c r="AC45" s="26">
        <f t="shared" si="18"/>
        <v>0.45235223160434263</v>
      </c>
      <c r="AD45" s="26">
        <f t="shared" si="19"/>
        <v>5.4221533694810232E-2</v>
      </c>
      <c r="AE45" s="26">
        <f t="shared" si="20"/>
        <v>22.67062314540059</v>
      </c>
      <c r="AF45" s="26">
        <f t="shared" si="11"/>
        <v>0.52277819268110526</v>
      </c>
      <c r="AG45" s="26">
        <f t="shared" si="21"/>
        <v>5.9952038369304557E-3</v>
      </c>
      <c r="AH45" s="26">
        <v>30.3</v>
      </c>
      <c r="AI45" s="27">
        <v>16.5</v>
      </c>
      <c r="AJ45" s="28" t="s">
        <v>25</v>
      </c>
      <c r="AK45" s="28">
        <v>466</v>
      </c>
      <c r="AL45" s="28">
        <v>7070</v>
      </c>
      <c r="AM45" s="26">
        <f t="shared" si="12"/>
        <v>34.87788176215475</v>
      </c>
      <c r="AN45" s="26">
        <f t="shared" si="22"/>
        <v>57.548504907555348</v>
      </c>
      <c r="AO45" s="28" t="s">
        <v>25</v>
      </c>
      <c r="AP45" s="28">
        <v>42</v>
      </c>
      <c r="AQ45" s="28" t="s">
        <v>25</v>
      </c>
      <c r="AR45" s="27">
        <v>41.6</v>
      </c>
      <c r="AS45" s="27">
        <v>6.6</v>
      </c>
      <c r="AT45" s="28">
        <v>2693</v>
      </c>
      <c r="AU45" s="28">
        <v>17400</v>
      </c>
      <c r="AV45" s="26">
        <v>4.8099999999999996</v>
      </c>
      <c r="AW45" s="26">
        <v>1.07</v>
      </c>
      <c r="AX45" s="27">
        <v>40.9</v>
      </c>
      <c r="AY45" s="26">
        <v>1.5</v>
      </c>
      <c r="AZ45" s="27">
        <v>13.5</v>
      </c>
      <c r="BA45" s="28">
        <v>247</v>
      </c>
      <c r="BB45" s="28" t="s">
        <v>25</v>
      </c>
      <c r="BC45" s="28" t="s">
        <v>25</v>
      </c>
      <c r="BD45" s="28" t="s">
        <v>25</v>
      </c>
      <c r="BE45" s="27">
        <v>27.8</v>
      </c>
      <c r="BF45" s="27">
        <v>18</v>
      </c>
      <c r="BG45" s="27">
        <v>96.9</v>
      </c>
      <c r="BH45" s="28" t="s">
        <v>25</v>
      </c>
      <c r="BI45" s="28" t="s">
        <v>25</v>
      </c>
      <c r="BJ45" s="27">
        <v>11.2</v>
      </c>
      <c r="BK45" s="28" t="s">
        <v>25</v>
      </c>
      <c r="BL45" s="27">
        <v>0.5</v>
      </c>
      <c r="BM45" s="28">
        <v>253</v>
      </c>
      <c r="BN45" s="27">
        <v>0.7</v>
      </c>
      <c r="BO45" s="27">
        <v>1.7</v>
      </c>
      <c r="BP45" s="26">
        <v>0.16</v>
      </c>
      <c r="BQ45" s="27">
        <v>0.6</v>
      </c>
      <c r="BR45" s="27">
        <v>0.1</v>
      </c>
      <c r="BS45" s="26">
        <v>0.1</v>
      </c>
      <c r="BT45" s="26">
        <v>0.13</v>
      </c>
      <c r="BU45" s="28" t="s">
        <v>25</v>
      </c>
      <c r="BV45" s="26">
        <v>0.12</v>
      </c>
      <c r="BW45" s="28" t="s">
        <v>25</v>
      </c>
      <c r="BX45" s="26">
        <v>0.15</v>
      </c>
      <c r="BY45" s="28" t="s">
        <v>25</v>
      </c>
      <c r="BZ45" s="28" t="s">
        <v>25</v>
      </c>
      <c r="CA45" s="28" t="s">
        <v>25</v>
      </c>
      <c r="CB45" s="28" t="s">
        <v>25</v>
      </c>
      <c r="CC45" s="28" t="s">
        <v>25</v>
      </c>
      <c r="CD45" s="28">
        <v>3</v>
      </c>
      <c r="CE45" s="26">
        <v>0</v>
      </c>
      <c r="CF45" s="28">
        <v>784</v>
      </c>
      <c r="CG45" s="26">
        <v>0.65</v>
      </c>
      <c r="CH45" s="26">
        <v>6.99</v>
      </c>
      <c r="CI45" s="28">
        <v>39</v>
      </c>
      <c r="CJ45" s="26">
        <v>0.03</v>
      </c>
      <c r="CK45" s="27">
        <v>0.1</v>
      </c>
      <c r="CL45" s="29">
        <v>1.78</v>
      </c>
    </row>
    <row r="46" spans="1:90">
      <c r="A46" s="10" t="s">
        <v>3</v>
      </c>
      <c r="B46" s="38">
        <v>2</v>
      </c>
      <c r="C46" s="38">
        <v>1</v>
      </c>
      <c r="D46" s="9">
        <v>120</v>
      </c>
      <c r="E46" s="9" t="s">
        <v>8</v>
      </c>
      <c r="F46" s="38">
        <v>4</v>
      </c>
      <c r="G46" s="16">
        <v>-0.38616675666666672</v>
      </c>
      <c r="H46" s="16">
        <v>2.5094201171938807E-2</v>
      </c>
      <c r="I46" s="16">
        <v>-0.19748655333333343</v>
      </c>
      <c r="J46" s="16">
        <v>1.8717940897271027E-2</v>
      </c>
      <c r="K46" s="16">
        <v>-0.38698075018702249</v>
      </c>
      <c r="L46" s="16">
        <v>5.5635740612068128E-2</v>
      </c>
      <c r="M46" s="26">
        <f t="shared" si="7"/>
        <v>103.76721241170198</v>
      </c>
      <c r="N46" s="26">
        <f t="shared" si="8"/>
        <v>50.248609353039576</v>
      </c>
      <c r="O46" s="26">
        <f t="shared" si="9"/>
        <v>103.76721241170198</v>
      </c>
      <c r="P46" s="26">
        <v>6.23</v>
      </c>
      <c r="Q46" s="26">
        <v>12.28</v>
      </c>
      <c r="R46" s="26">
        <v>0.4</v>
      </c>
      <c r="S46" s="26">
        <v>3.2</v>
      </c>
      <c r="T46" s="26">
        <v>0.64</v>
      </c>
      <c r="U46" s="26">
        <v>0.06</v>
      </c>
      <c r="V46" s="26">
        <v>28.42</v>
      </c>
      <c r="W46" s="35">
        <v>0.9</v>
      </c>
      <c r="X46" s="26">
        <v>0.02</v>
      </c>
      <c r="Y46" s="26">
        <f t="shared" si="15"/>
        <v>2.9125759700794767</v>
      </c>
      <c r="Z46" s="26">
        <f t="shared" si="16"/>
        <v>8.5886137921387604</v>
      </c>
      <c r="AA46" s="26">
        <f t="shared" si="17"/>
        <v>0.21175224986765484</v>
      </c>
      <c r="AB46" s="26">
        <f t="shared" si="10"/>
        <v>2.2873481057898499</v>
      </c>
      <c r="AC46" s="26">
        <f t="shared" si="18"/>
        <v>0.38600723763570571</v>
      </c>
      <c r="AD46" s="26">
        <f t="shared" si="19"/>
        <v>4.6475600309837335E-2</v>
      </c>
      <c r="AE46" s="26">
        <f t="shared" si="20"/>
        <v>21.083086053412462</v>
      </c>
      <c r="AF46" s="26">
        <f t="shared" si="11"/>
        <v>0.74682598954443613</v>
      </c>
      <c r="AG46" s="26">
        <f t="shared" si="21"/>
        <v>1.1990407673860911E-2</v>
      </c>
      <c r="AH46" s="26">
        <v>30.59</v>
      </c>
      <c r="AI46" s="27">
        <v>13.6</v>
      </c>
      <c r="AJ46" s="28" t="s">
        <v>25</v>
      </c>
      <c r="AK46" s="28">
        <v>249</v>
      </c>
      <c r="AL46" s="28">
        <v>19500</v>
      </c>
      <c r="AM46" s="26">
        <f t="shared" si="12"/>
        <v>32.435517005249942</v>
      </c>
      <c r="AN46" s="26">
        <f t="shared" si="22"/>
        <v>53.5186030586624</v>
      </c>
      <c r="AO46" s="28" t="s">
        <v>25</v>
      </c>
      <c r="AP46" s="28">
        <v>45</v>
      </c>
      <c r="AQ46" s="28">
        <v>1</v>
      </c>
      <c r="AR46" s="27">
        <v>55.8</v>
      </c>
      <c r="AS46" s="27">
        <v>6.6</v>
      </c>
      <c r="AT46" s="28">
        <v>4753</v>
      </c>
      <c r="AU46" s="28">
        <v>18400</v>
      </c>
      <c r="AV46" s="26">
        <v>4.75</v>
      </c>
      <c r="AW46" s="26">
        <v>2.12</v>
      </c>
      <c r="AX46" s="27">
        <v>65.2</v>
      </c>
      <c r="AY46" s="26">
        <v>1.69</v>
      </c>
      <c r="AZ46" s="27">
        <v>13.4</v>
      </c>
      <c r="BA46" s="28">
        <v>186</v>
      </c>
      <c r="BB46" s="28" t="s">
        <v>25</v>
      </c>
      <c r="BC46" s="28" t="s">
        <v>25</v>
      </c>
      <c r="BD46" s="28" t="s">
        <v>25</v>
      </c>
      <c r="BE46" s="27">
        <v>30.5</v>
      </c>
      <c r="BF46" s="27">
        <v>38</v>
      </c>
      <c r="BG46" s="27">
        <v>174</v>
      </c>
      <c r="BH46" s="28" t="s">
        <v>25</v>
      </c>
      <c r="BI46" s="28" t="s">
        <v>25</v>
      </c>
      <c r="BJ46" s="27">
        <v>14.7</v>
      </c>
      <c r="BK46" s="28" t="s">
        <v>25</v>
      </c>
      <c r="BL46" s="27">
        <v>0.5</v>
      </c>
      <c r="BM46" s="28">
        <v>126</v>
      </c>
      <c r="BN46" s="27">
        <v>0.5</v>
      </c>
      <c r="BO46" s="27">
        <v>1.2</v>
      </c>
      <c r="BP46" s="26">
        <v>0.14000000000000001</v>
      </c>
      <c r="BQ46" s="27">
        <v>0.5</v>
      </c>
      <c r="BR46" s="27">
        <v>0.1</v>
      </c>
      <c r="BS46" s="26">
        <v>0.05</v>
      </c>
      <c r="BT46" s="26">
        <v>0.08</v>
      </c>
      <c r="BU46" s="28" t="s">
        <v>25</v>
      </c>
      <c r="BV46" s="26">
        <v>0.08</v>
      </c>
      <c r="BW46" s="28" t="s">
        <v>25</v>
      </c>
      <c r="BX46" s="26">
        <v>0.1</v>
      </c>
      <c r="BY46" s="28" t="s">
        <v>25</v>
      </c>
      <c r="BZ46" s="28" t="s">
        <v>25</v>
      </c>
      <c r="CA46" s="28" t="s">
        <v>25</v>
      </c>
      <c r="CB46" s="28" t="s">
        <v>25</v>
      </c>
      <c r="CC46" s="28" t="s">
        <v>25</v>
      </c>
      <c r="CD46" s="28">
        <v>5</v>
      </c>
      <c r="CE46" s="26">
        <v>0</v>
      </c>
      <c r="CF46" s="28">
        <v>932</v>
      </c>
      <c r="CG46" s="26">
        <v>1.2</v>
      </c>
      <c r="CH46" s="26">
        <v>6.03</v>
      </c>
      <c r="CI46" s="28">
        <v>40</v>
      </c>
      <c r="CJ46" s="26">
        <v>0.03</v>
      </c>
      <c r="CK46" s="28" t="s">
        <v>25</v>
      </c>
      <c r="CL46" s="29">
        <v>2.33</v>
      </c>
    </row>
    <row r="47" spans="1:90">
      <c r="A47" s="10" t="s">
        <v>3</v>
      </c>
      <c r="B47" s="38">
        <v>2</v>
      </c>
      <c r="C47" s="38">
        <v>1</v>
      </c>
      <c r="D47" s="9">
        <v>186</v>
      </c>
      <c r="E47" s="9" t="s">
        <v>8</v>
      </c>
      <c r="F47" s="38">
        <v>4</v>
      </c>
      <c r="G47" s="16">
        <v>-0.41192073333333329</v>
      </c>
      <c r="H47" s="16">
        <v>2.253168257306413E-3</v>
      </c>
      <c r="I47" s="16">
        <v>2.110780000000001E-2</v>
      </c>
      <c r="J47" s="16">
        <v>2.2703799515499511E-2</v>
      </c>
      <c r="K47" s="16">
        <v>4.1800947523379359E-2</v>
      </c>
      <c r="L47" s="16">
        <v>5.3439153037197944E-3</v>
      </c>
      <c r="M47" s="26">
        <f t="shared" si="7"/>
        <v>101.02949563329287</v>
      </c>
      <c r="N47" s="26">
        <f t="shared" si="8"/>
        <v>53.706395884377102</v>
      </c>
      <c r="O47" s="26">
        <f t="shared" si="9"/>
        <v>101.02949563329287</v>
      </c>
      <c r="P47" s="26">
        <v>5.57</v>
      </c>
      <c r="Q47" s="26">
        <v>8.51</v>
      </c>
      <c r="R47" s="26">
        <v>0.56000000000000005</v>
      </c>
      <c r="S47" s="26">
        <v>4.5599999999999996</v>
      </c>
      <c r="T47" s="26">
        <v>0.56000000000000005</v>
      </c>
      <c r="U47" s="26">
        <v>7.0000000000000007E-2</v>
      </c>
      <c r="V47" s="26">
        <v>25.13</v>
      </c>
      <c r="W47" s="35">
        <v>0.82</v>
      </c>
      <c r="X47" s="26">
        <v>0.02</v>
      </c>
      <c r="Y47" s="26">
        <f t="shared" si="15"/>
        <v>2.6040205703599817</v>
      </c>
      <c r="Z47" s="26">
        <f t="shared" si="16"/>
        <v>5.9518813820114698</v>
      </c>
      <c r="AA47" s="26">
        <f t="shared" si="17"/>
        <v>0.29645314981471682</v>
      </c>
      <c r="AB47" s="26">
        <f t="shared" si="10"/>
        <v>3.2594710507505358</v>
      </c>
      <c r="AC47" s="26">
        <f t="shared" si="18"/>
        <v>0.33775633293124252</v>
      </c>
      <c r="AD47" s="26">
        <f t="shared" si="19"/>
        <v>5.4221533694810232E-2</v>
      </c>
      <c r="AE47" s="26">
        <f t="shared" si="20"/>
        <v>18.642433234421365</v>
      </c>
      <c r="AF47" s="26">
        <f t="shared" si="11"/>
        <v>0.68044145714048621</v>
      </c>
      <c r="AG47" s="26">
        <f t="shared" si="21"/>
        <v>1.1990407673860911E-2</v>
      </c>
      <c r="AH47" s="26">
        <v>30.83</v>
      </c>
      <c r="AI47" s="27">
        <v>11.7</v>
      </c>
      <c r="AJ47" s="26">
        <v>0.08</v>
      </c>
      <c r="AK47" s="28">
        <v>281</v>
      </c>
      <c r="AL47" s="28">
        <v>58400</v>
      </c>
      <c r="AM47" s="26">
        <f t="shared" si="12"/>
        <v>28.680666514494405</v>
      </c>
      <c r="AN47" s="26">
        <f t="shared" si="22"/>
        <v>47.323099748915766</v>
      </c>
      <c r="AO47" s="28" t="s">
        <v>25</v>
      </c>
      <c r="AP47" s="28">
        <v>41</v>
      </c>
      <c r="AQ47" s="28" t="s">
        <v>25</v>
      </c>
      <c r="AR47" s="27">
        <v>110</v>
      </c>
      <c r="AS47" s="27">
        <v>19.600000000000001</v>
      </c>
      <c r="AT47" s="28">
        <v>5840</v>
      </c>
      <c r="AU47" s="28">
        <v>30000</v>
      </c>
      <c r="AV47" s="26">
        <v>8.2799999999999994</v>
      </c>
      <c r="AW47" s="26">
        <v>1.87</v>
      </c>
      <c r="AX47" s="27">
        <v>72.2</v>
      </c>
      <c r="AY47" s="26">
        <v>3.81</v>
      </c>
      <c r="AZ47" s="27">
        <v>12</v>
      </c>
      <c r="BA47" s="28">
        <v>175</v>
      </c>
      <c r="BB47" s="28" t="s">
        <v>25</v>
      </c>
      <c r="BC47" s="28" t="s">
        <v>25</v>
      </c>
      <c r="BD47" s="28" t="s">
        <v>25</v>
      </c>
      <c r="BE47" s="27">
        <v>53.7</v>
      </c>
      <c r="BF47" s="27">
        <v>110</v>
      </c>
      <c r="BG47" s="27">
        <v>243</v>
      </c>
      <c r="BH47" s="26">
        <v>0.01</v>
      </c>
      <c r="BI47" s="28" t="s">
        <v>25</v>
      </c>
      <c r="BJ47" s="27">
        <v>19.399999999999999</v>
      </c>
      <c r="BK47" s="28" t="s">
        <v>25</v>
      </c>
      <c r="BL47" s="27">
        <v>0.4</v>
      </c>
      <c r="BM47" s="28">
        <v>100</v>
      </c>
      <c r="BN47" s="27">
        <v>0.5</v>
      </c>
      <c r="BO47" s="27">
        <v>1.1000000000000001</v>
      </c>
      <c r="BP47" s="26">
        <v>0.14000000000000001</v>
      </c>
      <c r="BQ47" s="27">
        <v>0.5</v>
      </c>
      <c r="BR47" s="27">
        <v>0.2</v>
      </c>
      <c r="BS47" s="28" t="s">
        <v>25</v>
      </c>
      <c r="BT47" s="26">
        <v>7.0000000000000007E-2</v>
      </c>
      <c r="BU47" s="28" t="s">
        <v>25</v>
      </c>
      <c r="BV47" s="28" t="s">
        <v>25</v>
      </c>
      <c r="BW47" s="28" t="s">
        <v>25</v>
      </c>
      <c r="BX47" s="26">
        <v>7.0000000000000007E-2</v>
      </c>
      <c r="BY47" s="28" t="s">
        <v>25</v>
      </c>
      <c r="BZ47" s="28" t="s">
        <v>25</v>
      </c>
      <c r="CA47" s="28" t="s">
        <v>25</v>
      </c>
      <c r="CB47" s="28" t="s">
        <v>25</v>
      </c>
      <c r="CC47" s="28" t="s">
        <v>25</v>
      </c>
      <c r="CD47" s="28">
        <v>5</v>
      </c>
      <c r="CE47" s="26">
        <v>0</v>
      </c>
      <c r="CF47" s="28">
        <v>1180</v>
      </c>
      <c r="CG47" s="26">
        <v>1.5</v>
      </c>
      <c r="CH47" s="26">
        <v>19.7</v>
      </c>
      <c r="CI47" s="28">
        <v>88</v>
      </c>
      <c r="CJ47" s="26">
        <v>7.0000000000000007E-2</v>
      </c>
      <c r="CK47" s="28" t="s">
        <v>25</v>
      </c>
      <c r="CL47" s="29">
        <v>1.7</v>
      </c>
    </row>
    <row r="48" spans="1:90">
      <c r="A48" s="10" t="s">
        <v>3</v>
      </c>
      <c r="B48" s="38">
        <v>2</v>
      </c>
      <c r="C48" s="38">
        <v>1</v>
      </c>
      <c r="D48" s="9">
        <v>234</v>
      </c>
      <c r="E48" s="9" t="s">
        <v>8</v>
      </c>
      <c r="F48" s="38">
        <v>4</v>
      </c>
      <c r="G48" s="16">
        <v>-0.35463408666666668</v>
      </c>
      <c r="H48" s="16">
        <v>1.779877785505881E-2</v>
      </c>
      <c r="I48" s="16">
        <v>6.5494966666666696E-2</v>
      </c>
      <c r="J48" s="16">
        <v>0.05</v>
      </c>
      <c r="K48" s="16">
        <v>0.13048964080822031</v>
      </c>
      <c r="L48" s="16">
        <v>1.1946582649443899E-2</v>
      </c>
      <c r="M48" s="26">
        <f t="shared" si="7"/>
        <v>100.93577279550101</v>
      </c>
      <c r="N48" s="26">
        <f t="shared" si="8"/>
        <v>48.226916370027382</v>
      </c>
      <c r="O48" s="26">
        <f t="shared" si="9"/>
        <v>100.93577279550101</v>
      </c>
      <c r="P48" s="26">
        <v>7.3</v>
      </c>
      <c r="Q48" s="26">
        <v>6.32</v>
      </c>
      <c r="R48" s="26">
        <v>0.35</v>
      </c>
      <c r="S48" s="26">
        <v>4.17</v>
      </c>
      <c r="T48" s="26">
        <v>0.82</v>
      </c>
      <c r="U48" s="26">
        <v>0.69</v>
      </c>
      <c r="V48" s="26">
        <v>27.99</v>
      </c>
      <c r="W48" s="35">
        <v>1.07</v>
      </c>
      <c r="X48" s="26" t="s">
        <v>25</v>
      </c>
      <c r="Y48" s="26">
        <f t="shared" si="15"/>
        <v>3.4128097241701734</v>
      </c>
      <c r="Z48" s="26">
        <f t="shared" si="16"/>
        <v>4.4201986291789064</v>
      </c>
      <c r="AA48" s="26">
        <f t="shared" si="17"/>
        <v>0.18528321863419797</v>
      </c>
      <c r="AB48" s="26">
        <f t="shared" si="10"/>
        <v>2.9807005003573979</v>
      </c>
      <c r="AC48" s="26">
        <f t="shared" si="18"/>
        <v>0.49457177322074786</v>
      </c>
      <c r="AD48" s="26">
        <f t="shared" si="19"/>
        <v>0.53446940356312933</v>
      </c>
      <c r="AE48" s="26">
        <f t="shared" si="20"/>
        <v>20.764094955489611</v>
      </c>
      <c r="AF48" s="26">
        <f t="shared" si="11"/>
        <v>0.88789312090282968</v>
      </c>
      <c r="AG48" s="26" t="s">
        <v>25</v>
      </c>
      <c r="AH48" s="26">
        <v>27.95</v>
      </c>
      <c r="AI48" s="27">
        <v>16.100000000000001</v>
      </c>
      <c r="AJ48" s="26">
        <v>0.17</v>
      </c>
      <c r="AK48" s="28">
        <v>167</v>
      </c>
      <c r="AL48" s="28">
        <v>46500</v>
      </c>
      <c r="AM48" s="26">
        <f t="shared" si="12"/>
        <v>31.944761469984016</v>
      </c>
      <c r="AN48" s="26">
        <f t="shared" si="22"/>
        <v>52.708856425473627</v>
      </c>
      <c r="AO48" s="28" t="s">
        <v>25</v>
      </c>
      <c r="AP48" s="28">
        <v>50</v>
      </c>
      <c r="AQ48" s="28" t="s">
        <v>25</v>
      </c>
      <c r="AR48" s="27">
        <v>22.6</v>
      </c>
      <c r="AS48" s="27">
        <v>9.1</v>
      </c>
      <c r="AT48" s="28">
        <v>1451</v>
      </c>
      <c r="AU48" s="28">
        <v>24600</v>
      </c>
      <c r="AV48" s="26">
        <v>6.52</v>
      </c>
      <c r="AW48" s="26">
        <v>5.33</v>
      </c>
      <c r="AX48" s="27">
        <v>59.6</v>
      </c>
      <c r="AY48" s="26">
        <v>1.9</v>
      </c>
      <c r="AZ48" s="27">
        <v>17.100000000000001</v>
      </c>
      <c r="BA48" s="28">
        <v>102</v>
      </c>
      <c r="BB48" s="28" t="s">
        <v>25</v>
      </c>
      <c r="BC48" s="28" t="s">
        <v>25</v>
      </c>
      <c r="BD48" s="28" t="s">
        <v>25</v>
      </c>
      <c r="BE48" s="27">
        <v>40.6</v>
      </c>
      <c r="BF48" s="27">
        <v>2.2000000000000002</v>
      </c>
      <c r="BG48" s="27">
        <v>34.700000000000003</v>
      </c>
      <c r="BH48" s="28" t="s">
        <v>25</v>
      </c>
      <c r="BI48" s="28" t="s">
        <v>25</v>
      </c>
      <c r="BJ48" s="27">
        <v>13.4</v>
      </c>
      <c r="BK48" s="26">
        <v>0.09</v>
      </c>
      <c r="BL48" s="27">
        <v>0.3</v>
      </c>
      <c r="BM48" s="28">
        <v>11</v>
      </c>
      <c r="BN48" s="27">
        <v>0.2</v>
      </c>
      <c r="BO48" s="27">
        <v>0.8</v>
      </c>
      <c r="BP48" s="26">
        <v>0.08</v>
      </c>
      <c r="BQ48" s="27">
        <v>0.4</v>
      </c>
      <c r="BR48" s="28" t="s">
        <v>25</v>
      </c>
      <c r="BS48" s="28" t="s">
        <v>25</v>
      </c>
      <c r="BT48" s="28" t="s">
        <v>25</v>
      </c>
      <c r="BU48" s="28" t="s">
        <v>25</v>
      </c>
      <c r="BV48" s="26">
        <v>0.11</v>
      </c>
      <c r="BW48" s="28" t="s">
        <v>25</v>
      </c>
      <c r="BX48" s="26">
        <v>0.09</v>
      </c>
      <c r="BY48" s="28" t="s">
        <v>25</v>
      </c>
      <c r="BZ48" s="28" t="s">
        <v>25</v>
      </c>
      <c r="CA48" s="28" t="s">
        <v>25</v>
      </c>
      <c r="CB48" s="28" t="s">
        <v>25</v>
      </c>
      <c r="CC48" s="28" t="s">
        <v>25</v>
      </c>
      <c r="CD48" s="28">
        <v>9</v>
      </c>
      <c r="CE48" s="26">
        <v>0.01</v>
      </c>
      <c r="CF48" s="28">
        <v>435</v>
      </c>
      <c r="CG48" s="26">
        <v>0.19</v>
      </c>
      <c r="CH48" s="26">
        <v>15.4</v>
      </c>
      <c r="CI48" s="28">
        <v>37</v>
      </c>
      <c r="CJ48" s="26">
        <v>0.05</v>
      </c>
      <c r="CK48" s="28" t="s">
        <v>25</v>
      </c>
      <c r="CL48" s="29">
        <v>0.86</v>
      </c>
    </row>
    <row r="49" spans="1:90">
      <c r="A49" s="10" t="s">
        <v>3</v>
      </c>
      <c r="B49" s="38">
        <v>2</v>
      </c>
      <c r="C49" s="38">
        <v>1</v>
      </c>
      <c r="D49" s="9">
        <v>355</v>
      </c>
      <c r="E49" s="9" t="s">
        <v>9</v>
      </c>
      <c r="F49" s="38">
        <v>3</v>
      </c>
      <c r="G49" s="16">
        <v>-0.22611724666666672</v>
      </c>
      <c r="H49" s="16">
        <v>2.0917734945641961E-2</v>
      </c>
      <c r="I49" s="16">
        <v>-0.12611140333333337</v>
      </c>
      <c r="J49" s="16">
        <v>2.5292704780551439E-2</v>
      </c>
      <c r="K49" s="16">
        <v>-0.2498503699331005</v>
      </c>
      <c r="L49" s="16">
        <v>6.4792151459262454E-2</v>
      </c>
      <c r="M49" s="26">
        <f t="shared" si="7"/>
        <v>81.841432778850731</v>
      </c>
      <c r="N49" s="26">
        <f t="shared" si="8"/>
        <v>44.988545310236269</v>
      </c>
      <c r="O49" s="26">
        <f t="shared" si="9"/>
        <v>81.841432778850731</v>
      </c>
      <c r="P49" s="26">
        <v>1.24</v>
      </c>
      <c r="Q49" s="26">
        <v>24.42</v>
      </c>
      <c r="R49" s="26">
        <v>0.1</v>
      </c>
      <c r="S49" s="26">
        <v>0.8</v>
      </c>
      <c r="T49" s="26">
        <v>0.5</v>
      </c>
      <c r="U49" s="26">
        <v>0.46</v>
      </c>
      <c r="V49" s="26">
        <v>19.57</v>
      </c>
      <c r="W49" s="35">
        <v>0.48</v>
      </c>
      <c r="X49" s="26" t="s">
        <v>25</v>
      </c>
      <c r="Y49" s="26">
        <f t="shared" si="15"/>
        <v>0.57971014492753625</v>
      </c>
      <c r="Z49" s="26">
        <f t="shared" si="16"/>
        <v>17.079311791859002</v>
      </c>
      <c r="AA49" s="26">
        <f t="shared" si="17"/>
        <v>5.293806246691371E-2</v>
      </c>
      <c r="AB49" s="26">
        <f t="shared" si="10"/>
        <v>0.57183702644746248</v>
      </c>
      <c r="AC49" s="26">
        <f t="shared" si="18"/>
        <v>0.30156815440289508</v>
      </c>
      <c r="AD49" s="26">
        <f t="shared" si="19"/>
        <v>0.35631293570875294</v>
      </c>
      <c r="AE49" s="26">
        <f t="shared" si="20"/>
        <v>14.51780415430267</v>
      </c>
      <c r="AF49" s="26">
        <f t="shared" si="11"/>
        <v>0.39830719442369922</v>
      </c>
      <c r="AG49" s="26" t="s">
        <v>25</v>
      </c>
      <c r="AH49" s="26">
        <v>22.19</v>
      </c>
      <c r="AI49" s="27">
        <v>10.5</v>
      </c>
      <c r="AJ49" s="28" t="s">
        <v>25</v>
      </c>
      <c r="AK49" s="28">
        <v>149</v>
      </c>
      <c r="AL49" s="28">
        <v>14900</v>
      </c>
      <c r="AM49" s="26">
        <f t="shared" si="12"/>
        <v>22.335083314311799</v>
      </c>
      <c r="AN49" s="26">
        <f t="shared" si="22"/>
        <v>36.852887468614462</v>
      </c>
      <c r="AO49" s="28" t="s">
        <v>25</v>
      </c>
      <c r="AP49" s="28">
        <v>37</v>
      </c>
      <c r="AQ49" s="28" t="s">
        <v>25</v>
      </c>
      <c r="AR49" s="27">
        <v>11.2</v>
      </c>
      <c r="AS49" s="27">
        <v>3.8</v>
      </c>
      <c r="AT49" s="28">
        <v>1395</v>
      </c>
      <c r="AU49" s="28">
        <v>17400</v>
      </c>
      <c r="AV49" s="26">
        <v>2.75</v>
      </c>
      <c r="AW49" s="26">
        <v>1</v>
      </c>
      <c r="AX49" s="27">
        <v>57.2</v>
      </c>
      <c r="AY49" s="26">
        <v>1.06</v>
      </c>
      <c r="AZ49" s="27">
        <v>4.9000000000000004</v>
      </c>
      <c r="BA49" s="28">
        <v>70.5</v>
      </c>
      <c r="BB49" s="28" t="s">
        <v>25</v>
      </c>
      <c r="BC49" s="28" t="s">
        <v>25</v>
      </c>
      <c r="BD49" s="28" t="s">
        <v>25</v>
      </c>
      <c r="BE49" s="27">
        <v>179</v>
      </c>
      <c r="BF49" s="27">
        <v>6.7</v>
      </c>
      <c r="BG49" s="27">
        <v>110</v>
      </c>
      <c r="BH49" s="26">
        <v>0.02</v>
      </c>
      <c r="BI49" s="28" t="s">
        <v>25</v>
      </c>
      <c r="BJ49" s="27">
        <v>7.7</v>
      </c>
      <c r="BK49" s="26">
        <v>0.18</v>
      </c>
      <c r="BL49" s="28" t="s">
        <v>25</v>
      </c>
      <c r="BM49" s="28">
        <v>14</v>
      </c>
      <c r="BN49" s="27">
        <v>0.3</v>
      </c>
      <c r="BO49" s="27">
        <v>0.7</v>
      </c>
      <c r="BP49" s="26">
        <v>0.09</v>
      </c>
      <c r="BQ49" s="27">
        <v>0.4</v>
      </c>
      <c r="BR49" s="28" t="s">
        <v>25</v>
      </c>
      <c r="BS49" s="26">
        <v>7.0000000000000007E-2</v>
      </c>
      <c r="BT49" s="26">
        <v>0.05</v>
      </c>
      <c r="BU49" s="28" t="s">
        <v>25</v>
      </c>
      <c r="BV49" s="28" t="s">
        <v>25</v>
      </c>
      <c r="BW49" s="28" t="s">
        <v>25</v>
      </c>
      <c r="BX49" s="26">
        <v>7.0000000000000007E-2</v>
      </c>
      <c r="BY49" s="28" t="s">
        <v>25</v>
      </c>
      <c r="BZ49" s="28" t="s">
        <v>25</v>
      </c>
      <c r="CA49" s="28" t="s">
        <v>25</v>
      </c>
      <c r="CB49" s="28" t="s">
        <v>25</v>
      </c>
      <c r="CC49" s="28" t="s">
        <v>25</v>
      </c>
      <c r="CD49" s="28">
        <v>3</v>
      </c>
      <c r="CE49" s="26">
        <v>0.01</v>
      </c>
      <c r="CF49" s="28">
        <v>198</v>
      </c>
      <c r="CG49" s="28" t="s">
        <v>25</v>
      </c>
      <c r="CH49" s="26">
        <v>3.37</v>
      </c>
      <c r="CI49" s="28">
        <v>9</v>
      </c>
      <c r="CJ49" s="26">
        <v>0.08</v>
      </c>
      <c r="CK49" s="27">
        <v>0.1</v>
      </c>
      <c r="CL49" s="29">
        <v>8.85</v>
      </c>
    </row>
    <row r="50" spans="1:90">
      <c r="A50" s="10" t="s">
        <v>3</v>
      </c>
      <c r="B50" s="38">
        <v>2</v>
      </c>
      <c r="C50" s="38">
        <v>1</v>
      </c>
      <c r="D50" s="9">
        <v>375</v>
      </c>
      <c r="E50" s="9" t="s">
        <v>10</v>
      </c>
      <c r="F50" s="38">
        <v>2</v>
      </c>
      <c r="G50" s="16">
        <v>-0.69504846666666675</v>
      </c>
      <c r="H50" s="16">
        <v>9.2431695263765507E-3</v>
      </c>
      <c r="I50" s="16">
        <v>7.5139066666666698E-2</v>
      </c>
      <c r="J50" s="16">
        <v>1.1792110878605801E-2</v>
      </c>
      <c r="K50" s="16">
        <v>0.14973024819791586</v>
      </c>
      <c r="L50" s="16">
        <v>3.8891042948387765E-2</v>
      </c>
      <c r="M50" s="26">
        <f t="shared" si="7"/>
        <v>90.108650247375024</v>
      </c>
      <c r="N50" s="26">
        <f t="shared" si="8"/>
        <v>63.857794278418176</v>
      </c>
      <c r="O50" s="26">
        <f t="shared" si="9"/>
        <v>90.108650247375024</v>
      </c>
      <c r="P50" s="26">
        <v>11.31</v>
      </c>
      <c r="Q50" s="26">
        <v>24.04</v>
      </c>
      <c r="R50" s="26">
        <v>2.83</v>
      </c>
      <c r="S50" s="26">
        <v>4.2699999999999996</v>
      </c>
      <c r="T50" s="26">
        <v>1.86</v>
      </c>
      <c r="U50" s="26">
        <v>3.62</v>
      </c>
      <c r="V50" s="26">
        <v>13.94</v>
      </c>
      <c r="W50" s="35">
        <v>0.78</v>
      </c>
      <c r="X50" s="26">
        <v>0.22</v>
      </c>
      <c r="Y50" s="26">
        <f t="shared" si="15"/>
        <v>5.2875175315568033</v>
      </c>
      <c r="Z50" s="26">
        <f t="shared" si="16"/>
        <v>16.813540355294446</v>
      </c>
      <c r="AA50" s="26">
        <f t="shared" si="17"/>
        <v>1.498147167813658</v>
      </c>
      <c r="AB50" s="26">
        <f t="shared" si="10"/>
        <v>3.0521801286633305</v>
      </c>
      <c r="AC50" s="26">
        <f t="shared" si="18"/>
        <v>1.1218335343787698</v>
      </c>
      <c r="AD50" s="26">
        <f t="shared" si="19"/>
        <v>2.8040278853601861</v>
      </c>
      <c r="AE50" s="26">
        <f t="shared" si="20"/>
        <v>10.341246290801186</v>
      </c>
      <c r="AF50" s="26">
        <f t="shared" si="11"/>
        <v>0.6472491909385113</v>
      </c>
      <c r="AG50" s="26">
        <f t="shared" ref="AG50:AG62" si="23">X50/1.668</f>
        <v>0.13189448441247004</v>
      </c>
      <c r="AH50" s="26">
        <v>27.02</v>
      </c>
      <c r="AI50" s="27">
        <v>15.3</v>
      </c>
      <c r="AJ50" s="26">
        <v>0.35</v>
      </c>
      <c r="AK50" s="28">
        <v>755</v>
      </c>
      <c r="AL50" s="28">
        <v>24600</v>
      </c>
      <c r="AM50" s="26">
        <f t="shared" si="12"/>
        <v>15.90960967815567</v>
      </c>
      <c r="AN50" s="26">
        <f t="shared" si="22"/>
        <v>26.250855968956849</v>
      </c>
      <c r="AO50" s="28">
        <v>4</v>
      </c>
      <c r="AP50" s="28">
        <v>85</v>
      </c>
      <c r="AQ50" s="28">
        <v>28</v>
      </c>
      <c r="AR50" s="27">
        <v>76</v>
      </c>
      <c r="AS50" s="27">
        <v>50.8</v>
      </c>
      <c r="AT50" s="28">
        <v>4107</v>
      </c>
      <c r="AU50" s="28">
        <v>21900</v>
      </c>
      <c r="AV50" s="26">
        <v>8.56</v>
      </c>
      <c r="AW50" s="26">
        <v>1.55</v>
      </c>
      <c r="AX50" s="27">
        <v>87.7</v>
      </c>
      <c r="AY50" s="26">
        <v>1.71</v>
      </c>
      <c r="AZ50" s="27">
        <v>19.2</v>
      </c>
      <c r="BA50" s="28">
        <v>230</v>
      </c>
      <c r="BB50" s="28">
        <v>5</v>
      </c>
      <c r="BC50" s="28">
        <v>36</v>
      </c>
      <c r="BD50" s="28">
        <v>3</v>
      </c>
      <c r="BE50" s="27">
        <v>56.5</v>
      </c>
      <c r="BF50" s="27">
        <v>25</v>
      </c>
      <c r="BG50" s="27">
        <v>198</v>
      </c>
      <c r="BH50" s="26">
        <v>0.06</v>
      </c>
      <c r="BI50" s="28" t="s">
        <v>25</v>
      </c>
      <c r="BJ50" s="27">
        <v>15.9</v>
      </c>
      <c r="BK50" s="26">
        <v>0.18</v>
      </c>
      <c r="BL50" s="27">
        <v>1.3</v>
      </c>
      <c r="BM50" s="28">
        <v>1770</v>
      </c>
      <c r="BN50" s="27">
        <v>5.4</v>
      </c>
      <c r="BO50" s="27">
        <v>12.3</v>
      </c>
      <c r="BP50" s="26">
        <v>1.44</v>
      </c>
      <c r="BQ50" s="27">
        <v>5.6</v>
      </c>
      <c r="BR50" s="27">
        <v>1.2</v>
      </c>
      <c r="BS50" s="26">
        <v>0.66</v>
      </c>
      <c r="BT50" s="26">
        <v>1.18</v>
      </c>
      <c r="BU50" s="26">
        <v>0.19</v>
      </c>
      <c r="BV50" s="26">
        <v>1.02</v>
      </c>
      <c r="BW50" s="26">
        <v>0.25</v>
      </c>
      <c r="BX50" s="26">
        <v>0.67</v>
      </c>
      <c r="BY50" s="26">
        <v>0.09</v>
      </c>
      <c r="BZ50" s="27">
        <v>0.6</v>
      </c>
      <c r="CA50" s="26">
        <v>0.09</v>
      </c>
      <c r="CB50" s="28" t="s">
        <v>25</v>
      </c>
      <c r="CC50" s="27">
        <v>0.2</v>
      </c>
      <c r="CD50" s="28">
        <v>9</v>
      </c>
      <c r="CE50" s="26">
        <v>0.01</v>
      </c>
      <c r="CF50" s="28">
        <v>535</v>
      </c>
      <c r="CG50" s="26">
        <v>0.66</v>
      </c>
      <c r="CH50" s="26">
        <v>5.82</v>
      </c>
      <c r="CI50" s="28">
        <v>143</v>
      </c>
      <c r="CJ50" s="26">
        <v>0.24</v>
      </c>
      <c r="CK50" s="27">
        <v>1.2</v>
      </c>
      <c r="CL50" s="29">
        <v>7.11</v>
      </c>
    </row>
    <row r="51" spans="1:90">
      <c r="A51" s="10" t="s">
        <v>3</v>
      </c>
      <c r="B51" s="38">
        <v>2</v>
      </c>
      <c r="C51" s="38">
        <v>1</v>
      </c>
      <c r="D51" s="9">
        <v>385</v>
      </c>
      <c r="E51" s="9" t="s">
        <v>10</v>
      </c>
      <c r="F51" s="38">
        <v>2</v>
      </c>
      <c r="G51" s="16">
        <v>-0.10253641333333335</v>
      </c>
      <c r="H51" s="16">
        <v>2.9472464922135917E-2</v>
      </c>
      <c r="I51" s="16">
        <v>1.0165866666666856E-2</v>
      </c>
      <c r="J51" s="16">
        <v>9.8606824192512092E-3</v>
      </c>
      <c r="K51" s="16">
        <v>1.9947379070544207E-2</v>
      </c>
      <c r="L51" s="16">
        <v>6.3571941296245785E-2</v>
      </c>
      <c r="M51" s="26">
        <f t="shared" si="7"/>
        <v>80.933928334175647</v>
      </c>
      <c r="N51" s="26">
        <f t="shared" si="8"/>
        <v>56.886336460174292</v>
      </c>
      <c r="O51" s="26">
        <f t="shared" si="9"/>
        <v>80.933928334175647</v>
      </c>
      <c r="P51" s="26">
        <v>9.67</v>
      </c>
      <c r="Q51" s="26">
        <v>18.64</v>
      </c>
      <c r="R51" s="26">
        <v>1.63</v>
      </c>
      <c r="S51" s="26">
        <v>2.0099999999999998</v>
      </c>
      <c r="T51" s="26">
        <v>1.03</v>
      </c>
      <c r="U51" s="26">
        <v>0.95</v>
      </c>
      <c r="V51" s="26">
        <v>12.77</v>
      </c>
      <c r="W51" s="35">
        <v>0.71</v>
      </c>
      <c r="X51" s="26">
        <v>0.11</v>
      </c>
      <c r="Y51" s="26">
        <f t="shared" si="15"/>
        <v>4.5208041140719963</v>
      </c>
      <c r="Z51" s="26">
        <f t="shared" si="16"/>
        <v>13.036788362008673</v>
      </c>
      <c r="AA51" s="26">
        <f t="shared" si="17"/>
        <v>0.86289041821069346</v>
      </c>
      <c r="AB51" s="26">
        <f t="shared" si="10"/>
        <v>1.4367405289492492</v>
      </c>
      <c r="AC51" s="26">
        <f t="shared" si="18"/>
        <v>0.62123039806996383</v>
      </c>
      <c r="AD51" s="26">
        <f t="shared" si="19"/>
        <v>0.73586367157242449</v>
      </c>
      <c r="AE51" s="26">
        <f t="shared" si="20"/>
        <v>9.473293768545993</v>
      </c>
      <c r="AF51" s="26">
        <f t="shared" si="11"/>
        <v>0.58916272508505507</v>
      </c>
      <c r="AG51" s="26">
        <f t="shared" si="23"/>
        <v>6.5947242206235018E-2</v>
      </c>
      <c r="AH51" s="26">
        <v>22.65</v>
      </c>
      <c r="AI51" s="27">
        <v>9.5</v>
      </c>
      <c r="AJ51" s="26">
        <v>0.19</v>
      </c>
      <c r="AK51" s="28">
        <v>755</v>
      </c>
      <c r="AL51" s="28">
        <v>94400</v>
      </c>
      <c r="AM51" s="26">
        <f t="shared" si="12"/>
        <v>14.574298105455373</v>
      </c>
      <c r="AN51" s="26">
        <f t="shared" si="22"/>
        <v>24.047591874001355</v>
      </c>
      <c r="AO51" s="28">
        <v>1</v>
      </c>
      <c r="AP51" s="28">
        <v>122</v>
      </c>
      <c r="AQ51" s="28">
        <v>13</v>
      </c>
      <c r="AR51" s="27">
        <v>46</v>
      </c>
      <c r="AS51" s="27">
        <v>20.9</v>
      </c>
      <c r="AT51" s="28">
        <v>2286</v>
      </c>
      <c r="AU51" s="28">
        <v>22700</v>
      </c>
      <c r="AV51" s="26">
        <v>27.3</v>
      </c>
      <c r="AW51" s="26">
        <v>1.62</v>
      </c>
      <c r="AX51" s="27">
        <v>432</v>
      </c>
      <c r="AY51" s="26">
        <v>2.7</v>
      </c>
      <c r="AZ51" s="27">
        <v>13.8</v>
      </c>
      <c r="BA51" s="28">
        <v>92.2</v>
      </c>
      <c r="BB51" s="28">
        <v>2</v>
      </c>
      <c r="BC51" s="28">
        <v>20</v>
      </c>
      <c r="BD51" s="28">
        <v>2</v>
      </c>
      <c r="BE51" s="27">
        <v>208</v>
      </c>
      <c r="BF51" s="27">
        <v>34</v>
      </c>
      <c r="BG51" s="27">
        <v>233</v>
      </c>
      <c r="BH51" s="26">
        <v>7.0000000000000007E-2</v>
      </c>
      <c r="BI51" s="28" t="s">
        <v>25</v>
      </c>
      <c r="BJ51" s="27">
        <v>23.2</v>
      </c>
      <c r="BK51" s="26">
        <v>0.17</v>
      </c>
      <c r="BL51" s="27">
        <v>1.3</v>
      </c>
      <c r="BM51" s="28">
        <v>142</v>
      </c>
      <c r="BN51" s="27">
        <v>2.2000000000000002</v>
      </c>
      <c r="BO51" s="27">
        <v>5.7</v>
      </c>
      <c r="BP51" s="26">
        <v>0.67</v>
      </c>
      <c r="BQ51" s="27">
        <v>2.4</v>
      </c>
      <c r="BR51" s="27">
        <v>0.5</v>
      </c>
      <c r="BS51" s="26">
        <v>0.35</v>
      </c>
      <c r="BT51" s="26">
        <v>0.47</v>
      </c>
      <c r="BU51" s="26">
        <v>0.1</v>
      </c>
      <c r="BV51" s="26">
        <v>0.46</v>
      </c>
      <c r="BW51" s="26">
        <v>0.09</v>
      </c>
      <c r="BX51" s="26">
        <v>0.26</v>
      </c>
      <c r="BY51" s="28" t="s">
        <v>25</v>
      </c>
      <c r="BZ51" s="27">
        <v>0.2</v>
      </c>
      <c r="CA51" s="28" t="s">
        <v>25</v>
      </c>
      <c r="CB51" s="28" t="s">
        <v>25</v>
      </c>
      <c r="CC51" s="27">
        <v>0.1</v>
      </c>
      <c r="CD51" s="28">
        <v>9</v>
      </c>
      <c r="CE51" s="26">
        <v>0.03</v>
      </c>
      <c r="CF51" s="28">
        <v>1930</v>
      </c>
      <c r="CG51" s="26">
        <v>0.25</v>
      </c>
      <c r="CH51" s="26">
        <v>20.6</v>
      </c>
      <c r="CI51" s="28">
        <v>103</v>
      </c>
      <c r="CJ51" s="26">
        <v>0.5</v>
      </c>
      <c r="CK51" s="27">
        <v>0.6</v>
      </c>
      <c r="CL51" s="29">
        <v>2.66</v>
      </c>
    </row>
    <row r="52" spans="1:90">
      <c r="A52" s="10" t="s">
        <v>3</v>
      </c>
      <c r="B52" s="38">
        <v>2</v>
      </c>
      <c r="C52" s="38">
        <v>1</v>
      </c>
      <c r="D52" s="9">
        <v>408</v>
      </c>
      <c r="E52" s="9" t="s">
        <v>10</v>
      </c>
      <c r="F52" s="38">
        <v>2</v>
      </c>
      <c r="G52" s="16">
        <v>-0.44718180333333329</v>
      </c>
      <c r="H52" s="16">
        <v>2.6486365326894783E-2</v>
      </c>
      <c r="I52" s="16">
        <v>2.2596133333333546E-2</v>
      </c>
      <c r="J52" s="16">
        <v>2.2861700281766761E-2</v>
      </c>
      <c r="K52" s="16">
        <v>4.4759720474884968E-2</v>
      </c>
      <c r="L52" s="16">
        <v>5.5120869708789405E-2</v>
      </c>
      <c r="M52" s="26">
        <f t="shared" si="7"/>
        <v>73.057454940980293</v>
      </c>
      <c r="N52" s="26">
        <f t="shared" si="8"/>
        <v>62.003471832101035</v>
      </c>
      <c r="O52" s="26">
        <f t="shared" si="9"/>
        <v>73.057454940980293</v>
      </c>
      <c r="P52" s="26">
        <v>12.76</v>
      </c>
      <c r="Q52" s="26">
        <v>20.23</v>
      </c>
      <c r="R52" s="26">
        <v>4.07</v>
      </c>
      <c r="S52" s="26">
        <v>7.76</v>
      </c>
      <c r="T52" s="26">
        <v>2.02</v>
      </c>
      <c r="U52" s="26">
        <v>4.49</v>
      </c>
      <c r="V52" s="26">
        <v>5.87</v>
      </c>
      <c r="W52" s="35">
        <v>0.6</v>
      </c>
      <c r="X52" s="26">
        <v>0.28000000000000003</v>
      </c>
      <c r="Y52" s="26">
        <f t="shared" si="15"/>
        <v>5.9654043945769057</v>
      </c>
      <c r="Z52" s="26">
        <f t="shared" si="16"/>
        <v>14.148832004476152</v>
      </c>
      <c r="AA52" s="26">
        <f t="shared" si="17"/>
        <v>2.1545791424033882</v>
      </c>
      <c r="AB52" s="26">
        <f t="shared" si="10"/>
        <v>5.5468191565403862</v>
      </c>
      <c r="AC52" s="26">
        <f t="shared" si="18"/>
        <v>1.218335343787696</v>
      </c>
      <c r="AD52" s="26">
        <f t="shared" si="19"/>
        <v>3.4779240898528276</v>
      </c>
      <c r="AE52" s="26">
        <f t="shared" si="20"/>
        <v>4.3545994065281901</v>
      </c>
      <c r="AF52" s="26">
        <f t="shared" si="11"/>
        <v>0.49788399302962405</v>
      </c>
      <c r="AG52" s="26">
        <f t="shared" si="23"/>
        <v>0.16786570743405277</v>
      </c>
      <c r="AH52" s="26">
        <v>23.28</v>
      </c>
      <c r="AI52" s="27">
        <v>13.6</v>
      </c>
      <c r="AJ52" s="26">
        <v>0.43</v>
      </c>
      <c r="AK52" s="28">
        <v>924</v>
      </c>
      <c r="AL52" s="28">
        <v>40900</v>
      </c>
      <c r="AM52" s="26">
        <f t="shared" si="12"/>
        <v>6.6993837023510618</v>
      </c>
      <c r="AN52" s="26">
        <f t="shared" si="22"/>
        <v>11.053983108879258</v>
      </c>
      <c r="AO52" s="28">
        <v>5</v>
      </c>
      <c r="AP52" s="28">
        <v>106</v>
      </c>
      <c r="AQ52" s="28">
        <v>40</v>
      </c>
      <c r="AR52" s="27">
        <v>32.1</v>
      </c>
      <c r="AS52" s="27">
        <v>41.8</v>
      </c>
      <c r="AT52" s="28">
        <v>1736</v>
      </c>
      <c r="AU52" s="28">
        <v>10400</v>
      </c>
      <c r="AV52" s="26">
        <v>9.57</v>
      </c>
      <c r="AW52" s="26">
        <v>0.74</v>
      </c>
      <c r="AX52" s="27">
        <v>38.1</v>
      </c>
      <c r="AY52" s="26">
        <v>0.56000000000000005</v>
      </c>
      <c r="AZ52" s="27">
        <v>17.8</v>
      </c>
      <c r="BA52" s="28">
        <v>190</v>
      </c>
      <c r="BB52" s="28">
        <v>8</v>
      </c>
      <c r="BC52" s="28">
        <v>53</v>
      </c>
      <c r="BD52" s="28">
        <v>4</v>
      </c>
      <c r="BE52" s="27">
        <v>38</v>
      </c>
      <c r="BF52" s="27">
        <v>24</v>
      </c>
      <c r="BG52" s="27">
        <v>309</v>
      </c>
      <c r="BH52" s="26">
        <v>7.0000000000000007E-2</v>
      </c>
      <c r="BI52" s="26">
        <v>1</v>
      </c>
      <c r="BJ52" s="27">
        <v>7</v>
      </c>
      <c r="BK52" s="26">
        <v>0.1</v>
      </c>
      <c r="BL52" s="27">
        <v>0.8</v>
      </c>
      <c r="BM52" s="28">
        <v>360</v>
      </c>
      <c r="BN52" s="27">
        <v>8.1</v>
      </c>
      <c r="BO52" s="27">
        <v>19.8</v>
      </c>
      <c r="BP52" s="26">
        <v>2.3199999999999998</v>
      </c>
      <c r="BQ52" s="27">
        <v>9.4</v>
      </c>
      <c r="BR52" s="27">
        <v>1.7</v>
      </c>
      <c r="BS52" s="26">
        <v>0.73</v>
      </c>
      <c r="BT52" s="26">
        <v>2.0099999999999998</v>
      </c>
      <c r="BU52" s="26">
        <v>0.28000000000000003</v>
      </c>
      <c r="BV52" s="26">
        <v>1.48</v>
      </c>
      <c r="BW52" s="26">
        <v>0.37</v>
      </c>
      <c r="BX52" s="26">
        <v>0.98</v>
      </c>
      <c r="BY52" s="26">
        <v>0.15</v>
      </c>
      <c r="BZ52" s="27">
        <v>1</v>
      </c>
      <c r="CA52" s="26">
        <v>0.14000000000000001</v>
      </c>
      <c r="CB52" s="28">
        <v>1</v>
      </c>
      <c r="CC52" s="27">
        <v>0.3</v>
      </c>
      <c r="CD52" s="28">
        <v>4</v>
      </c>
      <c r="CE52" s="26">
        <v>0.02</v>
      </c>
      <c r="CF52" s="28">
        <v>93</v>
      </c>
      <c r="CG52" s="26">
        <v>0.79</v>
      </c>
      <c r="CH52" s="26">
        <v>4.1100000000000003</v>
      </c>
      <c r="CI52" s="28">
        <v>40</v>
      </c>
      <c r="CJ52" s="26">
        <v>0.1</v>
      </c>
      <c r="CK52" s="27">
        <v>1.7</v>
      </c>
      <c r="CL52" s="29">
        <v>4.13</v>
      </c>
    </row>
    <row r="53" spans="1:90">
      <c r="A53" s="10" t="s">
        <v>3</v>
      </c>
      <c r="B53" s="38">
        <v>2</v>
      </c>
      <c r="C53" s="38">
        <v>1</v>
      </c>
      <c r="D53" s="9">
        <v>594</v>
      </c>
      <c r="E53" s="9" t="s">
        <v>11</v>
      </c>
      <c r="F53" s="38">
        <v>1</v>
      </c>
      <c r="G53" s="16">
        <v>8.1941546666666698E-2</v>
      </c>
      <c r="H53" s="16">
        <v>5.008760581501305E-2</v>
      </c>
      <c r="I53" s="16">
        <v>9.3140700000000631E-3</v>
      </c>
      <c r="J53" s="16">
        <v>5.1735024554810147E-2</v>
      </c>
      <c r="K53" s="16">
        <v>1.8474486225971389E-2</v>
      </c>
      <c r="L53" s="16">
        <v>8.5142208496687313E-2</v>
      </c>
      <c r="M53" s="26">
        <f t="shared" si="7"/>
        <v>74.729642417145982</v>
      </c>
      <c r="N53" s="26">
        <f t="shared" si="8"/>
        <v>60.794467799478774</v>
      </c>
      <c r="O53" s="26">
        <f t="shared" si="9"/>
        <v>74.729642417145982</v>
      </c>
      <c r="P53" s="26">
        <v>12.33</v>
      </c>
      <c r="Q53" s="26">
        <v>4.4000000000000004</v>
      </c>
      <c r="R53" s="26">
        <v>4.0999999999999996</v>
      </c>
      <c r="S53" s="26">
        <v>27.39</v>
      </c>
      <c r="T53" s="26">
        <v>2.0099999999999998</v>
      </c>
      <c r="U53" s="26">
        <v>0.42</v>
      </c>
      <c r="V53" s="26">
        <v>7.4</v>
      </c>
      <c r="W53" s="35">
        <v>0.78</v>
      </c>
      <c r="X53" s="26">
        <v>0.31</v>
      </c>
      <c r="Y53" s="26">
        <f t="shared" si="15"/>
        <v>5.7643758765778408</v>
      </c>
      <c r="Z53" s="26">
        <f t="shared" si="16"/>
        <v>3.0773534760106314</v>
      </c>
      <c r="AA53" s="26">
        <f t="shared" si="17"/>
        <v>2.1704605611434618</v>
      </c>
      <c r="AB53" s="26">
        <f t="shared" si="10"/>
        <v>19.578270192994996</v>
      </c>
      <c r="AC53" s="26">
        <f t="shared" si="18"/>
        <v>1.2123039806996381</v>
      </c>
      <c r="AD53" s="26">
        <f t="shared" si="19"/>
        <v>0.32532920216886135</v>
      </c>
      <c r="AE53" s="26">
        <f t="shared" si="20"/>
        <v>5.4896142433234418</v>
      </c>
      <c r="AF53" s="26">
        <f t="shared" si="11"/>
        <v>0.6472491909385113</v>
      </c>
      <c r="AG53" s="26">
        <f t="shared" si="23"/>
        <v>0.18585131894484413</v>
      </c>
      <c r="AH53" s="26">
        <v>27.47</v>
      </c>
      <c r="AI53" s="27">
        <v>19.100000000000001</v>
      </c>
      <c r="AJ53" s="26">
        <v>0.39</v>
      </c>
      <c r="AK53" s="28">
        <v>993</v>
      </c>
      <c r="AL53" s="28">
        <v>907</v>
      </c>
      <c r="AM53" s="26">
        <f t="shared" si="12"/>
        <v>8.4455603743437564</v>
      </c>
      <c r="AN53" s="26">
        <f t="shared" si="22"/>
        <v>13.935174617667208</v>
      </c>
      <c r="AO53" s="28">
        <v>6</v>
      </c>
      <c r="AP53" s="28">
        <v>75</v>
      </c>
      <c r="AQ53" s="28">
        <v>35</v>
      </c>
      <c r="AR53" s="27">
        <v>15.8</v>
      </c>
      <c r="AS53" s="27">
        <v>46.1</v>
      </c>
      <c r="AT53" s="28">
        <v>54.1</v>
      </c>
      <c r="AU53" s="28">
        <v>332</v>
      </c>
      <c r="AV53" s="26">
        <v>5.0999999999999996</v>
      </c>
      <c r="AW53" s="28" t="s">
        <v>25</v>
      </c>
      <c r="AX53" s="27">
        <v>42.5</v>
      </c>
      <c r="AY53" s="28" t="s">
        <v>25</v>
      </c>
      <c r="AZ53" s="27">
        <v>24.6</v>
      </c>
      <c r="BA53" s="28">
        <v>581</v>
      </c>
      <c r="BB53" s="28">
        <v>9</v>
      </c>
      <c r="BC53" s="28">
        <v>66</v>
      </c>
      <c r="BD53" s="28">
        <v>5</v>
      </c>
      <c r="BE53" s="27">
        <v>7.2</v>
      </c>
      <c r="BF53" s="27">
        <v>0.08</v>
      </c>
      <c r="BG53" s="27">
        <v>1.88</v>
      </c>
      <c r="BH53" s="26">
        <v>0.01</v>
      </c>
      <c r="BI53" s="28" t="s">
        <v>25</v>
      </c>
      <c r="BJ53" s="27">
        <v>1.3</v>
      </c>
      <c r="BK53" s="28" t="s">
        <v>25</v>
      </c>
      <c r="BL53" s="27">
        <v>1.2</v>
      </c>
      <c r="BM53" s="28">
        <v>348</v>
      </c>
      <c r="BN53" s="27">
        <v>7.9</v>
      </c>
      <c r="BO53" s="27">
        <v>19</v>
      </c>
      <c r="BP53" s="26">
        <v>2.15</v>
      </c>
      <c r="BQ53" s="27">
        <v>8.4</v>
      </c>
      <c r="BR53" s="27">
        <v>2.2000000000000002</v>
      </c>
      <c r="BS53" s="26">
        <v>0.52</v>
      </c>
      <c r="BT53" s="26">
        <v>1.93</v>
      </c>
      <c r="BU53" s="26">
        <v>0.32</v>
      </c>
      <c r="BV53" s="26">
        <v>1.64</v>
      </c>
      <c r="BW53" s="26">
        <v>0.38</v>
      </c>
      <c r="BX53" s="26">
        <v>1.1100000000000001</v>
      </c>
      <c r="BY53" s="26">
        <v>0.14000000000000001</v>
      </c>
      <c r="BZ53" s="27">
        <v>1.1000000000000001</v>
      </c>
      <c r="CA53" s="26">
        <v>0.15</v>
      </c>
      <c r="CB53" s="28">
        <v>2</v>
      </c>
      <c r="CC53" s="27">
        <v>0.3</v>
      </c>
      <c r="CD53" s="28">
        <v>2</v>
      </c>
      <c r="CE53" s="28" t="s">
        <v>25</v>
      </c>
      <c r="CF53" s="28" t="s">
        <v>25</v>
      </c>
      <c r="CG53" s="28" t="s">
        <v>25</v>
      </c>
      <c r="CH53" s="26">
        <v>0.25</v>
      </c>
      <c r="CI53" s="28">
        <v>2</v>
      </c>
      <c r="CJ53" s="26">
        <v>0.08</v>
      </c>
      <c r="CK53" s="27">
        <v>1.9</v>
      </c>
      <c r="CL53" s="29">
        <v>0.91</v>
      </c>
    </row>
    <row r="54" spans="1:90">
      <c r="A54" s="10" t="s">
        <v>4</v>
      </c>
      <c r="B54" s="38">
        <v>1</v>
      </c>
      <c r="C54" s="38">
        <v>1</v>
      </c>
      <c r="D54" s="9">
        <v>105</v>
      </c>
      <c r="E54" s="9" t="s">
        <v>13</v>
      </c>
      <c r="F54" s="38">
        <v>4</v>
      </c>
      <c r="G54" s="16">
        <v>1.071717333333333E-2</v>
      </c>
      <c r="H54" s="16">
        <v>4.7295908563246086E-2</v>
      </c>
      <c r="I54" s="16">
        <v>-0.27767265666666674</v>
      </c>
      <c r="J54" s="16">
        <v>2.6600810293412828E-2</v>
      </c>
      <c r="K54" s="16">
        <v>-0.54461755719301619</v>
      </c>
      <c r="L54" s="16">
        <v>0.12600656775073277</v>
      </c>
      <c r="M54" s="26">
        <f t="shared" si="7"/>
        <v>92.090905030755877</v>
      </c>
      <c r="N54" s="26">
        <f t="shared" si="8"/>
        <v>47.291201766660933</v>
      </c>
      <c r="O54" s="26">
        <f t="shared" si="9"/>
        <v>92.090905030755877</v>
      </c>
      <c r="P54" s="26">
        <v>7.4</v>
      </c>
      <c r="Q54" s="26">
        <v>18.78</v>
      </c>
      <c r="R54" s="26">
        <v>0.7</v>
      </c>
      <c r="S54" s="26">
        <v>4.82</v>
      </c>
      <c r="T54" s="26">
        <v>1.21</v>
      </c>
      <c r="U54" s="26">
        <v>1.35</v>
      </c>
      <c r="V54" s="26">
        <v>23.79</v>
      </c>
      <c r="W54" s="35">
        <v>0.99</v>
      </c>
      <c r="X54" s="26">
        <v>0.05</v>
      </c>
      <c r="Y54" s="26">
        <f t="shared" si="15"/>
        <v>3.4595605423094908</v>
      </c>
      <c r="Z54" s="26">
        <f t="shared" si="16"/>
        <v>13.134704154427194</v>
      </c>
      <c r="AA54" s="26">
        <f t="shared" si="17"/>
        <v>0.37056643726839594</v>
      </c>
      <c r="AB54" s="26">
        <f t="shared" si="10"/>
        <v>3.4453180843459617</v>
      </c>
      <c r="AC54" s="26">
        <f t="shared" si="18"/>
        <v>0.72979493365500603</v>
      </c>
      <c r="AD54" s="26">
        <f t="shared" si="19"/>
        <v>1.0457010069713402</v>
      </c>
      <c r="AE54" s="26">
        <f t="shared" si="20"/>
        <v>17.648367952522253</v>
      </c>
      <c r="AF54" s="26">
        <f t="shared" si="11"/>
        <v>0.82150858849887975</v>
      </c>
      <c r="AG54" s="26">
        <f t="shared" si="23"/>
        <v>2.9976019184652283E-2</v>
      </c>
      <c r="AH54" s="26">
        <v>23.62</v>
      </c>
      <c r="AI54" s="27">
        <v>15.1</v>
      </c>
      <c r="AJ54" s="26">
        <v>0.23</v>
      </c>
      <c r="AK54" s="28">
        <v>498</v>
      </c>
      <c r="AL54" s="28">
        <v>1080</v>
      </c>
      <c r="AM54" s="26">
        <f t="shared" si="12"/>
        <v>27.151335311572698</v>
      </c>
      <c r="AN54" s="26">
        <f t="shared" si="22"/>
        <v>44.799703264094944</v>
      </c>
      <c r="AO54" s="28" t="s">
        <v>25</v>
      </c>
      <c r="AP54" s="28">
        <v>59</v>
      </c>
      <c r="AQ54" s="28">
        <v>6</v>
      </c>
      <c r="AR54" s="27">
        <v>5.5</v>
      </c>
      <c r="AS54" s="27">
        <v>8.1</v>
      </c>
      <c r="AT54" s="28">
        <v>534.1</v>
      </c>
      <c r="AU54" s="28">
        <v>3540</v>
      </c>
      <c r="AV54" s="26">
        <v>2.09</v>
      </c>
      <c r="AW54" s="26">
        <v>1.82</v>
      </c>
      <c r="AX54" s="27">
        <v>37.799999999999997</v>
      </c>
      <c r="AY54" s="26">
        <v>0.72</v>
      </c>
      <c r="AZ54" s="27">
        <v>23.1</v>
      </c>
      <c r="BA54" s="28">
        <v>193</v>
      </c>
      <c r="BB54" s="28">
        <v>2</v>
      </c>
      <c r="BC54" s="28">
        <v>11</v>
      </c>
      <c r="BD54" s="28" t="s">
        <v>25</v>
      </c>
      <c r="BE54" s="27">
        <v>55.8</v>
      </c>
      <c r="BF54" s="27">
        <v>1.4</v>
      </c>
      <c r="BG54" s="27">
        <v>13.4</v>
      </c>
      <c r="BH54" s="26">
        <v>0.01</v>
      </c>
      <c r="BI54" s="28" t="s">
        <v>25</v>
      </c>
      <c r="BJ54" s="27">
        <v>6.9</v>
      </c>
      <c r="BK54" s="28" t="s">
        <v>25</v>
      </c>
      <c r="BL54" s="27">
        <v>1.6</v>
      </c>
      <c r="BM54" s="28">
        <v>76</v>
      </c>
      <c r="BN54" s="27">
        <v>1.8</v>
      </c>
      <c r="BO54" s="27">
        <v>4</v>
      </c>
      <c r="BP54" s="26">
        <v>0.46</v>
      </c>
      <c r="BQ54" s="27">
        <v>1.8</v>
      </c>
      <c r="BR54" s="27">
        <v>0.4</v>
      </c>
      <c r="BS54" s="26">
        <v>0.09</v>
      </c>
      <c r="BT54" s="26">
        <v>0.32</v>
      </c>
      <c r="BU54" s="26">
        <v>0.05</v>
      </c>
      <c r="BV54" s="26">
        <v>0.35</v>
      </c>
      <c r="BW54" s="26">
        <v>0.06</v>
      </c>
      <c r="BX54" s="26">
        <v>0.21</v>
      </c>
      <c r="BY54" s="28" t="s">
        <v>25</v>
      </c>
      <c r="BZ54" s="27">
        <v>0.2</v>
      </c>
      <c r="CA54" s="28" t="s">
        <v>25</v>
      </c>
      <c r="CB54" s="28" t="s">
        <v>25</v>
      </c>
      <c r="CC54" s="28" t="s">
        <v>25</v>
      </c>
      <c r="CD54" s="28">
        <v>6</v>
      </c>
      <c r="CE54" s="26">
        <v>0</v>
      </c>
      <c r="CF54" s="28">
        <v>144</v>
      </c>
      <c r="CG54" s="26">
        <v>0.14000000000000001</v>
      </c>
      <c r="CH54" s="26">
        <v>0.86</v>
      </c>
      <c r="CI54" s="28">
        <v>6</v>
      </c>
      <c r="CJ54" s="26">
        <v>0.02</v>
      </c>
      <c r="CK54" s="27">
        <v>0.4</v>
      </c>
      <c r="CL54" s="29">
        <v>0.89</v>
      </c>
    </row>
    <row r="55" spans="1:90">
      <c r="A55" s="10" t="s">
        <v>4</v>
      </c>
      <c r="B55" s="38">
        <v>1</v>
      </c>
      <c r="C55" s="38">
        <v>1</v>
      </c>
      <c r="D55" s="9">
        <v>148</v>
      </c>
      <c r="E55" s="9" t="s">
        <v>13</v>
      </c>
      <c r="F55" s="38">
        <v>4</v>
      </c>
      <c r="G55" s="16">
        <v>-0.38744643666666662</v>
      </c>
      <c r="H55" s="16">
        <v>1.0640002743088663E-2</v>
      </c>
      <c r="I55" s="16">
        <v>-0.11431479666666666</v>
      </c>
      <c r="J55" s="16">
        <v>5.0075555710715119E-2</v>
      </c>
      <c r="K55" s="16">
        <v>-0.2250979544150675</v>
      </c>
      <c r="L55" s="16">
        <v>3.2673577043435667E-2</v>
      </c>
      <c r="M55" s="26">
        <f t="shared" si="7"/>
        <v>86.067669232065768</v>
      </c>
      <c r="N55" s="26">
        <f t="shared" si="8"/>
        <v>46.032289181848924</v>
      </c>
      <c r="O55" s="26">
        <f t="shared" si="9"/>
        <v>86.067669232065768</v>
      </c>
      <c r="P55" s="26">
        <v>4.91</v>
      </c>
      <c r="Q55" s="26">
        <v>11.23</v>
      </c>
      <c r="R55" s="26">
        <v>0.46</v>
      </c>
      <c r="S55" s="26">
        <v>6.78</v>
      </c>
      <c r="T55" s="26">
        <v>0.82</v>
      </c>
      <c r="U55" s="26">
        <v>0.1</v>
      </c>
      <c r="V55" s="26">
        <v>21.26</v>
      </c>
      <c r="W55" s="35">
        <v>0.49</v>
      </c>
      <c r="X55" s="26">
        <v>0.02</v>
      </c>
      <c r="Y55" s="26">
        <f t="shared" si="15"/>
        <v>2.2954651706404867</v>
      </c>
      <c r="Z55" s="26">
        <f t="shared" si="16"/>
        <v>7.8542453489998607</v>
      </c>
      <c r="AA55" s="26">
        <f t="shared" si="17"/>
        <v>0.24351508734780308</v>
      </c>
      <c r="AB55" s="26">
        <f t="shared" si="10"/>
        <v>4.8463187991422449</v>
      </c>
      <c r="AC55" s="26">
        <f t="shared" si="18"/>
        <v>0.49457177322074786</v>
      </c>
      <c r="AD55" s="26">
        <f t="shared" si="19"/>
        <v>7.7459333849728904E-2</v>
      </c>
      <c r="AE55" s="26">
        <f t="shared" si="20"/>
        <v>15.771513353115727</v>
      </c>
      <c r="AF55" s="26">
        <f t="shared" si="11"/>
        <v>0.40660526097419297</v>
      </c>
      <c r="AG55" s="26">
        <f t="shared" si="23"/>
        <v>1.1990407673860911E-2</v>
      </c>
      <c r="AH55" s="26">
        <v>20.190000000000001</v>
      </c>
      <c r="AI55" s="27">
        <v>12.6</v>
      </c>
      <c r="AJ55" s="26">
        <v>0.18</v>
      </c>
      <c r="AK55" s="28">
        <v>265</v>
      </c>
      <c r="AL55" s="28">
        <v>76200</v>
      </c>
      <c r="AM55" s="26">
        <f t="shared" si="12"/>
        <v>24.263866697101118</v>
      </c>
      <c r="AN55" s="26">
        <f t="shared" si="22"/>
        <v>40.035380050216844</v>
      </c>
      <c r="AO55" s="28" t="s">
        <v>25</v>
      </c>
      <c r="AP55" s="28">
        <v>41</v>
      </c>
      <c r="AQ55" s="28">
        <v>2</v>
      </c>
      <c r="AR55" s="27">
        <v>103</v>
      </c>
      <c r="AS55" s="27">
        <v>17.2</v>
      </c>
      <c r="AT55" s="28">
        <v>4151</v>
      </c>
      <c r="AU55" s="28">
        <v>12200</v>
      </c>
      <c r="AV55" s="26">
        <v>7.09</v>
      </c>
      <c r="AW55" s="26">
        <v>4.4800000000000004</v>
      </c>
      <c r="AX55" s="27">
        <v>117</v>
      </c>
      <c r="AY55" s="26">
        <v>2.1800000000000002</v>
      </c>
      <c r="AZ55" s="27">
        <v>11.4</v>
      </c>
      <c r="BA55" s="28">
        <v>271</v>
      </c>
      <c r="BB55" s="28">
        <v>1</v>
      </c>
      <c r="BC55" s="28" t="s">
        <v>25</v>
      </c>
      <c r="BD55" s="28" t="s">
        <v>25</v>
      </c>
      <c r="BE55" s="27">
        <v>93.5</v>
      </c>
      <c r="BF55" s="27">
        <v>25</v>
      </c>
      <c r="BG55" s="27">
        <v>106</v>
      </c>
      <c r="BH55" s="26">
        <v>0.02</v>
      </c>
      <c r="BI55" s="28" t="s">
        <v>25</v>
      </c>
      <c r="BJ55" s="27">
        <v>52.5</v>
      </c>
      <c r="BK55" s="26">
        <v>0.05</v>
      </c>
      <c r="BL55" s="27">
        <v>0.4</v>
      </c>
      <c r="BM55" s="28">
        <v>815</v>
      </c>
      <c r="BN55" s="27">
        <v>0.9</v>
      </c>
      <c r="BO55" s="27">
        <v>2.2999999999999998</v>
      </c>
      <c r="BP55" s="26">
        <v>0.26</v>
      </c>
      <c r="BQ55" s="27">
        <v>1.3</v>
      </c>
      <c r="BR55" s="27">
        <v>0.3</v>
      </c>
      <c r="BS55" s="26">
        <v>0.38</v>
      </c>
      <c r="BT55" s="26">
        <v>0.32</v>
      </c>
      <c r="BU55" s="28" t="s">
        <v>25</v>
      </c>
      <c r="BV55" s="26">
        <v>0.23</v>
      </c>
      <c r="BW55" s="28" t="s">
        <v>25</v>
      </c>
      <c r="BX55" s="26">
        <v>0.12</v>
      </c>
      <c r="BY55" s="28" t="s">
        <v>25</v>
      </c>
      <c r="BZ55" s="27">
        <v>0.1</v>
      </c>
      <c r="CA55" s="28" t="s">
        <v>25</v>
      </c>
      <c r="CB55" s="28" t="s">
        <v>25</v>
      </c>
      <c r="CC55" s="28" t="s">
        <v>25</v>
      </c>
      <c r="CD55" s="28">
        <v>8</v>
      </c>
      <c r="CE55" s="26">
        <v>0.01</v>
      </c>
      <c r="CF55" s="28">
        <v>1520</v>
      </c>
      <c r="CG55" s="26">
        <v>0.41</v>
      </c>
      <c r="CH55" s="26">
        <v>8.82</v>
      </c>
      <c r="CI55" s="28">
        <v>74</v>
      </c>
      <c r="CJ55" s="26">
        <v>0.18</v>
      </c>
      <c r="CK55" s="27">
        <v>0.1</v>
      </c>
      <c r="CL55" s="29">
        <v>4.8499999999999996</v>
      </c>
    </row>
    <row r="56" spans="1:90">
      <c r="A56" s="10" t="s">
        <v>4</v>
      </c>
      <c r="B56" s="38">
        <v>1</v>
      </c>
      <c r="C56" s="38">
        <v>1</v>
      </c>
      <c r="D56" s="9">
        <v>253</v>
      </c>
      <c r="E56" s="9" t="s">
        <v>14</v>
      </c>
      <c r="F56" s="38">
        <v>4</v>
      </c>
      <c r="G56" s="16">
        <v>0.44256942183333331</v>
      </c>
      <c r="H56" s="16">
        <v>4.2124122881860605E-2</v>
      </c>
      <c r="I56" s="16">
        <v>-0.30714141000000017</v>
      </c>
      <c r="J56" s="16">
        <v>4.2171505174906893E-2</v>
      </c>
      <c r="K56" s="16">
        <v>-0.60779201561720897</v>
      </c>
      <c r="L56" s="16">
        <v>0.11045355169850045</v>
      </c>
      <c r="M56" s="26">
        <f t="shared" si="7"/>
        <v>82.13102567670785</v>
      </c>
      <c r="N56" s="26">
        <f t="shared" si="8"/>
        <v>48.027510497525014</v>
      </c>
      <c r="O56" s="26">
        <f t="shared" si="9"/>
        <v>82.13102567670785</v>
      </c>
      <c r="P56" s="26">
        <v>8.6999999999999993</v>
      </c>
      <c r="Q56" s="26">
        <v>4.22</v>
      </c>
      <c r="R56" s="26">
        <v>0.9</v>
      </c>
      <c r="S56" s="26">
        <v>7.64</v>
      </c>
      <c r="T56" s="26">
        <v>5.42</v>
      </c>
      <c r="U56" s="26">
        <v>0.13</v>
      </c>
      <c r="V56" s="26">
        <v>18.11</v>
      </c>
      <c r="W56" s="35">
        <v>0.49</v>
      </c>
      <c r="X56" s="26">
        <v>0.06</v>
      </c>
      <c r="Y56" s="26">
        <f t="shared" si="15"/>
        <v>4.0673211781206176</v>
      </c>
      <c r="Z56" s="26">
        <f t="shared" si="16"/>
        <v>2.9514617429011047</v>
      </c>
      <c r="AA56" s="26">
        <f t="shared" si="17"/>
        <v>0.47644256220222342</v>
      </c>
      <c r="AB56" s="26">
        <f t="shared" si="10"/>
        <v>5.461043602573266</v>
      </c>
      <c r="AC56" s="26">
        <f t="shared" si="18"/>
        <v>3.2689987937273823</v>
      </c>
      <c r="AD56" s="26">
        <f t="shared" si="19"/>
        <v>0.10069713400464757</v>
      </c>
      <c r="AE56" s="26">
        <f t="shared" si="20"/>
        <v>13.434718100890207</v>
      </c>
      <c r="AF56" s="26">
        <f t="shared" si="11"/>
        <v>0.40660526097419297</v>
      </c>
      <c r="AG56" s="26">
        <f t="shared" si="23"/>
        <v>3.5971223021582732E-2</v>
      </c>
      <c r="AH56" s="26">
        <v>22.7</v>
      </c>
      <c r="AI56" s="27">
        <v>11.4</v>
      </c>
      <c r="AJ56" s="28" t="s">
        <v>25</v>
      </c>
      <c r="AK56" s="28">
        <v>442</v>
      </c>
      <c r="AL56" s="28">
        <v>68900</v>
      </c>
      <c r="AM56" s="26">
        <f t="shared" si="12"/>
        <v>20.668797078292624</v>
      </c>
      <c r="AN56" s="26">
        <f t="shared" si="22"/>
        <v>34.103515179182835</v>
      </c>
      <c r="AO56" s="28">
        <v>1</v>
      </c>
      <c r="AP56" s="28">
        <v>44</v>
      </c>
      <c r="AQ56" s="28">
        <v>6</v>
      </c>
      <c r="AR56" s="27">
        <v>34.9</v>
      </c>
      <c r="AS56" s="27">
        <v>9.5</v>
      </c>
      <c r="AT56" s="28">
        <v>1070</v>
      </c>
      <c r="AU56" s="28">
        <v>3390</v>
      </c>
      <c r="AV56" s="26">
        <v>6.52</v>
      </c>
      <c r="AW56" s="26">
        <v>1.4</v>
      </c>
      <c r="AX56" s="27">
        <v>36.4</v>
      </c>
      <c r="AY56" s="26">
        <v>2.2799999999999998</v>
      </c>
      <c r="AZ56" s="27">
        <v>5.8</v>
      </c>
      <c r="BA56" s="28">
        <v>472</v>
      </c>
      <c r="BB56" s="28">
        <v>2</v>
      </c>
      <c r="BC56" s="28">
        <v>11</v>
      </c>
      <c r="BD56" s="28" t="s">
        <v>25</v>
      </c>
      <c r="BE56" s="27">
        <v>21.9</v>
      </c>
      <c r="BF56" s="27">
        <v>5</v>
      </c>
      <c r="BG56" s="27">
        <v>25.8</v>
      </c>
      <c r="BH56" s="26">
        <v>0.01</v>
      </c>
      <c r="BI56" s="28" t="s">
        <v>25</v>
      </c>
      <c r="BJ56" s="27">
        <v>40</v>
      </c>
      <c r="BK56" s="28" t="s">
        <v>25</v>
      </c>
      <c r="BL56" s="27">
        <v>0.1</v>
      </c>
      <c r="BM56" s="28">
        <v>10900</v>
      </c>
      <c r="BN56" s="27">
        <v>1.4</v>
      </c>
      <c r="BO56" s="27">
        <v>3.5</v>
      </c>
      <c r="BP56" s="26">
        <v>0.42</v>
      </c>
      <c r="BQ56" s="27">
        <v>1.9</v>
      </c>
      <c r="BR56" s="27">
        <v>0.6</v>
      </c>
      <c r="BS56" s="26">
        <v>0.66</v>
      </c>
      <c r="BT56" s="26">
        <v>0.45</v>
      </c>
      <c r="BU56" s="26">
        <v>0.06</v>
      </c>
      <c r="BV56" s="26">
        <v>0.36</v>
      </c>
      <c r="BW56" s="26">
        <v>0.09</v>
      </c>
      <c r="BX56" s="26">
        <v>0.26</v>
      </c>
      <c r="BY56" s="28" t="s">
        <v>25</v>
      </c>
      <c r="BZ56" s="27">
        <v>0.2</v>
      </c>
      <c r="CA56" s="28" t="s">
        <v>25</v>
      </c>
      <c r="CB56" s="28" t="s">
        <v>25</v>
      </c>
      <c r="CC56" s="28" t="s">
        <v>25</v>
      </c>
      <c r="CD56" s="28" t="s">
        <v>25</v>
      </c>
      <c r="CE56" s="26">
        <v>0</v>
      </c>
      <c r="CF56" s="28">
        <v>132</v>
      </c>
      <c r="CG56" s="26">
        <v>7.0000000000000007E-2</v>
      </c>
      <c r="CH56" s="26">
        <v>0.62</v>
      </c>
      <c r="CI56" s="28">
        <v>4</v>
      </c>
      <c r="CJ56" s="26">
        <v>0.1</v>
      </c>
      <c r="CK56" s="27">
        <v>0.3</v>
      </c>
      <c r="CL56" s="29">
        <v>3.69</v>
      </c>
    </row>
    <row r="57" spans="1:90">
      <c r="A57" s="10" t="s">
        <v>4</v>
      </c>
      <c r="B57" s="38">
        <v>1</v>
      </c>
      <c r="C57" s="38">
        <v>1</v>
      </c>
      <c r="D57" s="9">
        <v>334</v>
      </c>
      <c r="E57" s="9" t="s">
        <v>14</v>
      </c>
      <c r="F57" s="38">
        <v>4</v>
      </c>
      <c r="G57" s="16">
        <v>1.0231748833333334</v>
      </c>
      <c r="H57" s="16">
        <v>1.9985826942234171E-2</v>
      </c>
      <c r="I57" s="16">
        <v>0</v>
      </c>
      <c r="J57" s="16"/>
      <c r="K57" s="16"/>
      <c r="L57" s="16"/>
      <c r="M57" s="26">
        <f t="shared" si="7"/>
        <v>74.264250542388112</v>
      </c>
      <c r="N57" s="26">
        <f t="shared" si="8"/>
        <v>47.523780330107805</v>
      </c>
      <c r="O57" s="26">
        <f t="shared" si="9"/>
        <v>74.264250542388112</v>
      </c>
      <c r="P57" s="26">
        <v>3.67</v>
      </c>
      <c r="Q57" s="26">
        <v>2.4</v>
      </c>
      <c r="R57" s="26">
        <v>0.37</v>
      </c>
      <c r="S57" s="26">
        <v>17.809999999999999</v>
      </c>
      <c r="T57" s="26">
        <v>2.63</v>
      </c>
      <c r="U57" s="26">
        <v>0.05</v>
      </c>
      <c r="V57" s="26">
        <v>14.2</v>
      </c>
      <c r="W57" s="35">
        <v>0.25</v>
      </c>
      <c r="X57" s="26">
        <v>0.02</v>
      </c>
      <c r="Y57" s="26">
        <f t="shared" si="15"/>
        <v>1.7157550257129501</v>
      </c>
      <c r="Z57" s="26">
        <f t="shared" si="16"/>
        <v>1.678556441460344</v>
      </c>
      <c r="AA57" s="26">
        <f t="shared" si="17"/>
        <v>0.19587083112758072</v>
      </c>
      <c r="AB57" s="26">
        <f t="shared" si="10"/>
        <v>12.730521801286633</v>
      </c>
      <c r="AC57" s="26">
        <f t="shared" si="18"/>
        <v>1.5862484921592279</v>
      </c>
      <c r="AD57" s="26">
        <f t="shared" si="19"/>
        <v>3.8729666924864452E-2</v>
      </c>
      <c r="AE57" s="26">
        <f t="shared" si="20"/>
        <v>10.534124629080118</v>
      </c>
      <c r="AF57" s="26">
        <f t="shared" si="11"/>
        <v>0.20745166376234336</v>
      </c>
      <c r="AG57" s="26">
        <f t="shared" si="23"/>
        <v>1.1990407673860911E-2</v>
      </c>
      <c r="AH57" s="26">
        <v>16.68</v>
      </c>
      <c r="AI57" s="27">
        <v>6</v>
      </c>
      <c r="AJ57" s="26">
        <v>0.14000000000000001</v>
      </c>
      <c r="AK57" s="28">
        <v>234</v>
      </c>
      <c r="AL57" s="28">
        <v>122000</v>
      </c>
      <c r="AM57" s="26">
        <f t="shared" si="12"/>
        <v>16.206345583200182</v>
      </c>
      <c r="AN57" s="26">
        <f t="shared" si="22"/>
        <v>26.740470212280307</v>
      </c>
      <c r="AO57" s="28" t="s">
        <v>25</v>
      </c>
      <c r="AP57" s="28">
        <v>26</v>
      </c>
      <c r="AQ57" s="28">
        <v>2</v>
      </c>
      <c r="AR57" s="27">
        <v>34.299999999999997</v>
      </c>
      <c r="AS57" s="27">
        <v>7.3</v>
      </c>
      <c r="AT57" s="28">
        <v>356.1</v>
      </c>
      <c r="AU57" s="28">
        <v>3620</v>
      </c>
      <c r="AV57" s="26">
        <v>2.95</v>
      </c>
      <c r="AW57" s="26">
        <v>0.74</v>
      </c>
      <c r="AX57" s="27">
        <v>25.1</v>
      </c>
      <c r="AY57" s="26">
        <v>0.21</v>
      </c>
      <c r="AZ57" s="27">
        <v>2.5</v>
      </c>
      <c r="BA57" s="28">
        <v>231</v>
      </c>
      <c r="BB57" s="28" t="s">
        <v>25</v>
      </c>
      <c r="BC57" s="28" t="s">
        <v>25</v>
      </c>
      <c r="BD57" s="28" t="s">
        <v>25</v>
      </c>
      <c r="BE57" s="27">
        <v>5.8</v>
      </c>
      <c r="BF57" s="27">
        <v>5.2</v>
      </c>
      <c r="BG57" s="27">
        <v>89.1</v>
      </c>
      <c r="BH57" s="28" t="s">
        <v>25</v>
      </c>
      <c r="BI57" s="28" t="s">
        <v>25</v>
      </c>
      <c r="BJ57" s="27">
        <v>1.9</v>
      </c>
      <c r="BK57" s="28" t="s">
        <v>25</v>
      </c>
      <c r="BL57" s="28" t="s">
        <v>25</v>
      </c>
      <c r="BM57" s="28" t="s">
        <v>25</v>
      </c>
      <c r="BN57" s="27">
        <v>0.4</v>
      </c>
      <c r="BO57" s="27">
        <v>1.1000000000000001</v>
      </c>
      <c r="BP57" s="26">
        <v>0.15</v>
      </c>
      <c r="BQ57" s="27">
        <v>0.7</v>
      </c>
      <c r="BR57" s="27">
        <v>0.3</v>
      </c>
      <c r="BS57" s="26">
        <v>7.0000000000000007E-2</v>
      </c>
      <c r="BT57" s="26">
        <v>0.24</v>
      </c>
      <c r="BU57" s="28" t="s">
        <v>25</v>
      </c>
      <c r="BV57" s="26">
        <v>0.12</v>
      </c>
      <c r="BW57" s="28" t="s">
        <v>25</v>
      </c>
      <c r="BX57" s="26">
        <v>0.1</v>
      </c>
      <c r="BY57" s="28" t="s">
        <v>25</v>
      </c>
      <c r="BZ57" s="28" t="s">
        <v>25</v>
      </c>
      <c r="CA57" s="28" t="s">
        <v>25</v>
      </c>
      <c r="CB57" s="28" t="s">
        <v>25</v>
      </c>
      <c r="CC57" s="28" t="s">
        <v>25</v>
      </c>
      <c r="CD57" s="28" t="s">
        <v>25</v>
      </c>
      <c r="CE57" s="26">
        <v>0</v>
      </c>
      <c r="CF57" s="28">
        <v>130</v>
      </c>
      <c r="CG57" s="28" t="s">
        <v>25</v>
      </c>
      <c r="CH57" s="26">
        <v>0.04</v>
      </c>
      <c r="CI57" s="28">
        <v>2</v>
      </c>
      <c r="CJ57" s="26">
        <v>0.04</v>
      </c>
      <c r="CK57" s="28" t="s">
        <v>25</v>
      </c>
      <c r="CL57" s="29">
        <v>0.96</v>
      </c>
    </row>
    <row r="58" spans="1:90">
      <c r="A58" s="10" t="s">
        <v>4</v>
      </c>
      <c r="B58" s="38">
        <v>1</v>
      </c>
      <c r="C58" s="38">
        <v>1</v>
      </c>
      <c r="D58" s="9">
        <v>425</v>
      </c>
      <c r="E58" s="9" t="s">
        <v>14</v>
      </c>
      <c r="F58" s="38">
        <v>4</v>
      </c>
      <c r="G58" s="16">
        <v>-1.1133350333333334</v>
      </c>
      <c r="H58" s="16">
        <v>3.3410153192904322E-2</v>
      </c>
      <c r="I58" s="16">
        <v>-0.23806228666666662</v>
      </c>
      <c r="J58" s="16">
        <v>1.8820554530197424E-2</v>
      </c>
      <c r="K58" s="16">
        <v>-0.47840360930111409</v>
      </c>
      <c r="L58" s="16">
        <v>1.9077419368806976E-2</v>
      </c>
      <c r="M58" s="26">
        <f t="shared" si="7"/>
        <v>69.143591543871253</v>
      </c>
      <c r="N58" s="26">
        <f t="shared" si="8"/>
        <v>46.508348448687499</v>
      </c>
      <c r="O58" s="26">
        <f t="shared" si="9"/>
        <v>69.143591543871253</v>
      </c>
      <c r="P58" s="26">
        <v>14.32</v>
      </c>
      <c r="Q58" s="26">
        <v>9.2200000000000006</v>
      </c>
      <c r="R58" s="26">
        <v>3.57</v>
      </c>
      <c r="S58" s="26">
        <v>16.12</v>
      </c>
      <c r="T58" s="26">
        <v>1.98</v>
      </c>
      <c r="U58" s="26">
        <v>0.24</v>
      </c>
      <c r="V58" s="26">
        <v>12.02</v>
      </c>
      <c r="W58" s="35">
        <v>0.55000000000000004</v>
      </c>
      <c r="X58" s="26">
        <v>0.25</v>
      </c>
      <c r="Y58" s="26">
        <f t="shared" si="15"/>
        <v>6.694717157550258</v>
      </c>
      <c r="Z58" s="26">
        <f t="shared" si="16"/>
        <v>6.4484543292768226</v>
      </c>
      <c r="AA58" s="26">
        <f t="shared" si="17"/>
        <v>1.8898888300688195</v>
      </c>
      <c r="AB58" s="26">
        <f t="shared" si="10"/>
        <v>11.52251608291637</v>
      </c>
      <c r="AC58" s="26">
        <f t="shared" si="18"/>
        <v>1.1942098914354644</v>
      </c>
      <c r="AD58" s="26">
        <f t="shared" si="19"/>
        <v>0.18590240123934934</v>
      </c>
      <c r="AE58" s="26">
        <f t="shared" si="20"/>
        <v>8.9169139465875364</v>
      </c>
      <c r="AF58" s="26">
        <f t="shared" si="11"/>
        <v>0.45639366027715544</v>
      </c>
      <c r="AG58" s="26">
        <f t="shared" si="23"/>
        <v>0.1498800959232614</v>
      </c>
      <c r="AH58" s="26">
        <v>15.86</v>
      </c>
      <c r="AI58" s="27">
        <v>9.6999999999999993</v>
      </c>
      <c r="AJ58" s="26">
        <v>0.36</v>
      </c>
      <c r="AK58" s="28">
        <v>739</v>
      </c>
      <c r="AL58" s="28">
        <v>12800</v>
      </c>
      <c r="AM58" s="26">
        <f t="shared" si="12"/>
        <v>13.71832914859621</v>
      </c>
      <c r="AN58" s="26">
        <f t="shared" si="22"/>
        <v>22.635243095183753</v>
      </c>
      <c r="AO58" s="28">
        <v>5</v>
      </c>
      <c r="AP58" s="28">
        <v>68</v>
      </c>
      <c r="AQ58" s="28">
        <v>33</v>
      </c>
      <c r="AR58" s="27">
        <v>38.799999999999997</v>
      </c>
      <c r="AS58" s="27">
        <v>29.4</v>
      </c>
      <c r="AT58" s="28">
        <v>1413</v>
      </c>
      <c r="AU58" s="28">
        <v>5270</v>
      </c>
      <c r="AV58" s="26">
        <v>4.82</v>
      </c>
      <c r="AW58" s="26">
        <v>1.7</v>
      </c>
      <c r="AX58" s="27">
        <v>14.9</v>
      </c>
      <c r="AY58" s="26">
        <v>0.56000000000000005</v>
      </c>
      <c r="AZ58" s="27">
        <v>12.5</v>
      </c>
      <c r="BA58" s="28">
        <v>263</v>
      </c>
      <c r="BB58" s="28">
        <v>8</v>
      </c>
      <c r="BC58" s="28">
        <v>55</v>
      </c>
      <c r="BD58" s="28">
        <v>4</v>
      </c>
      <c r="BE58" s="27">
        <v>3.8</v>
      </c>
      <c r="BF58" s="27">
        <v>12</v>
      </c>
      <c r="BG58" s="27">
        <v>28.2</v>
      </c>
      <c r="BH58" s="26">
        <v>0.02</v>
      </c>
      <c r="BI58" s="28" t="s">
        <v>25</v>
      </c>
      <c r="BJ58" s="27">
        <v>1.9</v>
      </c>
      <c r="BK58" s="26">
        <v>0.06</v>
      </c>
      <c r="BL58" s="27">
        <v>0.4</v>
      </c>
      <c r="BM58" s="28">
        <v>30</v>
      </c>
      <c r="BN58" s="27">
        <v>6.4</v>
      </c>
      <c r="BO58" s="27">
        <v>15.2</v>
      </c>
      <c r="BP58" s="26">
        <v>1.68</v>
      </c>
      <c r="BQ58" s="27">
        <v>7.2</v>
      </c>
      <c r="BR58" s="27">
        <v>1.8</v>
      </c>
      <c r="BS58" s="26">
        <v>0.45</v>
      </c>
      <c r="BT58" s="26">
        <v>1.55</v>
      </c>
      <c r="BU58" s="26">
        <v>0.25</v>
      </c>
      <c r="BV58" s="26">
        <v>1.33</v>
      </c>
      <c r="BW58" s="26">
        <v>0.31</v>
      </c>
      <c r="BX58" s="26">
        <v>0.75</v>
      </c>
      <c r="BY58" s="26">
        <v>0.13</v>
      </c>
      <c r="BZ58" s="27">
        <v>0.8</v>
      </c>
      <c r="CA58" s="26">
        <v>0.12</v>
      </c>
      <c r="CB58" s="28">
        <v>1</v>
      </c>
      <c r="CC58" s="27">
        <v>0.3</v>
      </c>
      <c r="CD58" s="28">
        <v>1</v>
      </c>
      <c r="CE58" s="26">
        <v>0</v>
      </c>
      <c r="CF58" s="28">
        <v>166</v>
      </c>
      <c r="CG58" s="26">
        <v>0.27</v>
      </c>
      <c r="CH58" s="26">
        <v>1.1100000000000001</v>
      </c>
      <c r="CI58" s="28">
        <v>5</v>
      </c>
      <c r="CJ58" s="26">
        <v>0.06</v>
      </c>
      <c r="CK58" s="27">
        <v>1.5</v>
      </c>
      <c r="CL58" s="29">
        <v>2.5299999999999998</v>
      </c>
    </row>
    <row r="59" spans="1:90">
      <c r="A59" s="10" t="s">
        <v>4</v>
      </c>
      <c r="B59" s="38">
        <v>1</v>
      </c>
      <c r="C59" s="38">
        <v>1</v>
      </c>
      <c r="D59" s="9">
        <v>536</v>
      </c>
      <c r="E59" s="9" t="s">
        <v>15</v>
      </c>
      <c r="F59" s="38">
        <v>4</v>
      </c>
      <c r="G59" s="16">
        <v>-0.52612190333333331</v>
      </c>
      <c r="H59" s="16">
        <v>5.0164187168270967E-3</v>
      </c>
      <c r="I59" s="16">
        <v>-9.479557999999999E-2</v>
      </c>
      <c r="J59" s="16">
        <v>3.2159421281851459E-2</v>
      </c>
      <c r="K59" s="16">
        <v>-0.18784568434122464</v>
      </c>
      <c r="L59" s="16">
        <v>5.7062767918962067E-2</v>
      </c>
      <c r="M59" s="26">
        <f t="shared" si="7"/>
        <v>83.882639347888556</v>
      </c>
      <c r="N59" s="26">
        <f t="shared" si="8"/>
        <v>54.92007372360186</v>
      </c>
      <c r="O59" s="26">
        <f t="shared" si="9"/>
        <v>83.882639347888556</v>
      </c>
      <c r="P59" s="26">
        <v>14.72</v>
      </c>
      <c r="Q59" s="26">
        <v>12.6</v>
      </c>
      <c r="R59" s="26">
        <v>2.64</v>
      </c>
      <c r="S59" s="26">
        <v>13.55</v>
      </c>
      <c r="T59" s="26">
        <v>1.62</v>
      </c>
      <c r="U59" s="26">
        <v>0.19</v>
      </c>
      <c r="V59" s="26">
        <v>15.38</v>
      </c>
      <c r="W59" s="35">
        <v>0.57999999999999996</v>
      </c>
      <c r="X59" s="26">
        <v>0.2</v>
      </c>
      <c r="Y59" s="26">
        <f t="shared" si="15"/>
        <v>6.8817204301075279</v>
      </c>
      <c r="Z59" s="26">
        <f t="shared" si="16"/>
        <v>8.8124213176668071</v>
      </c>
      <c r="AA59" s="26">
        <f t="shared" si="17"/>
        <v>1.397564849126522</v>
      </c>
      <c r="AB59" s="26">
        <f t="shared" si="10"/>
        <v>9.6854896354538962</v>
      </c>
      <c r="AC59" s="26">
        <f t="shared" si="18"/>
        <v>0.97708082026538012</v>
      </c>
      <c r="AD59" s="26">
        <f t="shared" si="19"/>
        <v>0.14717273431448491</v>
      </c>
      <c r="AE59" s="26">
        <f t="shared" si="20"/>
        <v>11.409495548961424</v>
      </c>
      <c r="AF59" s="26">
        <f t="shared" si="11"/>
        <v>0.4812878599286366</v>
      </c>
      <c r="AG59" s="26">
        <f t="shared" si="23"/>
        <v>0.11990407673860913</v>
      </c>
      <c r="AH59" s="26">
        <v>21.49</v>
      </c>
      <c r="AI59" s="27">
        <v>9.6</v>
      </c>
      <c r="AJ59" s="26">
        <v>0.1</v>
      </c>
      <c r="AK59" s="28">
        <v>672</v>
      </c>
      <c r="AL59" s="28">
        <v>31900</v>
      </c>
      <c r="AM59" s="26">
        <f t="shared" si="12"/>
        <v>17.553070075325266</v>
      </c>
      <c r="AN59" s="26">
        <f t="shared" si="22"/>
        <v>28.962565624286697</v>
      </c>
      <c r="AO59" s="28">
        <v>3</v>
      </c>
      <c r="AP59" s="28">
        <v>57</v>
      </c>
      <c r="AQ59" s="28">
        <v>19</v>
      </c>
      <c r="AR59" s="27">
        <v>55.5</v>
      </c>
      <c r="AS59" s="27">
        <v>21.8</v>
      </c>
      <c r="AT59" s="28">
        <v>1813</v>
      </c>
      <c r="AU59" s="28">
        <v>13900</v>
      </c>
      <c r="AV59" s="26">
        <v>4.6900000000000004</v>
      </c>
      <c r="AW59" s="26">
        <v>3.09</v>
      </c>
      <c r="AX59" s="27">
        <v>23.9</v>
      </c>
      <c r="AY59" s="26">
        <v>0.64</v>
      </c>
      <c r="AZ59" s="27">
        <v>10</v>
      </c>
      <c r="BA59" s="28">
        <v>222</v>
      </c>
      <c r="BB59" s="28">
        <v>5</v>
      </c>
      <c r="BC59" s="28">
        <v>36</v>
      </c>
      <c r="BD59" s="28">
        <v>3</v>
      </c>
      <c r="BE59" s="27">
        <v>7.2</v>
      </c>
      <c r="BF59" s="27">
        <v>13</v>
      </c>
      <c r="BG59" s="27">
        <v>91.9</v>
      </c>
      <c r="BH59" s="26">
        <v>0.04</v>
      </c>
      <c r="BI59" s="28" t="s">
        <v>25</v>
      </c>
      <c r="BJ59" s="27">
        <v>4.5999999999999996</v>
      </c>
      <c r="BK59" s="28" t="s">
        <v>25</v>
      </c>
      <c r="BL59" s="27">
        <v>0.3</v>
      </c>
      <c r="BM59" s="28">
        <v>39</v>
      </c>
      <c r="BN59" s="27">
        <v>4.2</v>
      </c>
      <c r="BO59" s="27">
        <v>10.4</v>
      </c>
      <c r="BP59" s="26">
        <v>1.3</v>
      </c>
      <c r="BQ59" s="27">
        <v>4.8</v>
      </c>
      <c r="BR59" s="27">
        <v>1</v>
      </c>
      <c r="BS59" s="26">
        <v>0.32</v>
      </c>
      <c r="BT59" s="26">
        <v>1.1000000000000001</v>
      </c>
      <c r="BU59" s="26">
        <v>0.17</v>
      </c>
      <c r="BV59" s="26">
        <v>0.83</v>
      </c>
      <c r="BW59" s="26">
        <v>0.2</v>
      </c>
      <c r="BX59" s="26">
        <v>0.56000000000000005</v>
      </c>
      <c r="BY59" s="26">
        <v>7.0000000000000007E-2</v>
      </c>
      <c r="BZ59" s="27">
        <v>0.6</v>
      </c>
      <c r="CA59" s="26">
        <v>0.09</v>
      </c>
      <c r="CB59" s="28" t="s">
        <v>25</v>
      </c>
      <c r="CC59" s="27">
        <v>0.2</v>
      </c>
      <c r="CD59" s="28">
        <v>1</v>
      </c>
      <c r="CE59" s="26">
        <v>0</v>
      </c>
      <c r="CF59" s="28">
        <v>315</v>
      </c>
      <c r="CG59" s="26">
        <v>0.46</v>
      </c>
      <c r="CH59" s="26">
        <v>2.35</v>
      </c>
      <c r="CI59" s="28">
        <v>11</v>
      </c>
      <c r="CJ59" s="26">
        <v>0.05</v>
      </c>
      <c r="CK59" s="27">
        <v>1.1000000000000001</v>
      </c>
      <c r="CL59" s="29">
        <v>2.16</v>
      </c>
    </row>
    <row r="60" spans="1:90">
      <c r="A60" s="10" t="s">
        <v>4</v>
      </c>
      <c r="B60" s="38">
        <v>1</v>
      </c>
      <c r="C60" s="38">
        <v>1</v>
      </c>
      <c r="D60" s="9">
        <v>643</v>
      </c>
      <c r="E60" s="9" t="s">
        <v>15</v>
      </c>
      <c r="F60" s="38">
        <v>4</v>
      </c>
      <c r="G60" s="16">
        <v>-8.5373326666666582E-2</v>
      </c>
      <c r="H60" s="16">
        <v>2.723279705957752E-2</v>
      </c>
      <c r="I60" s="16">
        <v>0</v>
      </c>
      <c r="J60" s="16"/>
      <c r="K60" s="16"/>
      <c r="L60" s="16"/>
      <c r="M60" s="26">
        <f t="shared" si="7"/>
        <v>89.417699751410268</v>
      </c>
      <c r="N60" s="26">
        <f t="shared" si="8"/>
        <v>53.129751794322843</v>
      </c>
      <c r="O60" s="26">
        <f t="shared" si="9"/>
        <v>89.417699751410268</v>
      </c>
      <c r="P60" s="26">
        <v>6.88</v>
      </c>
      <c r="Q60" s="26">
        <v>9.89</v>
      </c>
      <c r="R60" s="26">
        <v>0.8</v>
      </c>
      <c r="S60" s="26">
        <v>9.08</v>
      </c>
      <c r="T60" s="26">
        <v>0.72</v>
      </c>
      <c r="U60" s="26">
        <v>0.19</v>
      </c>
      <c r="V60" s="26">
        <v>19.27</v>
      </c>
      <c r="W60" s="35">
        <v>0.41</v>
      </c>
      <c r="X60" s="26">
        <v>0.04</v>
      </c>
      <c r="Y60" s="26">
        <f t="shared" si="15"/>
        <v>3.2164562879850398</v>
      </c>
      <c r="Z60" s="26">
        <f t="shared" si="16"/>
        <v>6.9170513358511689</v>
      </c>
      <c r="AA60" s="26">
        <f t="shared" si="17"/>
        <v>0.42350449973530968</v>
      </c>
      <c r="AB60" s="26">
        <f t="shared" si="10"/>
        <v>6.4903502501786994</v>
      </c>
      <c r="AC60" s="26">
        <f t="shared" si="18"/>
        <v>0.43425814234016891</v>
      </c>
      <c r="AD60" s="26">
        <f t="shared" si="19"/>
        <v>0.14717273431448491</v>
      </c>
      <c r="AE60" s="26">
        <f t="shared" si="20"/>
        <v>14.295252225519286</v>
      </c>
      <c r="AF60" s="26">
        <f t="shared" si="11"/>
        <v>0.3402207285702431</v>
      </c>
      <c r="AG60" s="26">
        <f t="shared" si="23"/>
        <v>2.3980815347721823E-2</v>
      </c>
      <c r="AH60" s="26">
        <v>24.83</v>
      </c>
      <c r="AI60" s="27">
        <v>6.9</v>
      </c>
      <c r="AJ60" s="26">
        <v>0.3</v>
      </c>
      <c r="AK60" s="28">
        <v>311</v>
      </c>
      <c r="AL60" s="28">
        <v>70700</v>
      </c>
      <c r="AM60" s="26">
        <f t="shared" si="12"/>
        <v>21.992695731568134</v>
      </c>
      <c r="AN60" s="26">
        <f t="shared" si="22"/>
        <v>36.287947957087425</v>
      </c>
      <c r="AO60" s="28" t="s">
        <v>25</v>
      </c>
      <c r="AP60" s="28">
        <v>53</v>
      </c>
      <c r="AQ60" s="28">
        <v>3</v>
      </c>
      <c r="AR60" s="27">
        <v>112</v>
      </c>
      <c r="AS60" s="27">
        <v>14.3</v>
      </c>
      <c r="AT60" s="28">
        <v>5349</v>
      </c>
      <c r="AU60" s="28">
        <v>24600</v>
      </c>
      <c r="AV60" s="26">
        <v>8.6300000000000008</v>
      </c>
      <c r="AW60" s="26">
        <v>2</v>
      </c>
      <c r="AX60" s="27">
        <v>129</v>
      </c>
      <c r="AY60" s="26">
        <v>2.79</v>
      </c>
      <c r="AZ60" s="27">
        <v>4.5</v>
      </c>
      <c r="BA60" s="28">
        <v>153</v>
      </c>
      <c r="BB60" s="28">
        <v>1</v>
      </c>
      <c r="BC60" s="28">
        <v>7</v>
      </c>
      <c r="BD60" s="28" t="s">
        <v>25</v>
      </c>
      <c r="BE60" s="27">
        <v>40</v>
      </c>
      <c r="BF60" s="27">
        <v>48</v>
      </c>
      <c r="BG60" s="27">
        <v>407</v>
      </c>
      <c r="BH60" s="26">
        <v>0.02</v>
      </c>
      <c r="BI60" s="28" t="s">
        <v>25</v>
      </c>
      <c r="BJ60" s="27">
        <v>20.6</v>
      </c>
      <c r="BK60" s="28" t="s">
        <v>25</v>
      </c>
      <c r="BL60" s="27">
        <v>0.1</v>
      </c>
      <c r="BM60" s="28">
        <v>76</v>
      </c>
      <c r="BN60" s="27">
        <v>1.2</v>
      </c>
      <c r="BO60" s="27">
        <v>2.7</v>
      </c>
      <c r="BP60" s="26">
        <v>0.33</v>
      </c>
      <c r="BQ60" s="27">
        <v>1.2</v>
      </c>
      <c r="BR60" s="27">
        <v>0.3</v>
      </c>
      <c r="BS60" s="26">
        <v>0.15</v>
      </c>
      <c r="BT60" s="26">
        <v>0.33</v>
      </c>
      <c r="BU60" s="28" t="s">
        <v>25</v>
      </c>
      <c r="BV60" s="26">
        <v>0.17</v>
      </c>
      <c r="BW60" s="28" t="s">
        <v>25</v>
      </c>
      <c r="BX60" s="26">
        <v>0.12</v>
      </c>
      <c r="BY60" s="28" t="s">
        <v>25</v>
      </c>
      <c r="BZ60" s="27">
        <v>0.1</v>
      </c>
      <c r="CA60" s="28" t="s">
        <v>25</v>
      </c>
      <c r="CB60" s="28" t="s">
        <v>25</v>
      </c>
      <c r="CC60" s="28" t="s">
        <v>25</v>
      </c>
      <c r="CD60" s="28">
        <v>15</v>
      </c>
      <c r="CE60" s="26">
        <v>0</v>
      </c>
      <c r="CF60" s="28">
        <v>948</v>
      </c>
      <c r="CG60" s="26">
        <v>0.69</v>
      </c>
      <c r="CH60" s="26">
        <v>3.03</v>
      </c>
      <c r="CI60" s="28">
        <v>43</v>
      </c>
      <c r="CJ60" s="26">
        <v>0.06</v>
      </c>
      <c r="CK60" s="27">
        <v>0.2</v>
      </c>
      <c r="CL60" s="29">
        <v>1.85</v>
      </c>
    </row>
    <row r="61" spans="1:90">
      <c r="A61" s="10" t="s">
        <v>4</v>
      </c>
      <c r="B61" s="38">
        <v>1</v>
      </c>
      <c r="C61" s="38">
        <v>1</v>
      </c>
      <c r="D61" s="9">
        <v>673</v>
      </c>
      <c r="E61" s="9" t="s">
        <v>15</v>
      </c>
      <c r="F61" s="38">
        <v>4</v>
      </c>
      <c r="G61" s="16">
        <v>-0.17970289</v>
      </c>
      <c r="H61" s="16">
        <v>2.4006690196159947E-2</v>
      </c>
      <c r="I61" s="16">
        <v>-1.7883439999999973E-2</v>
      </c>
      <c r="J61" s="16">
        <v>3.3906704087823092E-2</v>
      </c>
      <c r="K61" s="16">
        <v>-3.5222945251590046E-2</v>
      </c>
      <c r="L61" s="16">
        <v>7.4648294693716921E-2</v>
      </c>
      <c r="M61" s="26">
        <f t="shared" si="7"/>
        <v>88.488415347899604</v>
      </c>
      <c r="N61" s="26">
        <f t="shared" si="8"/>
        <v>55.57127314292358</v>
      </c>
      <c r="O61" s="26">
        <f t="shared" si="9"/>
        <v>88.488415347899604</v>
      </c>
      <c r="P61" s="26">
        <v>7.35</v>
      </c>
      <c r="Q61" s="26">
        <v>9.15</v>
      </c>
      <c r="R61" s="26">
        <v>1.04</v>
      </c>
      <c r="S61" s="26">
        <v>9.69</v>
      </c>
      <c r="T61" s="26">
        <v>0.85</v>
      </c>
      <c r="U61" s="26">
        <v>0.15</v>
      </c>
      <c r="V61" s="26">
        <v>17.48</v>
      </c>
      <c r="W61" s="35">
        <v>0.43</v>
      </c>
      <c r="X61" s="26">
        <v>0.05</v>
      </c>
      <c r="Y61" s="26">
        <f t="shared" si="15"/>
        <v>3.4361851332398317</v>
      </c>
      <c r="Z61" s="26">
        <f t="shared" si="16"/>
        <v>6.3994964330675623</v>
      </c>
      <c r="AA61" s="26">
        <f t="shared" si="17"/>
        <v>0.55055584965590265</v>
      </c>
      <c r="AB61" s="26">
        <f t="shared" si="10"/>
        <v>6.9263759828448883</v>
      </c>
      <c r="AC61" s="26">
        <f t="shared" si="18"/>
        <v>0.51266586248492163</v>
      </c>
      <c r="AD61" s="26">
        <f t="shared" si="19"/>
        <v>0.11618900077459333</v>
      </c>
      <c r="AE61" s="26">
        <f t="shared" si="20"/>
        <v>12.967359050445104</v>
      </c>
      <c r="AF61" s="26">
        <f t="shared" si="11"/>
        <v>0.35681686167123056</v>
      </c>
      <c r="AG61" s="26">
        <f t="shared" si="23"/>
        <v>2.9976019184652283E-2</v>
      </c>
      <c r="AH61" s="26">
        <v>26.21</v>
      </c>
      <c r="AI61" s="27">
        <v>7.3</v>
      </c>
      <c r="AJ61" s="28" t="s">
        <v>25</v>
      </c>
      <c r="AK61" s="28">
        <v>378</v>
      </c>
      <c r="AL61" s="28">
        <v>76200</v>
      </c>
      <c r="AM61" s="26">
        <f t="shared" si="12"/>
        <v>19.94978315453093</v>
      </c>
      <c r="AN61" s="26">
        <f t="shared" si="22"/>
        <v>32.917142204976024</v>
      </c>
      <c r="AO61" s="28" t="s">
        <v>25</v>
      </c>
      <c r="AP61" s="28">
        <v>54</v>
      </c>
      <c r="AQ61" s="28">
        <v>6</v>
      </c>
      <c r="AR61" s="27">
        <v>128</v>
      </c>
      <c r="AS61" s="27">
        <v>21</v>
      </c>
      <c r="AT61" s="28">
        <v>5131</v>
      </c>
      <c r="AU61" s="28">
        <v>26800</v>
      </c>
      <c r="AV61" s="26">
        <v>9.85</v>
      </c>
      <c r="AW61" s="26">
        <v>2.09</v>
      </c>
      <c r="AX61" s="27">
        <v>111</v>
      </c>
      <c r="AY61" s="26">
        <v>2.91</v>
      </c>
      <c r="AZ61" s="27">
        <v>5</v>
      </c>
      <c r="BA61" s="28">
        <v>170</v>
      </c>
      <c r="BB61" s="28">
        <v>1</v>
      </c>
      <c r="BC61" s="28">
        <v>10</v>
      </c>
      <c r="BD61" s="28" t="s">
        <v>25</v>
      </c>
      <c r="BE61" s="27">
        <v>27.2</v>
      </c>
      <c r="BF61" s="27">
        <v>22</v>
      </c>
      <c r="BG61" s="27">
        <v>180</v>
      </c>
      <c r="BH61" s="26">
        <v>0.03</v>
      </c>
      <c r="BI61" s="28" t="s">
        <v>25</v>
      </c>
      <c r="BJ61" s="27">
        <v>18.3</v>
      </c>
      <c r="BK61" s="28" t="s">
        <v>25</v>
      </c>
      <c r="BL61" s="28" t="s">
        <v>25</v>
      </c>
      <c r="BM61" s="28">
        <v>314</v>
      </c>
      <c r="BN61" s="27">
        <v>1.4</v>
      </c>
      <c r="BO61" s="27">
        <v>3.2</v>
      </c>
      <c r="BP61" s="26">
        <v>0.37</v>
      </c>
      <c r="BQ61" s="27">
        <v>1.5</v>
      </c>
      <c r="BR61" s="27">
        <v>0.3</v>
      </c>
      <c r="BS61" s="26">
        <v>0.11</v>
      </c>
      <c r="BT61" s="26">
        <v>0.28999999999999998</v>
      </c>
      <c r="BU61" s="28" t="s">
        <v>25</v>
      </c>
      <c r="BV61" s="26">
        <v>0.34</v>
      </c>
      <c r="BW61" s="26">
        <v>0.06</v>
      </c>
      <c r="BX61" s="26">
        <v>0.2</v>
      </c>
      <c r="BY61" s="28" t="s">
        <v>25</v>
      </c>
      <c r="BZ61" s="27">
        <v>0.1</v>
      </c>
      <c r="CA61" s="28" t="s">
        <v>25</v>
      </c>
      <c r="CB61" s="28" t="s">
        <v>25</v>
      </c>
      <c r="CC61" s="28" t="s">
        <v>25</v>
      </c>
      <c r="CD61" s="28">
        <v>4</v>
      </c>
      <c r="CE61" s="26">
        <v>0.01</v>
      </c>
      <c r="CF61" s="28">
        <v>659</v>
      </c>
      <c r="CG61" s="26">
        <v>0.9</v>
      </c>
      <c r="CH61" s="26">
        <v>4.63</v>
      </c>
      <c r="CI61" s="28">
        <v>51</v>
      </c>
      <c r="CJ61" s="26">
        <v>0.08</v>
      </c>
      <c r="CK61" s="27">
        <v>0.2</v>
      </c>
      <c r="CL61" s="29">
        <v>3.75</v>
      </c>
    </row>
    <row r="62" spans="1:90">
      <c r="A62" s="11" t="s">
        <v>4</v>
      </c>
      <c r="B62" s="39">
        <v>1</v>
      </c>
      <c r="C62" s="39">
        <v>1</v>
      </c>
      <c r="D62" s="12">
        <v>850</v>
      </c>
      <c r="E62" s="12" t="s">
        <v>15</v>
      </c>
      <c r="F62" s="39">
        <v>4</v>
      </c>
      <c r="G62" s="17">
        <v>-0.25959000333333332</v>
      </c>
      <c r="H62" s="17">
        <v>2.5693698061854238E-2</v>
      </c>
      <c r="I62" s="17">
        <v>7.8209599999999879E-2</v>
      </c>
      <c r="J62" s="17">
        <v>3.9924109753881692E-2</v>
      </c>
      <c r="K62" s="17">
        <v>0.15569978253905339</v>
      </c>
      <c r="L62" s="17">
        <v>8.1478498083604883E-2</v>
      </c>
      <c r="M62" s="22">
        <f t="shared" si="7"/>
        <v>90.48983589903645</v>
      </c>
      <c r="N62" s="22">
        <f t="shared" si="8"/>
        <v>53.354478674658452</v>
      </c>
      <c r="O62" s="22">
        <f t="shared" si="9"/>
        <v>90.48983589903645</v>
      </c>
      <c r="P62" s="22">
        <v>6.77</v>
      </c>
      <c r="Q62" s="22">
        <v>12.01</v>
      </c>
      <c r="R62" s="22">
        <v>0.79</v>
      </c>
      <c r="S62" s="22">
        <v>8.08</v>
      </c>
      <c r="T62" s="22">
        <v>0.77</v>
      </c>
      <c r="U62" s="22">
        <v>0.14000000000000001</v>
      </c>
      <c r="V62" s="22">
        <v>19.72</v>
      </c>
      <c r="W62" s="22">
        <v>0.27</v>
      </c>
      <c r="X62" s="22">
        <v>0.03</v>
      </c>
      <c r="Y62" s="22">
        <f t="shared" si="15"/>
        <v>3.1650303880317905</v>
      </c>
      <c r="Z62" s="22">
        <f t="shared" si="16"/>
        <v>8.3997761924744712</v>
      </c>
      <c r="AA62" s="22">
        <f t="shared" si="17"/>
        <v>0.41821069348861833</v>
      </c>
      <c r="AB62" s="22">
        <f t="shared" si="10"/>
        <v>5.7755539671193707</v>
      </c>
      <c r="AC62" s="22">
        <f t="shared" si="18"/>
        <v>0.46441495778045844</v>
      </c>
      <c r="AD62" s="22">
        <f t="shared" si="19"/>
        <v>0.10844306738962046</v>
      </c>
      <c r="AE62" s="22">
        <f t="shared" si="20"/>
        <v>14.629080118694361</v>
      </c>
      <c r="AF62" s="22">
        <f t="shared" si="11"/>
        <v>0.22404779686333084</v>
      </c>
      <c r="AG62" s="22">
        <f t="shared" si="23"/>
        <v>1.7985611510791366E-2</v>
      </c>
      <c r="AH62" s="22">
        <v>23</v>
      </c>
      <c r="AI62" s="23">
        <v>5</v>
      </c>
      <c r="AJ62" s="22">
        <v>0.13</v>
      </c>
      <c r="AK62" s="24">
        <v>354</v>
      </c>
      <c r="AL62" s="24">
        <v>70200</v>
      </c>
      <c r="AM62" s="22">
        <f t="shared" si="12"/>
        <v>22.506277105683633</v>
      </c>
      <c r="AN62" s="22">
        <f t="shared" si="22"/>
        <v>37.135357224377998</v>
      </c>
      <c r="AO62" s="24" t="s">
        <v>25</v>
      </c>
      <c r="AP62" s="24">
        <v>51</v>
      </c>
      <c r="AQ62" s="24">
        <v>4</v>
      </c>
      <c r="AR62" s="23">
        <v>115</v>
      </c>
      <c r="AS62" s="23">
        <v>19.3</v>
      </c>
      <c r="AT62" s="24">
        <v>4007</v>
      </c>
      <c r="AU62" s="24">
        <v>39200</v>
      </c>
      <c r="AV62" s="22">
        <v>8.6199999999999992</v>
      </c>
      <c r="AW62" s="22">
        <v>2.62</v>
      </c>
      <c r="AX62" s="23">
        <v>113</v>
      </c>
      <c r="AY62" s="22">
        <v>2.95</v>
      </c>
      <c r="AZ62" s="23">
        <v>2.8</v>
      </c>
      <c r="BA62" s="24">
        <v>271</v>
      </c>
      <c r="BB62" s="24" t="s">
        <v>25</v>
      </c>
      <c r="BC62" s="24">
        <v>6</v>
      </c>
      <c r="BD62" s="24" t="s">
        <v>25</v>
      </c>
      <c r="BE62" s="23">
        <v>59.9</v>
      </c>
      <c r="BF62" s="23">
        <v>69</v>
      </c>
      <c r="BG62" s="23">
        <v>774</v>
      </c>
      <c r="BH62" s="22">
        <v>0.02</v>
      </c>
      <c r="BI62" s="24" t="s">
        <v>25</v>
      </c>
      <c r="BJ62" s="23">
        <v>19.399999999999999</v>
      </c>
      <c r="BK62" s="22">
        <v>7.0000000000000007E-2</v>
      </c>
      <c r="BL62" s="24" t="s">
        <v>25</v>
      </c>
      <c r="BM62" s="24">
        <v>1660</v>
      </c>
      <c r="BN62" s="23">
        <v>1.1000000000000001</v>
      </c>
      <c r="BO62" s="23">
        <v>2.2999999999999998</v>
      </c>
      <c r="BP62" s="22">
        <v>0.26</v>
      </c>
      <c r="BQ62" s="23">
        <v>1.2</v>
      </c>
      <c r="BR62" s="23">
        <v>0.2</v>
      </c>
      <c r="BS62" s="22">
        <v>0.17</v>
      </c>
      <c r="BT62" s="22">
        <v>0.2</v>
      </c>
      <c r="BU62" s="24" t="s">
        <v>25</v>
      </c>
      <c r="BV62" s="22">
        <v>0.1</v>
      </c>
      <c r="BW62" s="24" t="s">
        <v>25</v>
      </c>
      <c r="BX62" s="22">
        <v>0.13</v>
      </c>
      <c r="BY62" s="24" t="s">
        <v>25</v>
      </c>
      <c r="BZ62" s="23">
        <v>0.1</v>
      </c>
      <c r="CA62" s="24" t="s">
        <v>25</v>
      </c>
      <c r="CB62" s="24" t="s">
        <v>25</v>
      </c>
      <c r="CC62" s="24" t="s">
        <v>25</v>
      </c>
      <c r="CD62" s="24">
        <v>9</v>
      </c>
      <c r="CE62" s="22">
        <v>0</v>
      </c>
      <c r="CF62" s="24">
        <v>787</v>
      </c>
      <c r="CG62" s="22">
        <v>0.91</v>
      </c>
      <c r="CH62" s="22">
        <v>2.35</v>
      </c>
      <c r="CI62" s="24">
        <v>57</v>
      </c>
      <c r="CJ62" s="22">
        <v>0.09</v>
      </c>
      <c r="CK62" s="23">
        <v>0.2</v>
      </c>
      <c r="CL62" s="30">
        <v>3.04</v>
      </c>
    </row>
    <row r="63" spans="1:90" ht="15" customHeight="1">
      <c r="A63" s="6" t="s">
        <v>85</v>
      </c>
      <c r="B63" s="6"/>
      <c r="C63" s="6"/>
    </row>
    <row r="64" spans="1:90">
      <c r="A64" s="6" t="s">
        <v>86</v>
      </c>
      <c r="B64" s="6"/>
      <c r="C64" s="6"/>
    </row>
    <row r="65" spans="1:78">
      <c r="A65" s="6"/>
      <c r="B65" s="6"/>
      <c r="C65" s="6"/>
    </row>
    <row r="66" spans="1:78" ht="17.25">
      <c r="A66" s="60" t="s">
        <v>5</v>
      </c>
      <c r="B66" s="32"/>
      <c r="C66" s="32"/>
      <c r="D66" s="64" t="s">
        <v>6</v>
      </c>
      <c r="E66" s="64" t="s">
        <v>7</v>
      </c>
      <c r="F66" s="32"/>
      <c r="G66" s="13" t="s">
        <v>20</v>
      </c>
      <c r="H66" s="14" t="s">
        <v>23</v>
      </c>
      <c r="I66" s="13" t="s">
        <v>21</v>
      </c>
      <c r="J66" s="14" t="s">
        <v>23</v>
      </c>
      <c r="K66" s="13" t="s">
        <v>22</v>
      </c>
      <c r="L66" s="14" t="s">
        <v>23</v>
      </c>
      <c r="M66" s="18" t="s">
        <v>94</v>
      </c>
      <c r="N66" s="18" t="s">
        <v>95</v>
      </c>
      <c r="O66" s="18" t="s">
        <v>96</v>
      </c>
      <c r="P66" s="18" t="s">
        <v>97</v>
      </c>
      <c r="Q66" s="18" t="s">
        <v>98</v>
      </c>
      <c r="R66" s="18" t="s">
        <v>39</v>
      </c>
      <c r="S66" s="18" t="s">
        <v>100</v>
      </c>
      <c r="T66" s="18" t="s">
        <v>101</v>
      </c>
      <c r="U66" s="18" t="s">
        <v>31</v>
      </c>
      <c r="V66" s="19" t="s">
        <v>32</v>
      </c>
      <c r="W66" s="18" t="s">
        <v>33</v>
      </c>
      <c r="X66" s="20" t="s">
        <v>34</v>
      </c>
      <c r="Y66" s="20" t="s">
        <v>35</v>
      </c>
      <c r="Z66" s="20" t="s">
        <v>36</v>
      </c>
      <c r="AA66" s="20" t="s">
        <v>37</v>
      </c>
      <c r="AB66" s="20" t="s">
        <v>38</v>
      </c>
      <c r="AC66" s="19" t="s">
        <v>40</v>
      </c>
      <c r="AD66" s="19" t="s">
        <v>41</v>
      </c>
      <c r="AE66" s="20" t="s">
        <v>16</v>
      </c>
      <c r="AF66" s="20" t="s">
        <v>17</v>
      </c>
      <c r="AG66" s="18" t="s">
        <v>42</v>
      </c>
      <c r="AH66" s="18" t="s">
        <v>43</v>
      </c>
      <c r="AI66" s="19" t="s">
        <v>44</v>
      </c>
      <c r="AJ66" s="18" t="s">
        <v>45</v>
      </c>
      <c r="AK66" s="19" t="s">
        <v>46</v>
      </c>
      <c r="AL66" s="20" t="s">
        <v>47</v>
      </c>
      <c r="AM66" s="20" t="s">
        <v>48</v>
      </c>
      <c r="AN66" s="20" t="s">
        <v>49</v>
      </c>
      <c r="AO66" s="20" t="s">
        <v>50</v>
      </c>
      <c r="AP66" s="19" t="s">
        <v>51</v>
      </c>
      <c r="AQ66" s="19" t="s">
        <v>52</v>
      </c>
      <c r="AR66" s="19" t="s">
        <v>53</v>
      </c>
      <c r="AS66" s="18" t="s">
        <v>54</v>
      </c>
      <c r="AT66" s="18" t="s">
        <v>55</v>
      </c>
      <c r="AU66" s="19" t="s">
        <v>56</v>
      </c>
      <c r="AV66" s="18" t="s">
        <v>57</v>
      </c>
      <c r="AW66" s="19" t="s">
        <v>58</v>
      </c>
      <c r="AX66" s="20" t="s">
        <v>59</v>
      </c>
      <c r="AY66" s="19" t="s">
        <v>60</v>
      </c>
      <c r="AZ66" s="19" t="s">
        <v>61</v>
      </c>
      <c r="BA66" s="18" t="s">
        <v>62</v>
      </c>
      <c r="BB66" s="19" t="s">
        <v>63</v>
      </c>
      <c r="BC66" s="19" t="s">
        <v>64</v>
      </c>
      <c r="BD66" s="18" t="s">
        <v>65</v>
      </c>
      <c r="BE66" s="18" t="s">
        <v>66</v>
      </c>
      <c r="BF66" s="18" t="s">
        <v>67</v>
      </c>
      <c r="BG66" s="18" t="s">
        <v>68</v>
      </c>
      <c r="BH66" s="18" t="s">
        <v>69</v>
      </c>
      <c r="BI66" s="18" t="s">
        <v>70</v>
      </c>
      <c r="BJ66" s="18" t="s">
        <v>71</v>
      </c>
      <c r="BK66" s="19" t="s">
        <v>72</v>
      </c>
      <c r="BL66" s="18" t="s">
        <v>73</v>
      </c>
      <c r="BM66" s="20" t="s">
        <v>74</v>
      </c>
      <c r="BN66" s="19" t="s">
        <v>75</v>
      </c>
      <c r="BO66" s="20" t="s">
        <v>76</v>
      </c>
      <c r="BP66" s="18" t="s">
        <v>77</v>
      </c>
      <c r="BQ66" s="20" t="s">
        <v>78</v>
      </c>
      <c r="BR66" s="18" t="s">
        <v>79</v>
      </c>
      <c r="BS66" s="18" t="s">
        <v>80</v>
      </c>
      <c r="BT66" s="20" t="s">
        <v>81</v>
      </c>
      <c r="BU66" s="18" t="s">
        <v>82</v>
      </c>
      <c r="BV66" s="19" t="s">
        <v>83</v>
      </c>
      <c r="BW66" s="18" t="s">
        <v>84</v>
      </c>
      <c r="BX66" s="34" t="s">
        <v>106</v>
      </c>
      <c r="BY66" s="21" t="s">
        <v>102</v>
      </c>
      <c r="BZ66" s="40" t="s">
        <v>93</v>
      </c>
    </row>
    <row r="67" spans="1:78">
      <c r="A67" s="61"/>
      <c r="B67" s="33"/>
      <c r="C67" s="33"/>
      <c r="D67" s="63"/>
      <c r="E67" s="63"/>
      <c r="F67" s="33"/>
      <c r="G67" s="15" t="s">
        <v>19</v>
      </c>
      <c r="H67" s="15" t="s">
        <v>19</v>
      </c>
      <c r="I67" s="15" t="s">
        <v>19</v>
      </c>
      <c r="J67" s="15" t="s">
        <v>19</v>
      </c>
      <c r="K67" s="15" t="s">
        <v>19</v>
      </c>
      <c r="L67" s="15" t="s">
        <v>19</v>
      </c>
      <c r="M67" s="22" t="s">
        <v>26</v>
      </c>
      <c r="N67" s="22" t="s">
        <v>26</v>
      </c>
      <c r="O67" s="22" t="s">
        <v>26</v>
      </c>
      <c r="P67" s="22" t="s">
        <v>26</v>
      </c>
      <c r="Q67" s="22" t="s">
        <v>26</v>
      </c>
      <c r="R67" s="22" t="s">
        <v>26</v>
      </c>
      <c r="S67" s="22" t="s">
        <v>26</v>
      </c>
      <c r="T67" s="22" t="s">
        <v>26</v>
      </c>
      <c r="U67" s="22" t="s">
        <v>26</v>
      </c>
      <c r="V67" s="23" t="s">
        <v>18</v>
      </c>
      <c r="W67" s="24" t="s">
        <v>18</v>
      </c>
      <c r="X67" s="24" t="s">
        <v>18</v>
      </c>
      <c r="Y67" s="24" t="s">
        <v>18</v>
      </c>
      <c r="Z67" s="24" t="s">
        <v>18</v>
      </c>
      <c r="AA67" s="24" t="s">
        <v>18</v>
      </c>
      <c r="AB67" s="24" t="s">
        <v>18</v>
      </c>
      <c r="AC67" s="23" t="s">
        <v>18</v>
      </c>
      <c r="AD67" s="23" t="s">
        <v>18</v>
      </c>
      <c r="AE67" s="24" t="s">
        <v>18</v>
      </c>
      <c r="AF67" s="24" t="s">
        <v>18</v>
      </c>
      <c r="AG67" s="24" t="s">
        <v>18</v>
      </c>
      <c r="AH67" s="24" t="s">
        <v>18</v>
      </c>
      <c r="AI67" s="23" t="s">
        <v>18</v>
      </c>
      <c r="AJ67" s="24" t="s">
        <v>18</v>
      </c>
      <c r="AK67" s="23" t="s">
        <v>18</v>
      </c>
      <c r="AL67" s="24" t="s">
        <v>18</v>
      </c>
      <c r="AM67" s="24" t="s">
        <v>18</v>
      </c>
      <c r="AN67" s="24" t="s">
        <v>18</v>
      </c>
      <c r="AO67" s="24" t="s">
        <v>18</v>
      </c>
      <c r="AP67" s="23" t="s">
        <v>18</v>
      </c>
      <c r="AQ67" s="23" t="s">
        <v>18</v>
      </c>
      <c r="AR67" s="23" t="s">
        <v>18</v>
      </c>
      <c r="AS67" s="24" t="s">
        <v>18</v>
      </c>
      <c r="AT67" s="24" t="s">
        <v>18</v>
      </c>
      <c r="AU67" s="23" t="s">
        <v>18</v>
      </c>
      <c r="AV67" s="24" t="s">
        <v>18</v>
      </c>
      <c r="AW67" s="23" t="s">
        <v>18</v>
      </c>
      <c r="AX67" s="24" t="s">
        <v>18</v>
      </c>
      <c r="AY67" s="23" t="s">
        <v>18</v>
      </c>
      <c r="AZ67" s="23" t="s">
        <v>18</v>
      </c>
      <c r="BA67" s="24" t="s">
        <v>18</v>
      </c>
      <c r="BB67" s="23" t="s">
        <v>18</v>
      </c>
      <c r="BC67" s="23" t="s">
        <v>18</v>
      </c>
      <c r="BD67" s="24" t="s">
        <v>18</v>
      </c>
      <c r="BE67" s="24" t="s">
        <v>18</v>
      </c>
      <c r="BF67" s="24" t="s">
        <v>18</v>
      </c>
      <c r="BG67" s="24" t="s">
        <v>18</v>
      </c>
      <c r="BH67" s="24" t="s">
        <v>18</v>
      </c>
      <c r="BI67" s="24" t="s">
        <v>18</v>
      </c>
      <c r="BJ67" s="24" t="s">
        <v>18</v>
      </c>
      <c r="BK67" s="23" t="s">
        <v>18</v>
      </c>
      <c r="BL67" s="24" t="s">
        <v>18</v>
      </c>
      <c r="BM67" s="24" t="s">
        <v>18</v>
      </c>
      <c r="BN67" s="23" t="s">
        <v>18</v>
      </c>
      <c r="BO67" s="24" t="s">
        <v>18</v>
      </c>
      <c r="BP67" s="24" t="s">
        <v>18</v>
      </c>
      <c r="BQ67" s="24" t="s">
        <v>18</v>
      </c>
      <c r="BR67" s="24" t="s">
        <v>18</v>
      </c>
      <c r="BS67" s="24" t="s">
        <v>18</v>
      </c>
      <c r="BT67" s="24" t="s">
        <v>18</v>
      </c>
      <c r="BU67" s="24" t="s">
        <v>18</v>
      </c>
      <c r="BV67" s="23" t="s">
        <v>18</v>
      </c>
      <c r="BW67" s="24" t="s">
        <v>18</v>
      </c>
      <c r="BX67" s="43" t="s">
        <v>26</v>
      </c>
      <c r="BY67" s="25" t="s">
        <v>26</v>
      </c>
      <c r="BZ67" s="42" t="s">
        <v>26</v>
      </c>
    </row>
    <row r="68" spans="1:78">
      <c r="A68" s="7" t="s">
        <v>0</v>
      </c>
      <c r="B68" s="38">
        <v>5</v>
      </c>
      <c r="C68" s="38">
        <v>3</v>
      </c>
      <c r="D68" s="8">
        <v>30</v>
      </c>
      <c r="E68" s="9" t="s">
        <v>8</v>
      </c>
      <c r="F68" s="38">
        <v>4</v>
      </c>
      <c r="G68" s="14">
        <v>-0.77659996666666675</v>
      </c>
      <c r="H68" s="14">
        <v>3.7754400794785939E-2</v>
      </c>
      <c r="I68" s="14">
        <v>-4.02576766666667E-2</v>
      </c>
      <c r="J68" s="14">
        <v>1.3515137177214755E-2</v>
      </c>
      <c r="K68" s="14">
        <v>-8.0256567633171391E-2</v>
      </c>
      <c r="L68" s="14">
        <v>4.8535603348881774E-2</v>
      </c>
      <c r="M68" s="26">
        <f t="shared" ref="M68:M99" si="24">Y6*($M6/$N6)</f>
        <v>7.128132625515744</v>
      </c>
      <c r="N68" s="26">
        <f t="shared" ref="N68:N99" si="25">Z6*($M6/$N6)</f>
        <v>13.092662300133863</v>
      </c>
      <c r="O68" s="26">
        <f t="shared" ref="O68:O99" si="26">AA6*($M6/$N6)</f>
        <v>0.81848349347324201</v>
      </c>
      <c r="P68" s="26">
        <f t="shared" ref="P68:P99" si="27">AB6*($M6/$N6)</f>
        <v>4.6586638527832127</v>
      </c>
      <c r="Q68" s="26">
        <f t="shared" ref="Q68:Q99" si="28">AC6*($M6/$N6)</f>
        <v>0.91817185141450364</v>
      </c>
      <c r="R68" s="26">
        <f t="shared" ref="R68:R99" si="29">AD6*($M6/$N6)</f>
        <v>0.12897345211460023</v>
      </c>
      <c r="S68" s="26">
        <f t="shared" ref="S68:Y70" si="30">AF6*($M6/$N6)</f>
        <v>1.8751199111626946</v>
      </c>
      <c r="T68" s="26">
        <f t="shared" si="30"/>
        <v>4.2781276125372268E-2</v>
      </c>
      <c r="U68" s="26">
        <f t="shared" si="30"/>
        <v>57.919858495096506</v>
      </c>
      <c r="V68" s="26">
        <f t="shared" si="30"/>
        <v>31.398034173933215</v>
      </c>
      <c r="W68" s="26">
        <f t="shared" si="30"/>
        <v>0.59465973814267459</v>
      </c>
      <c r="X68" s="26">
        <f t="shared" si="30"/>
        <v>815.87316073174952</v>
      </c>
      <c r="Y68" s="26">
        <f t="shared" si="30"/>
        <v>68742.665729293178</v>
      </c>
      <c r="Z68" s="28" t="s">
        <v>25</v>
      </c>
      <c r="AA68" s="26">
        <f t="shared" ref="AA68:AN68" si="31">AP6*($M6/$N6)</f>
        <v>111.79603077082282</v>
      </c>
      <c r="AB68" s="26">
        <f t="shared" si="31"/>
        <v>4.7572779051413967</v>
      </c>
      <c r="AC68" s="26">
        <f t="shared" si="31"/>
        <v>170.54841289931909</v>
      </c>
      <c r="AD68" s="26">
        <f t="shared" si="31"/>
        <v>27.592211849820099</v>
      </c>
      <c r="AE68" s="26">
        <f t="shared" si="31"/>
        <v>10209.118384433437</v>
      </c>
      <c r="AF68" s="26">
        <f t="shared" si="31"/>
        <v>29257.259116619589</v>
      </c>
      <c r="AG68" s="26">
        <f t="shared" si="31"/>
        <v>16.674259057520594</v>
      </c>
      <c r="AH68" s="26">
        <f t="shared" si="31"/>
        <v>3.1160170278676151</v>
      </c>
      <c r="AI68" s="26">
        <f t="shared" si="31"/>
        <v>156.99017086966609</v>
      </c>
      <c r="AJ68" s="26">
        <f t="shared" si="31"/>
        <v>5.9465973814267459</v>
      </c>
      <c r="AK68" s="26">
        <f t="shared" si="31"/>
        <v>30.922306383419077</v>
      </c>
      <c r="AL68" s="26">
        <f t="shared" si="31"/>
        <v>532.81512537583649</v>
      </c>
      <c r="AM68" s="26">
        <f t="shared" si="31"/>
        <v>2.3786389525706984</v>
      </c>
      <c r="AN68" s="26">
        <f t="shared" si="31"/>
        <v>14.27183371542419</v>
      </c>
      <c r="AO68" s="28" t="s">
        <v>25</v>
      </c>
      <c r="AP68" s="26">
        <f t="shared" ref="AP68:AU68" si="32">BE6*($M6/$N6)</f>
        <v>62.082476662095232</v>
      </c>
      <c r="AQ68" s="26">
        <f t="shared" si="32"/>
        <v>116.55330867596422</v>
      </c>
      <c r="AR68" s="26">
        <f t="shared" si="32"/>
        <v>234.05807293295672</v>
      </c>
      <c r="AS68" s="26">
        <f t="shared" si="32"/>
        <v>2.3786389525706983E-2</v>
      </c>
      <c r="AT68" s="26">
        <f t="shared" si="32"/>
        <v>130.8251423913884</v>
      </c>
      <c r="AU68" s="26">
        <f t="shared" si="32"/>
        <v>27.830075745077171</v>
      </c>
      <c r="AV68" s="28" t="s">
        <v>25</v>
      </c>
      <c r="AW68" s="26">
        <f t="shared" ref="AW68:BE68" si="33">BL6*($M6/$N6)</f>
        <v>1.9029111620565589</v>
      </c>
      <c r="AX68" s="26">
        <f t="shared" si="33"/>
        <v>820.63043863689097</v>
      </c>
      <c r="AY68" s="26">
        <f t="shared" si="33"/>
        <v>1.9029111620565589</v>
      </c>
      <c r="AZ68" s="26">
        <f t="shared" si="33"/>
        <v>4.5194140098843265</v>
      </c>
      <c r="BA68" s="26">
        <f t="shared" si="33"/>
        <v>0.45194140098843272</v>
      </c>
      <c r="BB68" s="26">
        <f t="shared" si="33"/>
        <v>1.9029111620565589</v>
      </c>
      <c r="BC68" s="26">
        <f t="shared" si="33"/>
        <v>0.23786389525706986</v>
      </c>
      <c r="BD68" s="26">
        <f t="shared" si="33"/>
        <v>0.21407750573136283</v>
      </c>
      <c r="BE68" s="26">
        <f t="shared" si="33"/>
        <v>0.21407750573136283</v>
      </c>
      <c r="BF68" s="28" t="s">
        <v>25</v>
      </c>
      <c r="BG68" s="26">
        <f>BV6*($M6/$N6)</f>
        <v>0.42815501146272567</v>
      </c>
      <c r="BH68" s="28" t="s">
        <v>25</v>
      </c>
      <c r="BI68" s="26">
        <f>BX6*($M6/$N6)</f>
        <v>0.19029111620565586</v>
      </c>
      <c r="BJ68" s="28" t="s">
        <v>25</v>
      </c>
      <c r="BK68" s="28" t="s">
        <v>25</v>
      </c>
      <c r="BL68" s="28" t="s">
        <v>25</v>
      </c>
      <c r="BM68" s="28" t="s">
        <v>25</v>
      </c>
      <c r="BN68" s="28" t="s">
        <v>25</v>
      </c>
      <c r="BO68" s="26">
        <f t="shared" ref="BO68:BW70" si="34">CD6*($M6/$N6)</f>
        <v>4.7572779051413967</v>
      </c>
      <c r="BP68" s="26">
        <f t="shared" si="34"/>
        <v>0</v>
      </c>
      <c r="BQ68" s="26">
        <f t="shared" si="34"/>
        <v>2378.6389525706982</v>
      </c>
      <c r="BR68" s="26">
        <f t="shared" si="34"/>
        <v>3.5679584288560475</v>
      </c>
      <c r="BS68" s="26">
        <f t="shared" si="34"/>
        <v>37.582495450617039</v>
      </c>
      <c r="BT68" s="26">
        <f t="shared" si="34"/>
        <v>123.68922553367631</v>
      </c>
      <c r="BU68" s="26">
        <f t="shared" si="34"/>
        <v>9.5145558102827932E-2</v>
      </c>
      <c r="BV68" s="26">
        <f t="shared" si="34"/>
        <v>0.47572779051413971</v>
      </c>
      <c r="BW68" s="26">
        <f t="shared" si="34"/>
        <v>2.6640756268791823</v>
      </c>
      <c r="BX68" s="36"/>
      <c r="BY68" s="29"/>
      <c r="BZ68" s="40">
        <f>SUM(V68:BW68)/10000+SUM(M68:U68)</f>
        <v>97.991862925960604</v>
      </c>
    </row>
    <row r="69" spans="1:78">
      <c r="A69" s="10" t="s">
        <v>0</v>
      </c>
      <c r="B69" s="38">
        <v>5</v>
      </c>
      <c r="C69" s="38">
        <v>3</v>
      </c>
      <c r="D69" s="9">
        <v>151</v>
      </c>
      <c r="E69" s="9" t="s">
        <v>8</v>
      </c>
      <c r="F69" s="38">
        <v>4</v>
      </c>
      <c r="G69" s="16">
        <v>-0.54509902333333349</v>
      </c>
      <c r="H69" s="16">
        <v>2.3834488261721434E-2</v>
      </c>
      <c r="I69" s="16">
        <v>-2.4862203333333301E-2</v>
      </c>
      <c r="J69" s="16">
        <v>2.6858317770354485E-2</v>
      </c>
      <c r="K69" s="16">
        <v>0.13565567324715566</v>
      </c>
      <c r="L69" s="16">
        <v>2.8114952357775971E-2</v>
      </c>
      <c r="M69" s="26">
        <f t="shared" si="24"/>
        <v>8.2191314183371578</v>
      </c>
      <c r="N69" s="26">
        <f t="shared" si="25"/>
        <v>20.9672504163564</v>
      </c>
      <c r="O69" s="26">
        <f t="shared" si="26"/>
        <v>0.65633946752160943</v>
      </c>
      <c r="P69" s="26">
        <f t="shared" si="27"/>
        <v>5.2464371011851716</v>
      </c>
      <c r="Q69" s="26">
        <f t="shared" si="28"/>
        <v>1.166542458667901</v>
      </c>
      <c r="R69" s="26">
        <f t="shared" si="29"/>
        <v>0.59542343731367808</v>
      </c>
      <c r="S69" s="26">
        <f t="shared" si="30"/>
        <v>1.8724437495228134</v>
      </c>
      <c r="T69" s="26">
        <f t="shared" si="30"/>
        <v>2.9732020483173145E-2</v>
      </c>
      <c r="U69" s="26">
        <f t="shared" si="30"/>
        <v>58.395769470385879</v>
      </c>
      <c r="V69" s="26">
        <f t="shared" si="30"/>
        <v>31.491561455367329</v>
      </c>
      <c r="W69" s="26">
        <f t="shared" si="30"/>
        <v>0.52072660674229443</v>
      </c>
      <c r="X69" s="28">
        <f t="shared" si="30"/>
        <v>1053.8514660260721</v>
      </c>
      <c r="Y69" s="28">
        <f t="shared" si="30"/>
        <v>51328.765521740454</v>
      </c>
      <c r="Z69" s="26" t="s">
        <v>25</v>
      </c>
      <c r="AA69" s="26">
        <f t="shared" ref="AA69:AA100" si="35">AP7*($M7/$N7)</f>
        <v>86.787767790382404</v>
      </c>
      <c r="AB69" s="28" t="s">
        <v>25</v>
      </c>
      <c r="AC69" s="26">
        <f t="shared" ref="AC69:AC82" si="36">AR7*($M7/$N7)</f>
        <v>125.71828077063967</v>
      </c>
      <c r="AD69" s="26">
        <f t="shared" ref="AD69:AD82" si="37">AS7*($M7/$N7)</f>
        <v>40.17033823440557</v>
      </c>
      <c r="AE69" s="28">
        <f t="shared" ref="AE69:AE82" si="38">AT7*($M7/$N7)</f>
        <v>3979.8390658161074</v>
      </c>
      <c r="AF69" s="28">
        <f t="shared" ref="AF69:AF82" si="39">AU7*($M7/$N7)</f>
        <v>25292.43518462573</v>
      </c>
      <c r="AG69" s="26">
        <f t="shared" ref="AG69:AG82" si="40">AV7*($M7/$N7)</f>
        <v>17.109588507246819</v>
      </c>
      <c r="AH69" s="26">
        <f t="shared" ref="AH69:AH82" si="41">AW7*($M7/$N7)</f>
        <v>5.6536031589163391</v>
      </c>
      <c r="AI69" s="26">
        <f t="shared" ref="AI69:AI82" si="42">AX7*($M7/$N7)</f>
        <v>142.82786927788649</v>
      </c>
      <c r="AJ69" s="26">
        <f t="shared" ref="AJ69:AJ82" si="43">AY7*($M7/$N7)</f>
        <v>5.058487036925146</v>
      </c>
      <c r="AK69" s="26">
        <f t="shared" ref="AK69:AK82" si="44">AZ7*($M7/$N7)</f>
        <v>28.2680157945817</v>
      </c>
      <c r="AL69" s="26">
        <f t="shared" ref="AL69:AL82" si="45">BA7*($M7/$N7)</f>
        <v>436.41848946020866</v>
      </c>
      <c r="AM69" s="28" t="s">
        <v>25</v>
      </c>
      <c r="AN69" s="28" t="s">
        <v>25</v>
      </c>
      <c r="AO69" s="26" t="s">
        <v>25</v>
      </c>
      <c r="AP69" s="26">
        <f t="shared" ref="AP69:AP81" si="46">BE7*($M7/$N7)</f>
        <v>147.29124019282042</v>
      </c>
      <c r="AQ69" s="26">
        <f t="shared" ref="AQ69:AQ81" si="47">BF7*($M7/$N7)</f>
        <v>34.715107116152964</v>
      </c>
      <c r="AR69" s="26">
        <f t="shared" ref="AR69:AR81" si="48">BG7*($M7/$N7)</f>
        <v>159.93745778513329</v>
      </c>
      <c r="AS69" s="26">
        <f t="shared" ref="AS69:AS81" si="49">BH7*($M7/$N7)</f>
        <v>4.9593010165932809E-2</v>
      </c>
      <c r="AT69" s="28" t="s">
        <v>25</v>
      </c>
      <c r="AU69" s="26">
        <f t="shared" ref="AU69:AU100" si="50">BJ7*($M7/$N7)</f>
        <v>29.259875997900355</v>
      </c>
      <c r="AV69" s="26" t="s">
        <v>25</v>
      </c>
      <c r="AW69" s="26">
        <f t="shared" ref="AW69:AW110" si="51">BL7*($M7/$N7)</f>
        <v>1.2398252541483201</v>
      </c>
      <c r="AX69" s="26">
        <f t="shared" ref="AX69:AX110" si="52">BM7*($M7/$N7)</f>
        <v>364.50862471960613</v>
      </c>
      <c r="AY69" s="26">
        <f t="shared" ref="AY69:AY110" si="53">BN7*($M7/$N7)</f>
        <v>1.7357553558076482</v>
      </c>
      <c r="AZ69" s="26">
        <f t="shared" ref="AZ69:AZ110" si="54">BO7*($M7/$N7)</f>
        <v>3.4715107116152963</v>
      </c>
      <c r="BA69" s="26">
        <f t="shared" ref="BA69:BA110" si="55">BP7*($M7/$N7)</f>
        <v>0.49593010165932805</v>
      </c>
      <c r="BB69" s="26">
        <f t="shared" ref="BB69:BB110" si="56">BQ7*($M7/$N7)</f>
        <v>1.2398252541483201</v>
      </c>
      <c r="BC69" s="28" t="s">
        <v>25</v>
      </c>
      <c r="BD69" s="28" t="s">
        <v>25</v>
      </c>
      <c r="BE69" s="26">
        <f t="shared" ref="BE69:BE81" si="57">BT7*($M7/$N7)</f>
        <v>0.32235456607856322</v>
      </c>
      <c r="BF69" s="26" t="s">
        <v>25</v>
      </c>
      <c r="BG69" s="26">
        <f>BV7*($M7/$N7)</f>
        <v>0.2727615559126304</v>
      </c>
      <c r="BH69" s="26" t="s">
        <v>25</v>
      </c>
      <c r="BI69" s="26">
        <f>BX7*($M7/$N7)</f>
        <v>0.19837204066373124</v>
      </c>
      <c r="BJ69" s="26" t="s">
        <v>25</v>
      </c>
      <c r="BK69" s="26" t="s">
        <v>25</v>
      </c>
      <c r="BL69" s="26" t="s">
        <v>25</v>
      </c>
      <c r="BM69" s="26" t="s">
        <v>25</v>
      </c>
      <c r="BN69" s="26" t="s">
        <v>25</v>
      </c>
      <c r="BO69" s="26">
        <f t="shared" si="34"/>
        <v>14.877903049779842</v>
      </c>
      <c r="BP69" s="26">
        <f t="shared" si="34"/>
        <v>0</v>
      </c>
      <c r="BQ69" s="26">
        <f t="shared" si="34"/>
        <v>1006.738106368436</v>
      </c>
      <c r="BR69" s="26">
        <f t="shared" si="34"/>
        <v>0.64470913215712644</v>
      </c>
      <c r="BS69" s="26">
        <f t="shared" si="34"/>
        <v>15.522612181936967</v>
      </c>
      <c r="BT69" s="26">
        <f t="shared" si="34"/>
        <v>84.308117282085774</v>
      </c>
      <c r="BU69" s="26">
        <f t="shared" si="34"/>
        <v>9.9186020331865618E-2</v>
      </c>
      <c r="BV69" s="26">
        <f t="shared" si="34"/>
        <v>0.49593010165932805</v>
      </c>
      <c r="BW69" s="26">
        <f t="shared" si="34"/>
        <v>3.2979351760345317</v>
      </c>
      <c r="BX69" s="36">
        <f t="shared" ref="BX69:BX124" si="58">AE7</f>
        <v>24.821958456973292</v>
      </c>
      <c r="BY69" s="29">
        <f t="shared" ref="BY69:BY124" si="59">AM7</f>
        <v>38.187628395343523</v>
      </c>
      <c r="BZ69" s="41">
        <f t="shared" ref="BZ69:BZ124" si="60">SUM(V69:BW69)/10000+SUM(M69:U69)</f>
        <v>105.59363340970137</v>
      </c>
    </row>
    <row r="70" spans="1:78">
      <c r="A70" s="10" t="s">
        <v>0</v>
      </c>
      <c r="B70" s="38">
        <v>5</v>
      </c>
      <c r="C70" s="38">
        <v>3</v>
      </c>
      <c r="D70" s="9">
        <v>168</v>
      </c>
      <c r="E70" s="9" t="s">
        <v>8</v>
      </c>
      <c r="F70" s="38">
        <v>4</v>
      </c>
      <c r="G70" s="16">
        <v>5.7603366666666711E-2</v>
      </c>
      <c r="H70" s="16">
        <v>1.6591116164433737E-2</v>
      </c>
      <c r="I70" s="16">
        <v>6.94183666666668E-2</v>
      </c>
      <c r="J70" s="16">
        <v>2.1973342790975865E-2</v>
      </c>
      <c r="K70" s="16">
        <v>-4.8599263430661899E-2</v>
      </c>
      <c r="L70" s="16">
        <v>3.2152153073368724E-2</v>
      </c>
      <c r="M70" s="26">
        <f t="shared" si="24"/>
        <v>9.403525287781143</v>
      </c>
      <c r="N70" s="26">
        <f t="shared" si="25"/>
        <v>16.309297091779776</v>
      </c>
      <c r="O70" s="26">
        <f t="shared" si="26"/>
        <v>0.48920596930032306</v>
      </c>
      <c r="P70" s="26">
        <f t="shared" si="27"/>
        <v>7.84227978058244</v>
      </c>
      <c r="Q70" s="26">
        <f t="shared" si="28"/>
        <v>0.90126999687692932</v>
      </c>
      <c r="R70" s="26">
        <f t="shared" si="29"/>
        <v>0.38074973878418117</v>
      </c>
      <c r="S70" s="26">
        <f t="shared" si="30"/>
        <v>1.4847186146246578</v>
      </c>
      <c r="T70" s="26">
        <f t="shared" si="30"/>
        <v>2.3575439461409008E-2</v>
      </c>
      <c r="U70" s="26">
        <f t="shared" si="30"/>
        <v>63.724271411551776</v>
      </c>
      <c r="V70" s="26">
        <f t="shared" si="30"/>
        <v>22.611203987437381</v>
      </c>
      <c r="W70" s="26">
        <f t="shared" si="30"/>
        <v>0.7078289943893441</v>
      </c>
      <c r="X70" s="28">
        <f t="shared" si="30"/>
        <v>505.3112543279484</v>
      </c>
      <c r="Y70" s="28">
        <f t="shared" si="30"/>
        <v>64097.847825257275</v>
      </c>
      <c r="Z70" s="26" t="s">
        <v>25</v>
      </c>
      <c r="AA70" s="26">
        <f t="shared" si="35"/>
        <v>84.546240996504991</v>
      </c>
      <c r="AB70" s="28" t="s">
        <v>25</v>
      </c>
      <c r="AC70" s="26">
        <f t="shared" si="36"/>
        <v>36.964403040332414</v>
      </c>
      <c r="AD70" s="26">
        <f t="shared" si="37"/>
        <v>15.926152373760242</v>
      </c>
      <c r="AE70" s="28">
        <f t="shared" si="38"/>
        <v>2052.7040837290979</v>
      </c>
      <c r="AF70" s="28">
        <f t="shared" si="39"/>
        <v>12190.38823670537</v>
      </c>
      <c r="AG70" s="26">
        <f t="shared" si="40"/>
        <v>10.794392164437498</v>
      </c>
      <c r="AH70" s="26">
        <f t="shared" si="41"/>
        <v>4.8958172111929636</v>
      </c>
      <c r="AI70" s="26">
        <f t="shared" si="42"/>
        <v>128.58893398073084</v>
      </c>
      <c r="AJ70" s="26">
        <f t="shared" si="43"/>
        <v>1.199376907159722</v>
      </c>
      <c r="AK70" s="26">
        <f t="shared" si="44"/>
        <v>31.852304747520485</v>
      </c>
      <c r="AL70" s="26">
        <f t="shared" si="45"/>
        <v>650.80943650798031</v>
      </c>
      <c r="AM70" s="28" t="s">
        <v>25</v>
      </c>
      <c r="AN70" s="26">
        <f>BC8*($M8/$N8)</f>
        <v>13.76334155757058</v>
      </c>
      <c r="AO70" s="26" t="s">
        <v>25</v>
      </c>
      <c r="AP70" s="26">
        <f t="shared" si="46"/>
        <v>123.67345485302707</v>
      </c>
      <c r="AQ70" s="26">
        <f t="shared" si="47"/>
        <v>7.8647666043260456</v>
      </c>
      <c r="AR70" s="26">
        <f t="shared" si="48"/>
        <v>86.119194317370187</v>
      </c>
      <c r="AS70" s="26">
        <f t="shared" si="49"/>
        <v>1.9661916510815114E-2</v>
      </c>
      <c r="AT70" s="28" t="s">
        <v>25</v>
      </c>
      <c r="AU70" s="26">
        <f t="shared" si="50"/>
        <v>16.516009869084698</v>
      </c>
      <c r="AV70" s="26" t="s">
        <v>25</v>
      </c>
      <c r="AW70" s="26">
        <f t="shared" si="51"/>
        <v>2.3594299812978137</v>
      </c>
      <c r="AX70" s="26">
        <f t="shared" si="52"/>
        <v>2064.5012336355871</v>
      </c>
      <c r="AY70" s="26">
        <f t="shared" si="53"/>
        <v>1.5729533208652091</v>
      </c>
      <c r="AZ70" s="26">
        <f t="shared" si="54"/>
        <v>3.7357641370548715</v>
      </c>
      <c r="BA70" s="26">
        <f t="shared" si="55"/>
        <v>0.41290024672711739</v>
      </c>
      <c r="BB70" s="26">
        <f t="shared" si="56"/>
        <v>1.3763341557570579</v>
      </c>
      <c r="BC70" s="26">
        <f>BR8*($M8/$N8)</f>
        <v>0.19661916510815114</v>
      </c>
      <c r="BD70" s="26">
        <f>BS8*($M8/$N8)</f>
        <v>0.2752668311514116</v>
      </c>
      <c r="BE70" s="26">
        <f t="shared" si="57"/>
        <v>0.15729533208652091</v>
      </c>
      <c r="BF70" s="26" t="s">
        <v>25</v>
      </c>
      <c r="BG70" s="26">
        <f>BV8*($M8/$N8)</f>
        <v>0.23594299812978137</v>
      </c>
      <c r="BH70" s="26" t="s">
        <v>25</v>
      </c>
      <c r="BI70" s="26">
        <f>BX8*($M8/$N8)</f>
        <v>0.17695724859733603</v>
      </c>
      <c r="BJ70" s="26" t="s">
        <v>25</v>
      </c>
      <c r="BK70" s="26" t="s">
        <v>25</v>
      </c>
      <c r="BL70" s="26" t="s">
        <v>25</v>
      </c>
      <c r="BM70" s="26" t="s">
        <v>25</v>
      </c>
      <c r="BN70" s="26" t="s">
        <v>25</v>
      </c>
      <c r="BO70" s="26">
        <f t="shared" si="34"/>
        <v>21.628108161896627</v>
      </c>
      <c r="BP70" s="26">
        <f t="shared" si="34"/>
        <v>0</v>
      </c>
      <c r="BQ70" s="26">
        <f t="shared" si="34"/>
        <v>526.93936248984505</v>
      </c>
      <c r="BR70" s="26">
        <f t="shared" si="34"/>
        <v>0.19661916510815114</v>
      </c>
      <c r="BS70" s="26">
        <f t="shared" si="34"/>
        <v>6.429446699036542</v>
      </c>
      <c r="BT70" s="26">
        <f t="shared" si="34"/>
        <v>25.560491464059648</v>
      </c>
      <c r="BU70" s="26">
        <f t="shared" si="34"/>
        <v>0.1376334155757058</v>
      </c>
      <c r="BV70" s="26">
        <f t="shared" si="34"/>
        <v>0.39323833021630228</v>
      </c>
      <c r="BW70" s="26">
        <f t="shared" si="34"/>
        <v>4.1879882168036193</v>
      </c>
      <c r="BX70" s="36">
        <f t="shared" si="58"/>
        <v>21.068249258160236</v>
      </c>
      <c r="BY70" s="29">
        <f t="shared" si="59"/>
        <v>32.412691166400364</v>
      </c>
      <c r="BZ70" s="41">
        <f t="shared" si="60"/>
        <v>108.83325108124701</v>
      </c>
    </row>
    <row r="71" spans="1:78">
      <c r="A71" s="10" t="s">
        <v>0</v>
      </c>
      <c r="B71" s="38">
        <v>5</v>
      </c>
      <c r="C71" s="38">
        <v>3</v>
      </c>
      <c r="D71" s="9">
        <v>281</v>
      </c>
      <c r="E71" s="9" t="s">
        <v>9</v>
      </c>
      <c r="F71" s="38">
        <v>3</v>
      </c>
      <c r="G71" s="16">
        <v>-0.15514261000000001</v>
      </c>
      <c r="H71" s="16">
        <v>1.3339702987413224E-2</v>
      </c>
      <c r="I71" s="16">
        <v>7.31134333333332E-2</v>
      </c>
      <c r="J71" s="16">
        <v>8.0350974016082325E-3</v>
      </c>
      <c r="K71" s="16">
        <v>0.14571695267178369</v>
      </c>
      <c r="L71" s="16">
        <v>6.1623100955513023E-2</v>
      </c>
      <c r="M71" s="26">
        <f t="shared" si="24"/>
        <v>5.7987280040922151</v>
      </c>
      <c r="N71" s="26">
        <f t="shared" si="25"/>
        <v>21.130009295137874</v>
      </c>
      <c r="O71" s="26">
        <f t="shared" si="26"/>
        <v>0.11866557049455548</v>
      </c>
      <c r="P71" s="26">
        <f t="shared" si="27"/>
        <v>4.3973741464586755</v>
      </c>
      <c r="Q71" s="26">
        <f t="shared" si="28"/>
        <v>1.1116328533140285</v>
      </c>
      <c r="R71" s="26">
        <f t="shared" si="29"/>
        <v>1.7942001400957075</v>
      </c>
      <c r="S71" s="26">
        <f t="shared" ref="S71:S102" si="61">AF9*($M9/$N9)</f>
        <v>1.9427590785860314</v>
      </c>
      <c r="T71" s="28" t="s">
        <v>25</v>
      </c>
      <c r="U71" s="26">
        <f t="shared" ref="U71:U82" si="62">AH9*($M9/$N9)</f>
        <v>57.459490996260527</v>
      </c>
      <c r="V71" s="26">
        <f t="shared" ref="V71:V82" si="63">AI9*($M9/$N9)</f>
        <v>33.623889399632297</v>
      </c>
      <c r="W71" s="26">
        <f t="shared" ref="W71:W82" si="64">AJ9*($M9/$N9)</f>
        <v>0.473225110068899</v>
      </c>
      <c r="X71" s="28">
        <f t="shared" ref="X71:X82" si="65">AK9*($M9/$N9)</f>
        <v>151.93016691685705</v>
      </c>
      <c r="Y71" s="28">
        <f t="shared" ref="Y71:Y82" si="66">AL9*($M9/$N9)</f>
        <v>5753.4210750481925</v>
      </c>
      <c r="Z71" s="26" t="s">
        <v>25</v>
      </c>
      <c r="AA71" s="26">
        <f t="shared" si="35"/>
        <v>39.850535584749387</v>
      </c>
      <c r="AB71" s="28" t="s">
        <v>25</v>
      </c>
      <c r="AC71" s="26">
        <f t="shared" si="36"/>
        <v>24.408453045659002</v>
      </c>
      <c r="AD71" s="26">
        <f t="shared" si="37"/>
        <v>18.679938555351274</v>
      </c>
      <c r="AE71" s="28">
        <f t="shared" si="38"/>
        <v>1368.1186997939274</v>
      </c>
      <c r="AF71" s="28">
        <f t="shared" si="39"/>
        <v>3935.2403889940019</v>
      </c>
      <c r="AG71" s="26">
        <f t="shared" si="40"/>
        <v>3.5118284484060394</v>
      </c>
      <c r="AH71" s="26">
        <f t="shared" si="41"/>
        <v>3.4620152789251026</v>
      </c>
      <c r="AI71" s="26">
        <f t="shared" si="42"/>
        <v>82.938927185759653</v>
      </c>
      <c r="AJ71" s="26">
        <f t="shared" si="43"/>
        <v>0.3735987711070255</v>
      </c>
      <c r="AK71" s="26">
        <f t="shared" si="44"/>
        <v>34.62015278925103</v>
      </c>
      <c r="AL71" s="26">
        <f t="shared" si="45"/>
        <v>381.070746529166</v>
      </c>
      <c r="AM71" s="28" t="s">
        <v>25</v>
      </c>
      <c r="AN71" s="28" t="s">
        <v>25</v>
      </c>
      <c r="AO71" s="26" t="s">
        <v>25</v>
      </c>
      <c r="AP71" s="26">
        <f t="shared" si="46"/>
        <v>67.745910494073954</v>
      </c>
      <c r="AQ71" s="26">
        <f t="shared" si="47"/>
        <v>4.4831852532843062</v>
      </c>
      <c r="AR71" s="26">
        <f t="shared" si="48"/>
        <v>2.9140704146347987</v>
      </c>
      <c r="AS71" s="26">
        <f t="shared" si="49"/>
        <v>2.4906584740468366E-2</v>
      </c>
      <c r="AT71" s="28" t="s">
        <v>25</v>
      </c>
      <c r="AU71" s="26">
        <f t="shared" si="50"/>
        <v>17.434609318327858</v>
      </c>
      <c r="AV71" s="26" t="s">
        <v>25</v>
      </c>
      <c r="AW71" s="26">
        <f t="shared" si="51"/>
        <v>1.9925267792374695</v>
      </c>
      <c r="AX71" s="26">
        <f t="shared" si="52"/>
        <v>206.72465334588745</v>
      </c>
      <c r="AY71" s="26">
        <f t="shared" si="53"/>
        <v>0.99626338961873473</v>
      </c>
      <c r="AZ71" s="26">
        <f t="shared" si="54"/>
        <v>1.9925267792374695</v>
      </c>
      <c r="BA71" s="26">
        <f t="shared" si="55"/>
        <v>0.24906584740468368</v>
      </c>
      <c r="BB71" s="26">
        <f t="shared" si="56"/>
        <v>1.2453292370234184</v>
      </c>
      <c r="BC71" s="28" t="s">
        <v>25</v>
      </c>
      <c r="BD71" s="26">
        <f>BS9*($M9/$N9)</f>
        <v>0.1494395084428102</v>
      </c>
      <c r="BE71" s="26">
        <f t="shared" si="57"/>
        <v>0.22415926266421529</v>
      </c>
      <c r="BF71" s="26" t="s">
        <v>25</v>
      </c>
      <c r="BG71" s="28" t="s">
        <v>25</v>
      </c>
      <c r="BH71" s="28" t="s">
        <v>25</v>
      </c>
      <c r="BI71" s="28" t="s">
        <v>25</v>
      </c>
      <c r="BJ71" s="26" t="s">
        <v>25</v>
      </c>
      <c r="BK71" s="26" t="s">
        <v>25</v>
      </c>
      <c r="BL71" s="26" t="s">
        <v>25</v>
      </c>
      <c r="BM71" s="26" t="s">
        <v>25</v>
      </c>
      <c r="BN71" s="26" t="s">
        <v>25</v>
      </c>
      <c r="BO71" s="26">
        <f t="shared" ref="BO71:BU76" si="67">CD9*($M9/$N9)</f>
        <v>7.4719754221405097</v>
      </c>
      <c r="BP71" s="26">
        <f t="shared" si="67"/>
        <v>0</v>
      </c>
      <c r="BQ71" s="26">
        <f t="shared" si="67"/>
        <v>204.23399487184062</v>
      </c>
      <c r="BR71" s="26">
        <f t="shared" si="67"/>
        <v>0.39850535584749386</v>
      </c>
      <c r="BS71" s="26">
        <f t="shared" si="67"/>
        <v>5.3549157192006991</v>
      </c>
      <c r="BT71" s="26">
        <f t="shared" si="67"/>
        <v>14.943950844281019</v>
      </c>
      <c r="BU71" s="26">
        <f t="shared" si="67"/>
        <v>2.4906584740468366E-2</v>
      </c>
      <c r="BV71" s="28" t="s">
        <v>25</v>
      </c>
      <c r="BW71" s="26">
        <f t="shared" ref="BW71:BW102" si="68">CL9*($M9/$N9)</f>
        <v>5.130756456536484</v>
      </c>
      <c r="BX71" s="36">
        <f t="shared" si="58"/>
        <v>22.39614243323442</v>
      </c>
      <c r="BY71" s="29">
        <f t="shared" si="59"/>
        <v>34.455603743437571</v>
      </c>
      <c r="BZ71" s="41">
        <f t="shared" si="60"/>
        <v>94.990406013731643</v>
      </c>
    </row>
    <row r="72" spans="1:78">
      <c r="A72" s="10" t="s">
        <v>0</v>
      </c>
      <c r="B72" s="38">
        <v>5</v>
      </c>
      <c r="C72" s="38">
        <v>3</v>
      </c>
      <c r="D72" s="9">
        <v>312</v>
      </c>
      <c r="E72" s="9" t="s">
        <v>9</v>
      </c>
      <c r="F72" s="38">
        <v>3</v>
      </c>
      <c r="G72" s="16">
        <v>-0.39119234333333336</v>
      </c>
      <c r="H72" s="16">
        <v>3.163581801755936E-2</v>
      </c>
      <c r="I72" s="16">
        <v>-4.5140210000000014E-2</v>
      </c>
      <c r="J72" s="16">
        <v>3.1335649188877525E-2</v>
      </c>
      <c r="K72" s="16">
        <v>-8.9350742753543627E-2</v>
      </c>
      <c r="L72" s="16">
        <v>4.1295422228297192E-2</v>
      </c>
      <c r="M72" s="26">
        <f t="shared" si="24"/>
        <v>5.2701196101245031</v>
      </c>
      <c r="N72" s="26">
        <f t="shared" si="25"/>
        <v>22.592065240251944</v>
      </c>
      <c r="O72" s="26">
        <f t="shared" si="26"/>
        <v>0.44204403058864422</v>
      </c>
      <c r="P72" s="26">
        <f t="shared" si="27"/>
        <v>4.209504431239651</v>
      </c>
      <c r="Q72" s="26">
        <f t="shared" si="28"/>
        <v>0.91448893706676526</v>
      </c>
      <c r="R72" s="26">
        <f t="shared" si="29"/>
        <v>1.1063715662241975</v>
      </c>
      <c r="S72" s="26">
        <f t="shared" si="61"/>
        <v>1.4952184848193382</v>
      </c>
      <c r="T72" s="26">
        <f t="shared" ref="T72:T77" si="69">AG10*($M10/$N10)</f>
        <v>1.3174005644672929E-2</v>
      </c>
      <c r="U72" s="26">
        <f t="shared" si="62"/>
        <v>51.485647636081744</v>
      </c>
      <c r="V72" s="26">
        <f t="shared" si="63"/>
        <v>31.862650052205947</v>
      </c>
      <c r="W72" s="26">
        <f t="shared" si="64"/>
        <v>0.50540755255223224</v>
      </c>
      <c r="X72" s="28">
        <f t="shared" si="65"/>
        <v>540.56633881673542</v>
      </c>
      <c r="Y72" s="28">
        <f t="shared" si="66"/>
        <v>55594.830780745549</v>
      </c>
      <c r="Z72" s="26" t="s">
        <v>25</v>
      </c>
      <c r="AA72" s="26">
        <f t="shared" si="35"/>
        <v>70.317572529006227</v>
      </c>
      <c r="AB72" s="28" t="s">
        <v>25</v>
      </c>
      <c r="AC72" s="26">
        <f t="shared" si="36"/>
        <v>154.69865956381372</v>
      </c>
      <c r="AD72" s="26">
        <f t="shared" si="37"/>
        <v>34.939043850349968</v>
      </c>
      <c r="AE72" s="28">
        <f t="shared" si="38"/>
        <v>7321.8172395827733</v>
      </c>
      <c r="AF72" s="28">
        <f t="shared" si="39"/>
        <v>60209.42147796158</v>
      </c>
      <c r="AG72" s="26">
        <f t="shared" si="40"/>
        <v>12.876905469374266</v>
      </c>
      <c r="AH72" s="26">
        <f t="shared" si="41"/>
        <v>3.6696983163575125</v>
      </c>
      <c r="AI72" s="26">
        <f t="shared" si="42"/>
        <v>158.87376543272345</v>
      </c>
      <c r="AJ72" s="26">
        <f t="shared" si="43"/>
        <v>3.2961362122971671</v>
      </c>
      <c r="AK72" s="26">
        <f t="shared" si="44"/>
        <v>20.216302102089291</v>
      </c>
      <c r="AL72" s="26">
        <f t="shared" si="45"/>
        <v>474.64361457079201</v>
      </c>
      <c r="AM72" s="28" t="s">
        <v>25</v>
      </c>
      <c r="AN72" s="28" t="s">
        <v>25</v>
      </c>
      <c r="AO72" s="26" t="s">
        <v>25</v>
      </c>
      <c r="AP72" s="26">
        <f t="shared" si="46"/>
        <v>147.88664472506622</v>
      </c>
      <c r="AQ72" s="26">
        <f t="shared" si="47"/>
        <v>61.527875962880451</v>
      </c>
      <c r="AR72" s="26">
        <f t="shared" si="48"/>
        <v>507.60497669376372</v>
      </c>
      <c r="AS72" s="26">
        <f t="shared" si="49"/>
        <v>2.1974241415314448E-2</v>
      </c>
      <c r="AT72" s="28" t="s">
        <v>25</v>
      </c>
      <c r="AU72" s="26">
        <f t="shared" si="50"/>
        <v>30.983680395593368</v>
      </c>
      <c r="AV72" s="26" t="s">
        <v>25</v>
      </c>
      <c r="AW72" s="26">
        <f t="shared" si="51"/>
        <v>0.87896965661257787</v>
      </c>
      <c r="AX72" s="26">
        <f t="shared" si="52"/>
        <v>577.92254922276993</v>
      </c>
      <c r="AY72" s="26">
        <f t="shared" si="53"/>
        <v>1.0987120707657223</v>
      </c>
      <c r="AZ72" s="26">
        <f t="shared" si="54"/>
        <v>2.1974241415314446</v>
      </c>
      <c r="BA72" s="26">
        <f t="shared" si="55"/>
        <v>0.24171665556845892</v>
      </c>
      <c r="BB72" s="26">
        <f t="shared" si="56"/>
        <v>1.0987120707657223</v>
      </c>
      <c r="BC72" s="28" t="s">
        <v>25</v>
      </c>
      <c r="BD72" s="28" t="s">
        <v>25</v>
      </c>
      <c r="BE72" s="26">
        <f t="shared" si="57"/>
        <v>0.21974241415314447</v>
      </c>
      <c r="BF72" s="26" t="s">
        <v>25</v>
      </c>
      <c r="BG72" s="26">
        <f>BV10*($M10/$N10)</f>
        <v>0.13184544849188667</v>
      </c>
      <c r="BH72" s="26" t="s">
        <v>25</v>
      </c>
      <c r="BI72" s="28" t="s">
        <v>25</v>
      </c>
      <c r="BJ72" s="26" t="s">
        <v>25</v>
      </c>
      <c r="BK72" s="26" t="s">
        <v>25</v>
      </c>
      <c r="BL72" s="26" t="s">
        <v>25</v>
      </c>
      <c r="BM72" s="26" t="s">
        <v>25</v>
      </c>
      <c r="BN72" s="26" t="s">
        <v>25</v>
      </c>
      <c r="BO72" s="26">
        <f t="shared" si="67"/>
        <v>6.5922724245943343</v>
      </c>
      <c r="BP72" s="26">
        <f t="shared" si="67"/>
        <v>0</v>
      </c>
      <c r="BQ72" s="26">
        <f t="shared" si="67"/>
        <v>1806.2826443388474</v>
      </c>
      <c r="BR72" s="26">
        <f t="shared" si="67"/>
        <v>1.7359650718098414</v>
      </c>
      <c r="BS72" s="26">
        <f t="shared" si="67"/>
        <v>10.415790430859047</v>
      </c>
      <c r="BT72" s="26">
        <f t="shared" si="67"/>
        <v>131.84544849188669</v>
      </c>
      <c r="BU72" s="26">
        <f t="shared" si="67"/>
        <v>0.26369089698377335</v>
      </c>
      <c r="BV72" s="28" t="s">
        <v>25</v>
      </c>
      <c r="BW72" s="26">
        <f t="shared" si="68"/>
        <v>6.2406845619493021</v>
      </c>
      <c r="BX72" s="36">
        <f t="shared" si="58"/>
        <v>21.53560830860534</v>
      </c>
      <c r="BY72" s="29">
        <f t="shared" si="59"/>
        <v>33.131705090162058</v>
      </c>
      <c r="BZ72" s="41">
        <f t="shared" si="60"/>
        <v>100.32140663330892</v>
      </c>
    </row>
    <row r="73" spans="1:78">
      <c r="A73" s="10" t="s">
        <v>0</v>
      </c>
      <c r="B73" s="38">
        <v>5</v>
      </c>
      <c r="C73" s="38">
        <v>3</v>
      </c>
      <c r="D73" s="9">
        <v>330</v>
      </c>
      <c r="E73" s="9" t="s">
        <v>9</v>
      </c>
      <c r="F73" s="38">
        <v>3</v>
      </c>
      <c r="G73" s="16">
        <v>4.3246133333333381E-3</v>
      </c>
      <c r="H73" s="16">
        <v>3.4706279426883722E-2</v>
      </c>
      <c r="I73" s="16">
        <v>-0.29225520333333321</v>
      </c>
      <c r="J73" s="16">
        <v>8.7922701224275781E-3</v>
      </c>
      <c r="K73" s="16">
        <v>-0.5838456882589953</v>
      </c>
      <c r="L73" s="16">
        <v>5.9724521609246184E-2</v>
      </c>
      <c r="M73" s="26">
        <f t="shared" si="24"/>
        <v>10.491785935393734</v>
      </c>
      <c r="N73" s="26">
        <f t="shared" si="25"/>
        <v>15.915155978196156</v>
      </c>
      <c r="O73" s="26">
        <f t="shared" si="26"/>
        <v>1.2449440252157176</v>
      </c>
      <c r="P73" s="26">
        <f t="shared" si="27"/>
        <v>9.7657275660561567</v>
      </c>
      <c r="Q73" s="26">
        <f t="shared" si="28"/>
        <v>1.5399719458561889</v>
      </c>
      <c r="R73" s="26">
        <f t="shared" si="29"/>
        <v>1.3358477614230517</v>
      </c>
      <c r="S73" s="26">
        <f t="shared" si="61"/>
        <v>2.471843886206806</v>
      </c>
      <c r="T73" s="26">
        <f t="shared" si="69"/>
        <v>9.3992776324240232E-2</v>
      </c>
      <c r="U73" s="26">
        <f t="shared" si="62"/>
        <v>46.608439691611551</v>
      </c>
      <c r="V73" s="26">
        <f t="shared" si="63"/>
        <v>33.819675124619629</v>
      </c>
      <c r="W73" s="26">
        <f t="shared" si="64"/>
        <v>0.58232553194709291</v>
      </c>
      <c r="X73" s="28">
        <f t="shared" si="65"/>
        <v>1030.268248829472</v>
      </c>
      <c r="Y73" s="28">
        <f t="shared" si="66"/>
        <v>14759.712521274394</v>
      </c>
      <c r="Z73" s="26" t="s">
        <v>25</v>
      </c>
      <c r="AA73" s="26">
        <f t="shared" si="35"/>
        <v>89.588543376475826</v>
      </c>
      <c r="AB73" s="26">
        <f>AQ11*($M11/$N11)</f>
        <v>15.677995090883272</v>
      </c>
      <c r="AC73" s="26">
        <f t="shared" si="36"/>
        <v>32.027904257090114</v>
      </c>
      <c r="AD73" s="26">
        <f t="shared" si="37"/>
        <v>25.084792145413232</v>
      </c>
      <c r="AE73" s="28">
        <f t="shared" si="38"/>
        <v>3950.8547629025843</v>
      </c>
      <c r="AF73" s="28">
        <f t="shared" si="39"/>
        <v>6943.1121116768772</v>
      </c>
      <c r="AG73" s="26">
        <f t="shared" si="40"/>
        <v>13.751841408289041</v>
      </c>
      <c r="AH73" s="26">
        <f t="shared" si="41"/>
        <v>4.5242214405120293</v>
      </c>
      <c r="AI73" s="26">
        <f t="shared" si="42"/>
        <v>89.140600659593446</v>
      </c>
      <c r="AJ73" s="26">
        <f t="shared" si="43"/>
        <v>0.51513412441473605</v>
      </c>
      <c r="AK73" s="26">
        <f t="shared" si="44"/>
        <v>79.285860888181105</v>
      </c>
      <c r="AL73" s="26">
        <f t="shared" si="45"/>
        <v>642.79779872621407</v>
      </c>
      <c r="AM73" s="26">
        <f>BB11*($M11/$N11)</f>
        <v>4.4794271688237917</v>
      </c>
      <c r="AN73" s="26">
        <f>BC11*($M11/$N11)</f>
        <v>31.355990181766543</v>
      </c>
      <c r="AO73" s="26" t="s">
        <v>25</v>
      </c>
      <c r="AP73" s="26">
        <f t="shared" si="46"/>
        <v>42.778529462267215</v>
      </c>
      <c r="AQ73" s="26">
        <f t="shared" si="47"/>
        <v>26.87656301294275</v>
      </c>
      <c r="AR73" s="26">
        <f t="shared" si="48"/>
        <v>139.08621359197875</v>
      </c>
      <c r="AS73" s="26">
        <f t="shared" si="49"/>
        <v>6.7191407532356875E-2</v>
      </c>
      <c r="AT73" s="28" t="s">
        <v>25</v>
      </c>
      <c r="AU73" s="26">
        <f t="shared" si="50"/>
        <v>38.523073651884609</v>
      </c>
      <c r="AV73" s="26" t="s">
        <v>25</v>
      </c>
      <c r="AW73" s="26">
        <f t="shared" si="51"/>
        <v>5.5992839610297391</v>
      </c>
      <c r="AX73" s="26">
        <f t="shared" si="52"/>
        <v>1151.2127823877145</v>
      </c>
      <c r="AY73" s="26">
        <f t="shared" si="53"/>
        <v>4.7033985272649819</v>
      </c>
      <c r="AZ73" s="26">
        <f t="shared" si="54"/>
        <v>9.6307684129711522</v>
      </c>
      <c r="BA73" s="26">
        <f t="shared" si="55"/>
        <v>1.2318424714265428</v>
      </c>
      <c r="BB73" s="26">
        <f t="shared" si="56"/>
        <v>4.4794271688237917</v>
      </c>
      <c r="BC73" s="26">
        <f t="shared" ref="BC73:BD76" si="70">BR11*($M11/$N11)</f>
        <v>0.89588543376475838</v>
      </c>
      <c r="BD73" s="26">
        <f t="shared" si="70"/>
        <v>0.33595703766178436</v>
      </c>
      <c r="BE73" s="26">
        <f t="shared" si="57"/>
        <v>0.8286940262324014</v>
      </c>
      <c r="BF73" s="26" t="s">
        <v>25</v>
      </c>
      <c r="BG73" s="26">
        <f>BV11*($M11/$N11)</f>
        <v>0.94067970545299617</v>
      </c>
      <c r="BH73" s="26" t="s">
        <v>25</v>
      </c>
      <c r="BI73" s="26">
        <f t="shared" ref="BI73:BI78" si="71">BX11*($M11/$N11)</f>
        <v>0.51513412441473605</v>
      </c>
      <c r="BJ73" s="26" t="s">
        <v>25</v>
      </c>
      <c r="BK73" s="26" t="s">
        <v>25</v>
      </c>
      <c r="BL73" s="26" t="s">
        <v>25</v>
      </c>
      <c r="BM73" s="26" t="s">
        <v>25</v>
      </c>
      <c r="BN73" s="26" t="s">
        <v>25</v>
      </c>
      <c r="BO73" s="26">
        <f t="shared" si="67"/>
        <v>4.4794271688237917</v>
      </c>
      <c r="BP73" s="26">
        <f t="shared" si="67"/>
        <v>0</v>
      </c>
      <c r="BQ73" s="26">
        <f t="shared" si="67"/>
        <v>808.53660397269437</v>
      </c>
      <c r="BR73" s="26">
        <f t="shared" si="67"/>
        <v>0.69431121116768768</v>
      </c>
      <c r="BS73" s="26">
        <f t="shared" si="67"/>
        <v>3.4267617841502007</v>
      </c>
      <c r="BT73" s="26">
        <f t="shared" si="67"/>
        <v>22.397135844118957</v>
      </c>
      <c r="BU73" s="26">
        <f t="shared" si="67"/>
        <v>0.29116276597354646</v>
      </c>
      <c r="BV73" s="26">
        <f>CK11*($M11/$N11)</f>
        <v>1.1198567922059479</v>
      </c>
      <c r="BW73" s="26">
        <f t="shared" si="68"/>
        <v>3.202790425709011</v>
      </c>
      <c r="BX73" s="36">
        <f t="shared" si="58"/>
        <v>20.163204747774479</v>
      </c>
      <c r="BY73" s="29">
        <f t="shared" si="59"/>
        <v>31.020314996576122</v>
      </c>
      <c r="BZ73" s="41">
        <f t="shared" si="60"/>
        <v>92.469552889199178</v>
      </c>
    </row>
    <row r="74" spans="1:78">
      <c r="A74" s="10" t="s">
        <v>0</v>
      </c>
      <c r="B74" s="38">
        <v>5</v>
      </c>
      <c r="C74" s="38">
        <v>3</v>
      </c>
      <c r="D74" s="9">
        <v>383</v>
      </c>
      <c r="E74" s="9" t="s">
        <v>10</v>
      </c>
      <c r="F74" s="38">
        <v>2</v>
      </c>
      <c r="G74" s="16">
        <v>0.38989819999999997</v>
      </c>
      <c r="H74" s="16">
        <v>1.109669594000863E-2</v>
      </c>
      <c r="I74" s="16">
        <v>-0.14565755000000002</v>
      </c>
      <c r="J74" s="16">
        <v>2.1671202928393266E-2</v>
      </c>
      <c r="K74" s="16">
        <v>-0.28736797595849106</v>
      </c>
      <c r="L74" s="16">
        <v>5.1085024668029843E-3</v>
      </c>
      <c r="M74" s="26">
        <f t="shared" si="24"/>
        <v>6.4817363646617299</v>
      </c>
      <c r="N74" s="26">
        <f t="shared" si="25"/>
        <v>23.675926043814272</v>
      </c>
      <c r="O74" s="26">
        <f t="shared" si="26"/>
        <v>0.36130055859737237</v>
      </c>
      <c r="P74" s="26">
        <f t="shared" si="27"/>
        <v>4.9063383606052007</v>
      </c>
      <c r="Q74" s="26">
        <f t="shared" si="28"/>
        <v>0.69390502423290978</v>
      </c>
      <c r="R74" s="26">
        <f t="shared" si="29"/>
        <v>0.28698546749182902</v>
      </c>
      <c r="S74" s="26">
        <f t="shared" si="61"/>
        <v>1.3753979916589516</v>
      </c>
      <c r="T74" s="26">
        <f t="shared" si="69"/>
        <v>2.3381183802344517E-2</v>
      </c>
      <c r="U74" s="26">
        <f t="shared" si="62"/>
        <v>49.315265539331818</v>
      </c>
      <c r="V74" s="26">
        <f t="shared" si="63"/>
        <v>23.594887822297945</v>
      </c>
      <c r="W74" s="26">
        <f t="shared" si="64"/>
        <v>0.76049638435505784</v>
      </c>
      <c r="X74" s="28">
        <f t="shared" si="65"/>
        <v>516.74754321561613</v>
      </c>
      <c r="Y74" s="28">
        <f t="shared" si="66"/>
        <v>41534.80253016085</v>
      </c>
      <c r="Z74" s="26" t="s">
        <v>25</v>
      </c>
      <c r="AA74" s="26">
        <f t="shared" si="35"/>
        <v>81.899610622852379</v>
      </c>
      <c r="AB74" s="26">
        <f>AQ12*($M12/$N12)</f>
        <v>3.8999814582310655</v>
      </c>
      <c r="AC74" s="26">
        <f t="shared" si="36"/>
        <v>25.154880405590372</v>
      </c>
      <c r="AD74" s="26">
        <f t="shared" si="37"/>
        <v>14.039933249631837</v>
      </c>
      <c r="AE74" s="28">
        <f t="shared" si="38"/>
        <v>1517.8727835435307</v>
      </c>
      <c r="AF74" s="28">
        <f t="shared" si="39"/>
        <v>18836.910443256045</v>
      </c>
      <c r="AG74" s="26">
        <f t="shared" si="40"/>
        <v>6.6299684789928115</v>
      </c>
      <c r="AH74" s="26">
        <f t="shared" si="41"/>
        <v>18.193413502647921</v>
      </c>
      <c r="AI74" s="26">
        <f t="shared" si="42"/>
        <v>286.64863717998333</v>
      </c>
      <c r="AJ74" s="26">
        <f t="shared" si="43"/>
        <v>0.83849601351967906</v>
      </c>
      <c r="AK74" s="26">
        <f t="shared" si="44"/>
        <v>34.319836832433381</v>
      </c>
      <c r="AL74" s="26">
        <f t="shared" si="45"/>
        <v>343.19836832433379</v>
      </c>
      <c r="AM74" s="28" t="s">
        <v>25</v>
      </c>
      <c r="AN74" s="28" t="s">
        <v>25</v>
      </c>
      <c r="AO74" s="26" t="s">
        <v>25</v>
      </c>
      <c r="AP74" s="26">
        <f t="shared" si="46"/>
        <v>200.84904509889986</v>
      </c>
      <c r="AQ74" s="26">
        <f t="shared" si="47"/>
        <v>3.1199851665848524</v>
      </c>
      <c r="AR74" s="26">
        <f t="shared" si="48"/>
        <v>228.14891530651732</v>
      </c>
      <c r="AS74" s="26">
        <f t="shared" si="49"/>
        <v>1.9499907291155329E-2</v>
      </c>
      <c r="AT74" s="28" t="s">
        <v>25</v>
      </c>
      <c r="AU74" s="26">
        <f t="shared" si="50"/>
        <v>33.734839613698718</v>
      </c>
      <c r="AV74" s="26" t="s">
        <v>25</v>
      </c>
      <c r="AW74" s="26">
        <f t="shared" si="51"/>
        <v>2.7299870207617456</v>
      </c>
      <c r="AX74" s="26">
        <f t="shared" si="52"/>
        <v>411.44804384337743</v>
      </c>
      <c r="AY74" s="26">
        <f t="shared" si="53"/>
        <v>1.9499907291155327</v>
      </c>
      <c r="AZ74" s="26">
        <f t="shared" si="54"/>
        <v>4.4849786769657252</v>
      </c>
      <c r="BA74" s="26">
        <f t="shared" si="55"/>
        <v>0.42899796040541721</v>
      </c>
      <c r="BB74" s="26">
        <f t="shared" si="56"/>
        <v>1.3649935103808728</v>
      </c>
      <c r="BC74" s="26">
        <f t="shared" si="70"/>
        <v>0.38999814582310655</v>
      </c>
      <c r="BD74" s="26">
        <f t="shared" si="70"/>
        <v>0.11699944374693196</v>
      </c>
      <c r="BE74" s="26">
        <f t="shared" si="57"/>
        <v>0.19499907291155327</v>
      </c>
      <c r="BF74" s="26" t="s">
        <v>25</v>
      </c>
      <c r="BG74" s="26">
        <f>BV12*($M12/$N12)</f>
        <v>0.31199851665848527</v>
      </c>
      <c r="BH74" s="26" t="s">
        <v>25</v>
      </c>
      <c r="BI74" s="26">
        <f t="shared" si="71"/>
        <v>0.15599925832924263</v>
      </c>
      <c r="BJ74" s="26" t="s">
        <v>25</v>
      </c>
      <c r="BK74" s="26" t="s">
        <v>25</v>
      </c>
      <c r="BL74" s="26" t="s">
        <v>25</v>
      </c>
      <c r="BM74" s="26" t="s">
        <v>25</v>
      </c>
      <c r="BN74" s="26" t="s">
        <v>25</v>
      </c>
      <c r="BO74" s="26">
        <f t="shared" si="67"/>
        <v>21.449898020270862</v>
      </c>
      <c r="BP74" s="26">
        <f t="shared" si="67"/>
        <v>1.9499907291155329E-2</v>
      </c>
      <c r="BQ74" s="26">
        <f t="shared" si="67"/>
        <v>791.69623602090633</v>
      </c>
      <c r="BR74" s="26">
        <f t="shared" si="67"/>
        <v>0.19499907291155327</v>
      </c>
      <c r="BS74" s="26">
        <f t="shared" si="67"/>
        <v>3.9779810873956869</v>
      </c>
      <c r="BT74" s="26">
        <f t="shared" si="67"/>
        <v>35.099833124079588</v>
      </c>
      <c r="BU74" s="26">
        <f t="shared" si="67"/>
        <v>0.21449898020270861</v>
      </c>
      <c r="BV74" s="26">
        <f>CK12*($M12/$N12)</f>
        <v>0.58499721873465982</v>
      </c>
      <c r="BW74" s="26">
        <f t="shared" si="68"/>
        <v>7.8974624529179076</v>
      </c>
      <c r="BX74" s="36">
        <f t="shared" si="58"/>
        <v>17.967359050445101</v>
      </c>
      <c r="BY74" s="29">
        <f t="shared" si="59"/>
        <v>27.642090846838617</v>
      </c>
      <c r="BZ74" s="41">
        <f t="shared" si="60"/>
        <v>93.619846182957133</v>
      </c>
    </row>
    <row r="75" spans="1:78">
      <c r="A75" s="10" t="s">
        <v>0</v>
      </c>
      <c r="B75" s="38">
        <v>5</v>
      </c>
      <c r="C75" s="38">
        <v>3</v>
      </c>
      <c r="D75" s="9">
        <v>404</v>
      </c>
      <c r="E75" s="9" t="s">
        <v>10</v>
      </c>
      <c r="F75" s="38">
        <v>2</v>
      </c>
      <c r="G75" s="16">
        <v>-0.62599663333333333</v>
      </c>
      <c r="H75" s="16">
        <v>3.649244318503949E-2</v>
      </c>
      <c r="I75" s="16">
        <v>-6.5709473333333435E-2</v>
      </c>
      <c r="J75" s="16">
        <v>1.4141443339437981E-2</v>
      </c>
      <c r="K75" s="16">
        <v>-0.12820821875853</v>
      </c>
      <c r="L75" s="16">
        <v>4.0251162046828014E-2</v>
      </c>
      <c r="M75" s="26">
        <f t="shared" si="24"/>
        <v>11.837829969529452</v>
      </c>
      <c r="N75" s="26">
        <f t="shared" si="25"/>
        <v>15.570419647843821</v>
      </c>
      <c r="O75" s="26">
        <f t="shared" si="26"/>
        <v>1.1287188540659958</v>
      </c>
      <c r="P75" s="26">
        <f t="shared" si="27"/>
        <v>1.8393741104871291</v>
      </c>
      <c r="Q75" s="26">
        <f t="shared" si="28"/>
        <v>0.67402933973266765</v>
      </c>
      <c r="R75" s="26">
        <f t="shared" si="29"/>
        <v>1.1276093999184591</v>
      </c>
      <c r="S75" s="26">
        <f t="shared" si="61"/>
        <v>0.40266194653133364</v>
      </c>
      <c r="T75" s="26">
        <f t="shared" si="69"/>
        <v>6.1709457567661719E-2</v>
      </c>
      <c r="U75" s="26">
        <f t="shared" si="62"/>
        <v>42.437135556167604</v>
      </c>
      <c r="V75" s="26">
        <f t="shared" si="63"/>
        <v>14.998571818188132</v>
      </c>
      <c r="W75" s="26">
        <f t="shared" si="64"/>
        <v>0.77933755525879522</v>
      </c>
      <c r="X75" s="28">
        <f t="shared" si="65"/>
        <v>1089.6021291448437</v>
      </c>
      <c r="Y75" s="28">
        <f t="shared" si="66"/>
        <v>211744.54331559717</v>
      </c>
      <c r="Z75" s="26" t="s">
        <v>25</v>
      </c>
      <c r="AA75" s="26">
        <f t="shared" si="35"/>
        <v>135.28123600718709</v>
      </c>
      <c r="AB75" s="26">
        <f>AQ13*($M13/$N13)</f>
        <v>11.763585739755399</v>
      </c>
      <c r="AC75" s="26">
        <f t="shared" si="36"/>
        <v>169.10154500898386</v>
      </c>
      <c r="AD75" s="26">
        <f t="shared" si="37"/>
        <v>142.63347709453421</v>
      </c>
      <c r="AE75" s="28">
        <f t="shared" si="38"/>
        <v>6036.1899327119891</v>
      </c>
      <c r="AF75" s="28">
        <f t="shared" si="39"/>
        <v>48818.880819984908</v>
      </c>
      <c r="AG75" s="26">
        <f t="shared" si="40"/>
        <v>64.993811212148586</v>
      </c>
      <c r="AH75" s="26">
        <f t="shared" si="41"/>
        <v>6.9993335151544622</v>
      </c>
      <c r="AI75" s="26">
        <f t="shared" si="42"/>
        <v>1024.902407576189</v>
      </c>
      <c r="AJ75" s="26">
        <f t="shared" si="43"/>
        <v>4.4113446524082747</v>
      </c>
      <c r="AK75" s="26">
        <f t="shared" si="44"/>
        <v>14.998571818188132</v>
      </c>
      <c r="AL75" s="26">
        <f t="shared" si="45"/>
        <v>311.73502210351808</v>
      </c>
      <c r="AM75" s="26">
        <f>BB13*($M13/$N13)</f>
        <v>2.9408964349388498</v>
      </c>
      <c r="AN75" s="26">
        <f>BC13*($M13/$N13)</f>
        <v>17.645378609633099</v>
      </c>
      <c r="AO75" s="26" t="s">
        <v>25</v>
      </c>
      <c r="AP75" s="26">
        <f t="shared" si="46"/>
        <v>354.3780204101314</v>
      </c>
      <c r="AQ75" s="26">
        <f t="shared" si="47"/>
        <v>82.345100178287794</v>
      </c>
      <c r="AR75" s="26">
        <f t="shared" si="48"/>
        <v>645.52676746907753</v>
      </c>
      <c r="AS75" s="26">
        <f t="shared" si="49"/>
        <v>0.24997619696980225</v>
      </c>
      <c r="AT75" s="26">
        <f>BI13*($M13/$N13)</f>
        <v>1.4704482174694249</v>
      </c>
      <c r="AU75" s="26">
        <f t="shared" si="50"/>
        <v>82.639189821781684</v>
      </c>
      <c r="AV75" s="26" t="s">
        <v>25</v>
      </c>
      <c r="AW75" s="26">
        <f t="shared" si="51"/>
        <v>1.17635857397554</v>
      </c>
      <c r="AX75" s="26">
        <f t="shared" si="52"/>
        <v>1208.7084347598673</v>
      </c>
      <c r="AY75" s="26">
        <f t="shared" si="53"/>
        <v>4.4113446524082747</v>
      </c>
      <c r="AZ75" s="26">
        <f t="shared" si="54"/>
        <v>9.5579134135512618</v>
      </c>
      <c r="BA75" s="26">
        <f t="shared" si="55"/>
        <v>0.98520030570451478</v>
      </c>
      <c r="BB75" s="26">
        <f t="shared" si="56"/>
        <v>3.5290757219266196</v>
      </c>
      <c r="BC75" s="26">
        <f t="shared" si="70"/>
        <v>0.73522410873471244</v>
      </c>
      <c r="BD75" s="26">
        <f t="shared" si="70"/>
        <v>0.95579134135512622</v>
      </c>
      <c r="BE75" s="26">
        <f t="shared" si="57"/>
        <v>0.646997215686547</v>
      </c>
      <c r="BF75" s="26" t="s">
        <v>25</v>
      </c>
      <c r="BG75" s="26">
        <f>BV13*($M13/$N13)</f>
        <v>0.39702101871674472</v>
      </c>
      <c r="BH75" s="26" t="s">
        <v>25</v>
      </c>
      <c r="BI75" s="26">
        <f t="shared" si="71"/>
        <v>0.3234986078432735</v>
      </c>
      <c r="BJ75" s="26" t="s">
        <v>25</v>
      </c>
      <c r="BK75" s="26" t="s">
        <v>25</v>
      </c>
      <c r="BL75" s="26" t="s">
        <v>25</v>
      </c>
      <c r="BM75" s="26" t="s">
        <v>25</v>
      </c>
      <c r="BN75" s="26" t="s">
        <v>25</v>
      </c>
      <c r="BO75" s="26">
        <f t="shared" si="67"/>
        <v>24.997619696980223</v>
      </c>
      <c r="BP75" s="26">
        <f t="shared" si="67"/>
        <v>4.4113446524082743E-2</v>
      </c>
      <c r="BQ75" s="26">
        <f t="shared" si="67"/>
        <v>3881.9832941192817</v>
      </c>
      <c r="BR75" s="26">
        <f t="shared" si="67"/>
        <v>0.57347480481307578</v>
      </c>
      <c r="BS75" s="26">
        <f t="shared" si="67"/>
        <v>96.02026860075344</v>
      </c>
      <c r="BT75" s="26">
        <f t="shared" si="67"/>
        <v>286.73740240653785</v>
      </c>
      <c r="BU75" s="26">
        <f t="shared" si="67"/>
        <v>0.58817928698777</v>
      </c>
      <c r="BV75" s="26">
        <f>CK13*($M13/$N13)</f>
        <v>0.73522410873471244</v>
      </c>
      <c r="BW75" s="26">
        <f t="shared" si="68"/>
        <v>2.2938992192523031</v>
      </c>
      <c r="BX75" s="36">
        <f t="shared" si="58"/>
        <v>12.945103857566764</v>
      </c>
      <c r="BY75" s="29">
        <f t="shared" si="59"/>
        <v>19.915544396256561</v>
      </c>
      <c r="BZ75" s="41">
        <f t="shared" si="60"/>
        <v>102.70992933727295</v>
      </c>
    </row>
    <row r="76" spans="1:78">
      <c r="A76" s="10" t="s">
        <v>0</v>
      </c>
      <c r="B76" s="38">
        <v>5</v>
      </c>
      <c r="C76" s="38">
        <v>3</v>
      </c>
      <c r="D76" s="9">
        <v>478</v>
      </c>
      <c r="E76" s="9" t="s">
        <v>10</v>
      </c>
      <c r="F76" s="38">
        <v>2</v>
      </c>
      <c r="G76" s="16">
        <v>-0.54797918333333318</v>
      </c>
      <c r="H76" s="16">
        <v>3.6500312621698762E-2</v>
      </c>
      <c r="I76" s="16">
        <v>-5.4235536666666584E-2</v>
      </c>
      <c r="J76" s="16">
        <v>2.716830943643217E-2</v>
      </c>
      <c r="K76" s="16">
        <v>-0.10668692436191587</v>
      </c>
      <c r="L76" s="16">
        <v>4.2057432878545069E-2</v>
      </c>
      <c r="M76" s="26">
        <f t="shared" si="24"/>
        <v>8.6530431954526748</v>
      </c>
      <c r="N76" s="26">
        <f t="shared" si="25"/>
        <v>10.027645672567356</v>
      </c>
      <c r="O76" s="26">
        <f t="shared" si="26"/>
        <v>0.36200362863831703</v>
      </c>
      <c r="P76" s="26">
        <f t="shared" si="27"/>
        <v>1.4175068463499392</v>
      </c>
      <c r="Q76" s="26">
        <f t="shared" si="28"/>
        <v>1.4022946352789236</v>
      </c>
      <c r="R76" s="26">
        <f t="shared" si="29"/>
        <v>1.4831212955800051</v>
      </c>
      <c r="S76" s="26">
        <f t="shared" si="61"/>
        <v>1.9103894643397745</v>
      </c>
      <c r="T76" s="26">
        <f t="shared" si="69"/>
        <v>1.3665564638245023E-2</v>
      </c>
      <c r="U76" s="26">
        <f t="shared" si="62"/>
        <v>57.122169512381298</v>
      </c>
      <c r="V76" s="26">
        <f t="shared" si="63"/>
        <v>47.411856578512811</v>
      </c>
      <c r="W76" s="26">
        <f t="shared" si="64"/>
        <v>0.88897231084711525</v>
      </c>
      <c r="X76" s="28">
        <f t="shared" si="65"/>
        <v>275.80935798077167</v>
      </c>
      <c r="Y76" s="28">
        <f t="shared" si="66"/>
        <v>50147.155996503934</v>
      </c>
      <c r="Z76" s="26" t="s">
        <v>25</v>
      </c>
      <c r="AA76" s="26">
        <f t="shared" si="35"/>
        <v>266.69169325413458</v>
      </c>
      <c r="AB76" s="26">
        <f>AQ14*($M14/$N14)</f>
        <v>2.2794161816592697</v>
      </c>
      <c r="AC76" s="26">
        <f t="shared" si="36"/>
        <v>40.573608033535002</v>
      </c>
      <c r="AD76" s="26">
        <f t="shared" si="37"/>
        <v>30.316235216068289</v>
      </c>
      <c r="AE76" s="28">
        <f t="shared" si="38"/>
        <v>2874.3438050723389</v>
      </c>
      <c r="AF76" s="28">
        <f t="shared" si="39"/>
        <v>71801.609722266992</v>
      </c>
      <c r="AG76" s="26">
        <f t="shared" si="40"/>
        <v>8.547810681222261</v>
      </c>
      <c r="AH76" s="26">
        <f t="shared" si="41"/>
        <v>9.2544296975366347</v>
      </c>
      <c r="AI76" s="26">
        <f t="shared" si="42"/>
        <v>89.581055939209293</v>
      </c>
      <c r="AJ76" s="26">
        <f t="shared" si="43"/>
        <v>1.8235329453274158</v>
      </c>
      <c r="AK76" s="26">
        <f t="shared" si="44"/>
        <v>56.073638068818042</v>
      </c>
      <c r="AL76" s="26">
        <f t="shared" si="45"/>
        <v>166.62532287929261</v>
      </c>
      <c r="AM76" s="28" t="s">
        <v>25</v>
      </c>
      <c r="AN76" s="28" t="s">
        <v>25</v>
      </c>
      <c r="AO76" s="26" t="s">
        <v>25</v>
      </c>
      <c r="AP76" s="26">
        <f t="shared" si="46"/>
        <v>39.889783179037224</v>
      </c>
      <c r="AQ76" s="26">
        <f t="shared" si="47"/>
        <v>7.0661901631437365</v>
      </c>
      <c r="AR76" s="26">
        <f t="shared" si="48"/>
        <v>348.75067579386825</v>
      </c>
      <c r="AS76" s="26">
        <f t="shared" si="49"/>
        <v>2.2794161816592697E-2</v>
      </c>
      <c r="AT76" s="28" t="s">
        <v>25</v>
      </c>
      <c r="AU76" s="26">
        <f t="shared" si="50"/>
        <v>11.169139290130422</v>
      </c>
      <c r="AV76" s="26" t="s">
        <v>25</v>
      </c>
      <c r="AW76" s="26">
        <f t="shared" si="51"/>
        <v>4.1029491269866858</v>
      </c>
      <c r="AX76" s="26">
        <f t="shared" si="52"/>
        <v>68.382485449778088</v>
      </c>
      <c r="AY76" s="26">
        <f t="shared" si="53"/>
        <v>1.5955913271614888</v>
      </c>
      <c r="AZ76" s="26">
        <f t="shared" si="54"/>
        <v>3.1911826543229775</v>
      </c>
      <c r="BA76" s="26">
        <f t="shared" si="55"/>
        <v>0.2963241036157051</v>
      </c>
      <c r="BB76" s="26">
        <f t="shared" si="56"/>
        <v>1.3676497089955617</v>
      </c>
      <c r="BC76" s="26">
        <f t="shared" si="70"/>
        <v>0.22794161816592698</v>
      </c>
      <c r="BD76" s="26">
        <f t="shared" si="70"/>
        <v>0.20514745634933426</v>
      </c>
      <c r="BE76" s="26">
        <f t="shared" si="57"/>
        <v>0.18235329453274157</v>
      </c>
      <c r="BF76" s="26" t="s">
        <v>25</v>
      </c>
      <c r="BG76" s="28" t="s">
        <v>25</v>
      </c>
      <c r="BH76" s="26" t="s">
        <v>25</v>
      </c>
      <c r="BI76" s="26">
        <f t="shared" si="71"/>
        <v>0.15955913271614891</v>
      </c>
      <c r="BJ76" s="26" t="s">
        <v>25</v>
      </c>
      <c r="BK76" s="26" t="s">
        <v>25</v>
      </c>
      <c r="BL76" s="26" t="s">
        <v>25</v>
      </c>
      <c r="BM76" s="26" t="s">
        <v>25</v>
      </c>
      <c r="BN76" s="26" t="s">
        <v>25</v>
      </c>
      <c r="BO76" s="26">
        <f t="shared" si="67"/>
        <v>22.794161816592698</v>
      </c>
      <c r="BP76" s="26">
        <f t="shared" si="67"/>
        <v>4.5588323633185393E-2</v>
      </c>
      <c r="BQ76" s="26">
        <f t="shared" si="67"/>
        <v>419.41257742530564</v>
      </c>
      <c r="BR76" s="26">
        <f t="shared" si="67"/>
        <v>0.45588323633185396</v>
      </c>
      <c r="BS76" s="26">
        <f t="shared" si="67"/>
        <v>20.765481414915946</v>
      </c>
      <c r="BT76" s="26">
        <f t="shared" si="67"/>
        <v>118.52964144628203</v>
      </c>
      <c r="BU76" s="26">
        <f t="shared" si="67"/>
        <v>0.11397080908296349</v>
      </c>
      <c r="BV76" s="26">
        <f>CK14*($M14/$N14)</f>
        <v>0.22794161816592698</v>
      </c>
      <c r="BW76" s="26">
        <f t="shared" si="68"/>
        <v>0.41029491269866852</v>
      </c>
      <c r="BX76" s="36">
        <f t="shared" si="58"/>
        <v>21.023738872403559</v>
      </c>
      <c r="BY76" s="29">
        <f t="shared" si="59"/>
        <v>32.344213649851625</v>
      </c>
      <c r="BZ76" s="41">
        <f t="shared" si="60"/>
        <v>95.080674991333908</v>
      </c>
    </row>
    <row r="77" spans="1:78">
      <c r="A77" s="10" t="s">
        <v>0</v>
      </c>
      <c r="B77" s="38">
        <v>5</v>
      </c>
      <c r="C77" s="38">
        <v>3</v>
      </c>
      <c r="D77" s="9">
        <v>535</v>
      </c>
      <c r="E77" s="9" t="s">
        <v>10</v>
      </c>
      <c r="F77" s="38">
        <v>2</v>
      </c>
      <c r="G77" s="16">
        <v>-0.43570142666666672</v>
      </c>
      <c r="H77" s="16">
        <v>1.7288526615097468E-2</v>
      </c>
      <c r="I77" s="16">
        <v>-0.22571854333333341</v>
      </c>
      <c r="J77" s="16">
        <v>4.1815075283425387E-2</v>
      </c>
      <c r="K77" s="16">
        <v>-0.44849265287036549</v>
      </c>
      <c r="L77" s="16">
        <v>2.6196141884891042E-2</v>
      </c>
      <c r="M77" s="26">
        <f t="shared" si="24"/>
        <v>8.6444904505303715</v>
      </c>
      <c r="N77" s="26">
        <f t="shared" si="25"/>
        <v>35.816901475592189</v>
      </c>
      <c r="O77" s="26">
        <f t="shared" si="26"/>
        <v>0.20803399428932415</v>
      </c>
      <c r="P77" s="26">
        <f t="shared" si="27"/>
        <v>1.0348871398697312</v>
      </c>
      <c r="Q77" s="26">
        <f t="shared" si="28"/>
        <v>0.93559825220430459</v>
      </c>
      <c r="R77" s="26">
        <f t="shared" si="29"/>
        <v>0.88114851142277872</v>
      </c>
      <c r="S77" s="26">
        <f t="shared" si="61"/>
        <v>1.4760056823534131</v>
      </c>
      <c r="T77" s="26">
        <f t="shared" si="69"/>
        <v>1.2399855332971518E-2</v>
      </c>
      <c r="U77" s="26">
        <f t="shared" si="62"/>
        <v>47.343292453762572</v>
      </c>
      <c r="V77" s="26">
        <f t="shared" si="63"/>
        <v>37.436155238667652</v>
      </c>
      <c r="W77" s="26">
        <f t="shared" si="64"/>
        <v>0.45502509129872282</v>
      </c>
      <c r="X77" s="28">
        <f t="shared" si="65"/>
        <v>1884.2175371506205</v>
      </c>
      <c r="Y77" s="28">
        <f t="shared" si="66"/>
        <v>8542.0619411987518</v>
      </c>
      <c r="Z77" s="26" t="s">
        <v>25</v>
      </c>
      <c r="AA77" s="26">
        <f t="shared" si="35"/>
        <v>426.06894912516771</v>
      </c>
      <c r="AB77" s="28" t="s">
        <v>25</v>
      </c>
      <c r="AC77" s="26">
        <f t="shared" si="36"/>
        <v>9.3073314129284217</v>
      </c>
      <c r="AD77" s="26">
        <f t="shared" si="37"/>
        <v>11.789286456376001</v>
      </c>
      <c r="AE77" s="28">
        <f t="shared" si="38"/>
        <v>1053.7967455304513</v>
      </c>
      <c r="AF77" s="28">
        <f t="shared" si="39"/>
        <v>10320.79638900285</v>
      </c>
      <c r="AG77" s="26">
        <f t="shared" si="40"/>
        <v>7.4665480890381328</v>
      </c>
      <c r="AH77" s="26">
        <f t="shared" si="41"/>
        <v>7.0528889151302039</v>
      </c>
      <c r="AI77" s="26">
        <f t="shared" si="42"/>
        <v>297.83460521370949</v>
      </c>
      <c r="AJ77" s="26">
        <f t="shared" si="43"/>
        <v>1.220294563028393</v>
      </c>
      <c r="AK77" s="26">
        <f t="shared" si="44"/>
        <v>27.715164651831298</v>
      </c>
      <c r="AL77" s="26">
        <f t="shared" si="45"/>
        <v>337.13222673496284</v>
      </c>
      <c r="AM77" s="28" t="s">
        <v>25</v>
      </c>
      <c r="AN77" s="28" t="s">
        <v>25</v>
      </c>
      <c r="AO77" s="26" t="s">
        <v>25</v>
      </c>
      <c r="AP77" s="26">
        <f t="shared" si="46"/>
        <v>178.49393354127173</v>
      </c>
      <c r="AQ77" s="26">
        <f t="shared" si="47"/>
        <v>4.1365917390792983</v>
      </c>
      <c r="AR77" s="26">
        <f t="shared" si="48"/>
        <v>2.7921994238785266</v>
      </c>
      <c r="AS77" s="26">
        <f t="shared" si="49"/>
        <v>2.0682958695396492E-2</v>
      </c>
      <c r="AT77" s="28" t="s">
        <v>25</v>
      </c>
      <c r="AU77" s="26">
        <f t="shared" si="50"/>
        <v>31.851756390910598</v>
      </c>
      <c r="AV77" s="26" t="s">
        <v>25</v>
      </c>
      <c r="AW77" s="26">
        <f t="shared" si="51"/>
        <v>1.8614662825856843</v>
      </c>
      <c r="AX77" s="26">
        <f t="shared" si="52"/>
        <v>66.185467825268773</v>
      </c>
      <c r="AY77" s="26">
        <f t="shared" si="53"/>
        <v>0.82731834781585967</v>
      </c>
      <c r="AZ77" s="26">
        <f t="shared" si="54"/>
        <v>1.8614662825856843</v>
      </c>
      <c r="BA77" s="26">
        <f t="shared" si="55"/>
        <v>0.20682958695396492</v>
      </c>
      <c r="BB77" s="26">
        <f t="shared" si="56"/>
        <v>0.82731834781585967</v>
      </c>
      <c r="BC77" s="28" t="s">
        <v>25</v>
      </c>
      <c r="BD77" s="26">
        <f>BS15*($M15/$N15)</f>
        <v>0.14478071086777544</v>
      </c>
      <c r="BE77" s="26">
        <f t="shared" si="57"/>
        <v>0.31024438043094738</v>
      </c>
      <c r="BF77" s="26" t="s">
        <v>25</v>
      </c>
      <c r="BG77" s="26">
        <f>BV15*($M15/$N15)</f>
        <v>0.18614662825856843</v>
      </c>
      <c r="BH77" s="26" t="s">
        <v>25</v>
      </c>
      <c r="BI77" s="26">
        <f t="shared" si="71"/>
        <v>0.16546366956317193</v>
      </c>
      <c r="BJ77" s="26" t="s">
        <v>25</v>
      </c>
      <c r="BK77" s="26" t="s">
        <v>25</v>
      </c>
      <c r="BL77" s="26" t="s">
        <v>25</v>
      </c>
      <c r="BM77" s="26" t="s">
        <v>25</v>
      </c>
      <c r="BN77" s="26" t="s">
        <v>25</v>
      </c>
      <c r="BO77" s="26">
        <f t="shared" ref="BO77:BQ81" si="72">CD15*($M15/$N15)</f>
        <v>10.341479347698247</v>
      </c>
      <c r="BP77" s="26">
        <f t="shared" si="72"/>
        <v>2.0682958695396492E-2</v>
      </c>
      <c r="BQ77" s="26">
        <f t="shared" si="72"/>
        <v>488.11782521135723</v>
      </c>
      <c r="BR77" s="28" t="s">
        <v>25</v>
      </c>
      <c r="BS77" s="26">
        <f t="shared" ref="BS77:BS124" si="73">CH15*($M15/$N15)</f>
        <v>12.078847878111551</v>
      </c>
      <c r="BT77" s="26">
        <f t="shared" ref="BT77:BT124" si="74">CI15*($M15/$N15)</f>
        <v>8.2731834781585967</v>
      </c>
      <c r="BU77" s="28" t="s">
        <v>25</v>
      </c>
      <c r="BV77" s="26">
        <f>CK15*($M15/$N15)</f>
        <v>0.20682958695396492</v>
      </c>
      <c r="BW77" s="26">
        <f t="shared" si="68"/>
        <v>1.8614662825856843</v>
      </c>
      <c r="BX77" s="36">
        <f t="shared" si="58"/>
        <v>20.089020771513351</v>
      </c>
      <c r="BY77" s="29">
        <f t="shared" si="59"/>
        <v>30.906185802328231</v>
      </c>
      <c r="BZ77" s="41">
        <f t="shared" si="60"/>
        <v>98.730270122281084</v>
      </c>
    </row>
    <row r="78" spans="1:78">
      <c r="A78" s="10" t="s">
        <v>0</v>
      </c>
      <c r="B78" s="38">
        <v>5</v>
      </c>
      <c r="C78" s="38">
        <v>3</v>
      </c>
      <c r="D78" s="9">
        <v>595</v>
      </c>
      <c r="E78" s="9" t="s">
        <v>11</v>
      </c>
      <c r="F78" s="38">
        <v>1</v>
      </c>
      <c r="G78" s="16">
        <v>-1.0670024666666669</v>
      </c>
      <c r="H78" s="16">
        <v>1.7455029246991459E-2</v>
      </c>
      <c r="I78" s="16">
        <v>-1.0738470000000055E-2</v>
      </c>
      <c r="J78" s="16">
        <v>3.8186767982865598E-2</v>
      </c>
      <c r="K78" s="16">
        <v>-2.1439099053350546E-2</v>
      </c>
      <c r="L78" s="16">
        <v>3.2919502719411319E-2</v>
      </c>
      <c r="M78" s="26">
        <f t="shared" si="24"/>
        <v>11.013646046448649</v>
      </c>
      <c r="N78" s="26">
        <f t="shared" si="25"/>
        <v>17.055990634978173</v>
      </c>
      <c r="O78" s="26">
        <f t="shared" si="26"/>
        <v>0.1349458837053607</v>
      </c>
      <c r="P78" s="26">
        <f t="shared" si="27"/>
        <v>0.51626366016562419</v>
      </c>
      <c r="Q78" s="26">
        <f t="shared" si="28"/>
        <v>1.7168431724368287</v>
      </c>
      <c r="R78" s="26">
        <f t="shared" si="29"/>
        <v>2.6162620137353989</v>
      </c>
      <c r="S78" s="26">
        <f t="shared" si="61"/>
        <v>1.4101887772490604</v>
      </c>
      <c r="T78" s="28" t="s">
        <v>25</v>
      </c>
      <c r="U78" s="26">
        <f t="shared" si="62"/>
        <v>46.096726689429609</v>
      </c>
      <c r="V78" s="26">
        <f t="shared" si="63"/>
        <v>52.257118735482415</v>
      </c>
      <c r="W78" s="26">
        <f t="shared" si="64"/>
        <v>1.5719621083031294</v>
      </c>
      <c r="X78" s="28">
        <f t="shared" si="65"/>
        <v>140.20202587568451</v>
      </c>
      <c r="Y78" s="28">
        <f t="shared" si="66"/>
        <v>45884.299377496754</v>
      </c>
      <c r="Z78" s="26" t="s">
        <v>25</v>
      </c>
      <c r="AA78" s="26">
        <f t="shared" si="35"/>
        <v>38.236916147913959</v>
      </c>
      <c r="AB78" s="28" t="s">
        <v>25</v>
      </c>
      <c r="AC78" s="26">
        <f t="shared" si="36"/>
        <v>156.77135620644722</v>
      </c>
      <c r="AD78" s="26">
        <f t="shared" si="37"/>
        <v>63.728193579856601</v>
      </c>
      <c r="AE78" s="28">
        <f t="shared" si="38"/>
        <v>8573.5663096100416</v>
      </c>
      <c r="AF78" s="28">
        <f t="shared" si="39"/>
        <v>45671.872065563897</v>
      </c>
      <c r="AG78" s="26">
        <f t="shared" si="40"/>
        <v>7.6048977671962215</v>
      </c>
      <c r="AH78" s="26">
        <f t="shared" si="41"/>
        <v>8.1147233158350733</v>
      </c>
      <c r="AI78" s="26">
        <f t="shared" si="42"/>
        <v>69.251303690110845</v>
      </c>
      <c r="AJ78" s="26">
        <f t="shared" si="43"/>
        <v>1.0621365596642767</v>
      </c>
      <c r="AK78" s="26">
        <f t="shared" si="44"/>
        <v>72.862567992969375</v>
      </c>
      <c r="AL78" s="26">
        <f t="shared" si="45"/>
        <v>78.810532727089338</v>
      </c>
      <c r="AM78" s="28" t="s">
        <v>25</v>
      </c>
      <c r="AN78" s="28" t="s">
        <v>25</v>
      </c>
      <c r="AO78" s="26" t="s">
        <v>25</v>
      </c>
      <c r="AP78" s="26">
        <f t="shared" si="46"/>
        <v>42.910317010436778</v>
      </c>
      <c r="AQ78" s="26">
        <f t="shared" si="47"/>
        <v>21.03030388135268</v>
      </c>
      <c r="AR78" s="26">
        <f t="shared" si="48"/>
        <v>291.02541734801179</v>
      </c>
      <c r="AS78" s="26">
        <f t="shared" si="49"/>
        <v>2.1242731193285534E-2</v>
      </c>
      <c r="AT78" s="28" t="s">
        <v>25</v>
      </c>
      <c r="AU78" s="26">
        <f t="shared" si="50"/>
        <v>4.8858281744556722</v>
      </c>
      <c r="AV78" s="26" t="s">
        <v>25</v>
      </c>
      <c r="AW78" s="26">
        <f t="shared" si="51"/>
        <v>5.9479647341199486</v>
      </c>
      <c r="AX78" s="26">
        <f t="shared" si="52"/>
        <v>38.236916147913959</v>
      </c>
      <c r="AY78" s="26">
        <f t="shared" si="53"/>
        <v>1.0621365596642767</v>
      </c>
      <c r="AZ78" s="26">
        <f t="shared" si="54"/>
        <v>2.3367004312614088</v>
      </c>
      <c r="BA78" s="26">
        <f t="shared" si="55"/>
        <v>0.19118458073956979</v>
      </c>
      <c r="BB78" s="26">
        <f t="shared" si="56"/>
        <v>0.84970924773142142</v>
      </c>
      <c r="BC78" s="28" t="s">
        <v>25</v>
      </c>
      <c r="BD78" s="26">
        <f>BS16*($M16/$N16)</f>
        <v>0.12745638715971319</v>
      </c>
      <c r="BE78" s="26">
        <f t="shared" si="57"/>
        <v>0.14869911835299876</v>
      </c>
      <c r="BF78" s="26" t="s">
        <v>25</v>
      </c>
      <c r="BG78" s="26">
        <f>BV16*($M16/$N16)</f>
        <v>0.19118458073956979</v>
      </c>
      <c r="BH78" s="26" t="s">
        <v>25</v>
      </c>
      <c r="BI78" s="26">
        <f t="shared" si="71"/>
        <v>0.16994184954628427</v>
      </c>
      <c r="BJ78" s="26" t="s">
        <v>25</v>
      </c>
      <c r="BK78" s="26" t="s">
        <v>25</v>
      </c>
      <c r="BL78" s="26" t="s">
        <v>25</v>
      </c>
      <c r="BM78" s="26" t="s">
        <v>25</v>
      </c>
      <c r="BN78" s="26" t="s">
        <v>25</v>
      </c>
      <c r="BO78" s="26">
        <f t="shared" si="72"/>
        <v>10.621365596642766</v>
      </c>
      <c r="BP78" s="26">
        <f t="shared" si="72"/>
        <v>4.2485462386571068E-2</v>
      </c>
      <c r="BQ78" s="26">
        <f t="shared" si="72"/>
        <v>284.65259799002615</v>
      </c>
      <c r="BR78" s="26">
        <f>CG16*($M16/$N16)</f>
        <v>0.95592290369784905</v>
      </c>
      <c r="BS78" s="26">
        <f t="shared" si="73"/>
        <v>33.988369909256853</v>
      </c>
      <c r="BT78" s="26">
        <f t="shared" si="74"/>
        <v>148.69911835299874</v>
      </c>
      <c r="BU78" s="26">
        <f>CJ16*($M16/$N16)</f>
        <v>0.33988369909256855</v>
      </c>
      <c r="BV78" s="28" t="s">
        <v>25</v>
      </c>
      <c r="BW78" s="26">
        <f t="shared" si="68"/>
        <v>0.42485462386571071</v>
      </c>
      <c r="BX78" s="36">
        <f t="shared" si="58"/>
        <v>18.916913946587535</v>
      </c>
      <c r="BY78" s="29">
        <f t="shared" si="59"/>
        <v>29.102944533211591</v>
      </c>
      <c r="BZ78" s="41">
        <f t="shared" si="60"/>
        <v>90.731773987018485</v>
      </c>
    </row>
    <row r="79" spans="1:78">
      <c r="A79" s="10" t="s">
        <v>1</v>
      </c>
      <c r="B79" s="38">
        <v>4</v>
      </c>
      <c r="C79" s="38">
        <v>3</v>
      </c>
      <c r="D79" s="9">
        <v>76</v>
      </c>
      <c r="E79" s="9" t="s">
        <v>8</v>
      </c>
      <c r="F79" s="38">
        <v>4</v>
      </c>
      <c r="G79" s="16">
        <v>0.23507968666666665</v>
      </c>
      <c r="H79" s="16">
        <v>8.0338310207853855E-3</v>
      </c>
      <c r="I79" s="16">
        <v>8.8802333333333205E-3</v>
      </c>
      <c r="J79" s="16">
        <v>3.9262736549218104E-3</v>
      </c>
      <c r="K79" s="16">
        <v>1.7416054033208034E-2</v>
      </c>
      <c r="L79" s="16">
        <v>2.6429904351195358E-2</v>
      </c>
      <c r="M79" s="26">
        <f t="shared" si="24"/>
        <v>5.7165363587428555</v>
      </c>
      <c r="N79" s="26">
        <f t="shared" si="25"/>
        <v>14.816230080762548</v>
      </c>
      <c r="O79" s="26">
        <f t="shared" si="26"/>
        <v>0.2473793218806358</v>
      </c>
      <c r="P79" s="26">
        <f t="shared" si="27"/>
        <v>4.0454014577511561</v>
      </c>
      <c r="Q79" s="26">
        <f t="shared" si="28"/>
        <v>0.79856173738971248</v>
      </c>
      <c r="R79" s="26">
        <f t="shared" si="29"/>
        <v>0.4021856777971608</v>
      </c>
      <c r="S79" s="26">
        <f t="shared" si="61"/>
        <v>2.0250120630402724</v>
      </c>
      <c r="T79" s="28" t="s">
        <v>25</v>
      </c>
      <c r="U79" s="26">
        <f t="shared" si="62"/>
        <v>66.408456713621604</v>
      </c>
      <c r="V79" s="26">
        <f t="shared" si="63"/>
        <v>38.682017397692022</v>
      </c>
      <c r="W79" s="26">
        <f t="shared" si="64"/>
        <v>0.46729953903252108</v>
      </c>
      <c r="X79" s="28">
        <f t="shared" si="65"/>
        <v>464.70343048234042</v>
      </c>
      <c r="Y79" s="28">
        <f t="shared" si="66"/>
        <v>21807.311821517651</v>
      </c>
      <c r="Z79" s="26" t="s">
        <v>25</v>
      </c>
      <c r="AA79" s="26">
        <f t="shared" si="35"/>
        <v>54.518279553794123</v>
      </c>
      <c r="AB79" s="26">
        <f>AQ17*($M17/$N17)</f>
        <v>158.36262156102103</v>
      </c>
      <c r="AC79" s="26">
        <f t="shared" si="36"/>
        <v>93.200296951486138</v>
      </c>
      <c r="AD79" s="26">
        <f t="shared" si="37"/>
        <v>18.432370706282775</v>
      </c>
      <c r="AE79" s="28">
        <f t="shared" si="38"/>
        <v>3735.8002037099882</v>
      </c>
      <c r="AF79" s="28">
        <f t="shared" si="39"/>
        <v>27518.750631915129</v>
      </c>
      <c r="AG79" s="26">
        <f t="shared" si="40"/>
        <v>9.2940686096468088</v>
      </c>
      <c r="AH79" s="26">
        <f t="shared" si="41"/>
        <v>4.2316569367944963</v>
      </c>
      <c r="AI79" s="26">
        <f t="shared" si="42"/>
        <v>106.18083970238951</v>
      </c>
      <c r="AJ79" s="26">
        <f t="shared" si="43"/>
        <v>2.388419866166219</v>
      </c>
      <c r="AK79" s="26">
        <f t="shared" si="44"/>
        <v>29.076415762023533</v>
      </c>
      <c r="AL79" s="26">
        <f t="shared" si="45"/>
        <v>493.2606245343278</v>
      </c>
      <c r="AM79" s="28" t="s">
        <v>25</v>
      </c>
      <c r="AN79" s="28" t="s">
        <v>25</v>
      </c>
      <c r="AO79" s="26" t="s">
        <v>25</v>
      </c>
      <c r="AP79" s="26">
        <f t="shared" si="46"/>
        <v>99.690568326937822</v>
      </c>
      <c r="AQ79" s="26">
        <f t="shared" si="47"/>
        <v>12.201710185849162</v>
      </c>
      <c r="AR79" s="26">
        <f t="shared" si="48"/>
        <v>76.325591375311774</v>
      </c>
      <c r="AS79" s="26">
        <f t="shared" si="49"/>
        <v>2.5961085501806726E-2</v>
      </c>
      <c r="AT79" s="28" t="s">
        <v>25</v>
      </c>
      <c r="AU79" s="26">
        <f t="shared" si="50"/>
        <v>17.393927286210506</v>
      </c>
      <c r="AV79" s="26" t="s">
        <v>25</v>
      </c>
      <c r="AW79" s="26">
        <f t="shared" si="51"/>
        <v>1.0384434200722692</v>
      </c>
      <c r="AX79" s="26">
        <f t="shared" si="52"/>
        <v>225.86144386571851</v>
      </c>
      <c r="AY79" s="26">
        <f t="shared" si="53"/>
        <v>1.2980542750903363</v>
      </c>
      <c r="AZ79" s="26">
        <f t="shared" si="54"/>
        <v>2.5961085501806727</v>
      </c>
      <c r="BA79" s="26">
        <f t="shared" si="55"/>
        <v>0.2596108550180673</v>
      </c>
      <c r="BB79" s="26">
        <f t="shared" si="56"/>
        <v>1.2980542750903363</v>
      </c>
      <c r="BC79" s="26">
        <f>BR17*($M17/$N17)</f>
        <v>0.2596108550180673</v>
      </c>
      <c r="BD79" s="26">
        <f>BS17*($M17/$N17)</f>
        <v>0.23364976951626054</v>
      </c>
      <c r="BE79" s="26">
        <f t="shared" si="57"/>
        <v>0.20768868401445381</v>
      </c>
      <c r="BF79" s="26" t="s">
        <v>25</v>
      </c>
      <c r="BG79" s="28" t="s">
        <v>25</v>
      </c>
      <c r="BH79" s="26" t="s">
        <v>25</v>
      </c>
      <c r="BI79" s="28" t="s">
        <v>25</v>
      </c>
      <c r="BJ79" s="26" t="s">
        <v>25</v>
      </c>
      <c r="BK79" s="26" t="s">
        <v>25</v>
      </c>
      <c r="BL79" s="26" t="s">
        <v>25</v>
      </c>
      <c r="BM79" s="26" t="s">
        <v>25</v>
      </c>
      <c r="BN79" s="26" t="s">
        <v>25</v>
      </c>
      <c r="BO79" s="26">
        <f t="shared" si="72"/>
        <v>10.384434200722691</v>
      </c>
      <c r="BP79" s="26">
        <f t="shared" si="72"/>
        <v>0</v>
      </c>
      <c r="BQ79" s="26">
        <f t="shared" si="72"/>
        <v>407.5890423783656</v>
      </c>
      <c r="BR79" s="26">
        <f>CG17*($M17/$N17)</f>
        <v>0.20768868401445381</v>
      </c>
      <c r="BS79" s="26">
        <f t="shared" si="73"/>
        <v>10.644045055740756</v>
      </c>
      <c r="BT79" s="26">
        <f t="shared" si="74"/>
        <v>51.922171003613457</v>
      </c>
      <c r="BU79" s="26">
        <f>CJ17*($M17/$N17)</f>
        <v>0.12980542750903365</v>
      </c>
      <c r="BV79" s="28" t="s">
        <v>25</v>
      </c>
      <c r="BW79" s="26">
        <f t="shared" si="68"/>
        <v>4.1018515092854626</v>
      </c>
      <c r="BX79" s="36">
        <f t="shared" si="58"/>
        <v>24.221068249258156</v>
      </c>
      <c r="BY79" s="29">
        <f t="shared" si="59"/>
        <v>37.263181921935626</v>
      </c>
      <c r="BZ79" s="41">
        <f t="shared" si="60"/>
        <v>100.0055964569674</v>
      </c>
    </row>
    <row r="80" spans="1:78">
      <c r="A80" s="10" t="s">
        <v>1</v>
      </c>
      <c r="B80" s="38">
        <v>4</v>
      </c>
      <c r="C80" s="38">
        <v>3</v>
      </c>
      <c r="D80" s="9">
        <v>107</v>
      </c>
      <c r="E80" s="9" t="s">
        <v>8</v>
      </c>
      <c r="F80" s="38">
        <v>4</v>
      </c>
      <c r="G80" s="16">
        <v>-0.41311775000000001</v>
      </c>
      <c r="H80" s="16">
        <v>1.4616687535649184E-2</v>
      </c>
      <c r="I80" s="16">
        <v>0.11336883333333336</v>
      </c>
      <c r="J80" s="16">
        <v>1.7724489550148766E-2</v>
      </c>
      <c r="K80" s="16">
        <v>0.2219937225999381</v>
      </c>
      <c r="L80" s="16">
        <v>9.2989600472312209E-3</v>
      </c>
      <c r="M80" s="26">
        <f t="shared" si="24"/>
        <v>10.136656335019049</v>
      </c>
      <c r="N80" s="26">
        <f t="shared" si="25"/>
        <v>15.882625978596307</v>
      </c>
      <c r="O80" s="26">
        <f t="shared" si="26"/>
        <v>0.5564400553886395</v>
      </c>
      <c r="P80" s="26">
        <f t="shared" si="27"/>
        <v>2.620930061245923</v>
      </c>
      <c r="Q80" s="26">
        <f t="shared" si="28"/>
        <v>1.0615240981470822</v>
      </c>
      <c r="R80" s="26">
        <f t="shared" si="29"/>
        <v>0.68164483142055088</v>
      </c>
      <c r="S80" s="26">
        <f t="shared" si="61"/>
        <v>2.6775200539383293</v>
      </c>
      <c r="T80" s="26">
        <f>AG18*($M18/$N18)</f>
        <v>2.9310001244468795E-2</v>
      </c>
      <c r="U80" s="26">
        <f t="shared" si="62"/>
        <v>72.502508718372766</v>
      </c>
      <c r="V80" s="26">
        <f t="shared" si="63"/>
        <v>42.777946816302205</v>
      </c>
      <c r="W80" s="26">
        <f t="shared" si="64"/>
        <v>0.9044480184018181</v>
      </c>
      <c r="X80" s="28">
        <f t="shared" si="65"/>
        <v>542.66881104109086</v>
      </c>
      <c r="Y80" s="28">
        <f t="shared" si="66"/>
        <v>27622.331372812281</v>
      </c>
      <c r="Z80" s="26" t="s">
        <v>25</v>
      </c>
      <c r="AA80" s="26">
        <f t="shared" si="35"/>
        <v>85.555893632604409</v>
      </c>
      <c r="AB80" s="26">
        <f>AQ18*($M18/$N18)</f>
        <v>4.8889082075773951</v>
      </c>
      <c r="AC80" s="26">
        <f t="shared" si="36"/>
        <v>122.95604142057148</v>
      </c>
      <c r="AD80" s="26">
        <f t="shared" si="37"/>
        <v>41.066828943650123</v>
      </c>
      <c r="AE80" s="28">
        <f t="shared" si="38"/>
        <v>3136.234615160899</v>
      </c>
      <c r="AF80" s="28">
        <f t="shared" si="39"/>
        <v>31777.903349253069</v>
      </c>
      <c r="AG80" s="26">
        <f t="shared" si="40"/>
        <v>16.646732446801028</v>
      </c>
      <c r="AH80" s="26">
        <f t="shared" si="41"/>
        <v>7.773364050048059</v>
      </c>
      <c r="AI80" s="26">
        <f t="shared" si="42"/>
        <v>110.24488008087026</v>
      </c>
      <c r="AJ80" s="26">
        <f t="shared" si="43"/>
        <v>4.9866863717289434</v>
      </c>
      <c r="AK80" s="26">
        <f t="shared" si="44"/>
        <v>54.022435693730216</v>
      </c>
      <c r="AL80" s="26">
        <f t="shared" si="45"/>
        <v>486.4463666539508</v>
      </c>
      <c r="AM80" s="28" t="s">
        <v>25</v>
      </c>
      <c r="AN80" s="28" t="s">
        <v>25</v>
      </c>
      <c r="AO80" s="26" t="s">
        <v>25</v>
      </c>
      <c r="AP80" s="26">
        <f t="shared" si="46"/>
        <v>77.73364050048059</v>
      </c>
      <c r="AQ80" s="26">
        <f t="shared" si="47"/>
        <v>22.000086934098277</v>
      </c>
      <c r="AR80" s="26">
        <f t="shared" si="48"/>
        <v>7.8222531321238327</v>
      </c>
      <c r="AS80" s="26">
        <f t="shared" si="49"/>
        <v>2.4444541037886975E-2</v>
      </c>
      <c r="AT80" s="28" t="s">
        <v>25</v>
      </c>
      <c r="AU80" s="26">
        <f t="shared" si="50"/>
        <v>21.022305292582796</v>
      </c>
      <c r="AV80" s="26" t="s">
        <v>25</v>
      </c>
      <c r="AW80" s="26">
        <f t="shared" si="51"/>
        <v>2.6888995141675673</v>
      </c>
      <c r="AX80" s="26">
        <f t="shared" si="52"/>
        <v>254.22322679402455</v>
      </c>
      <c r="AY80" s="26">
        <f t="shared" si="53"/>
        <v>1.2222270518943488</v>
      </c>
      <c r="AZ80" s="26">
        <f t="shared" si="54"/>
        <v>2.6888995141675673</v>
      </c>
      <c r="BA80" s="26">
        <f t="shared" si="55"/>
        <v>0.3911126566061916</v>
      </c>
      <c r="BB80" s="26">
        <f t="shared" si="56"/>
        <v>1.7111178726520881</v>
      </c>
      <c r="BC80" s="28" t="s">
        <v>25</v>
      </c>
      <c r="BD80" s="26">
        <f>BS18*($M18/$N18)</f>
        <v>0.14666724622732186</v>
      </c>
      <c r="BE80" s="26">
        <f t="shared" si="57"/>
        <v>0.17111178726520884</v>
      </c>
      <c r="BF80" s="26" t="s">
        <v>25</v>
      </c>
      <c r="BG80" s="26">
        <f>BV18*($M18/$N18)</f>
        <v>0.17111178726520884</v>
      </c>
      <c r="BH80" s="26" t="s">
        <v>25</v>
      </c>
      <c r="BI80" s="26">
        <f>BX18*($M18/$N18)</f>
        <v>0.14666724622732186</v>
      </c>
      <c r="BJ80" s="26" t="s">
        <v>25</v>
      </c>
      <c r="BK80" s="26" t="s">
        <v>25</v>
      </c>
      <c r="BL80" s="26" t="s">
        <v>25</v>
      </c>
      <c r="BM80" s="26" t="s">
        <v>25</v>
      </c>
      <c r="BN80" s="26" t="s">
        <v>25</v>
      </c>
      <c r="BO80" s="26">
        <f t="shared" si="72"/>
        <v>9.7778164151547902</v>
      </c>
      <c r="BP80" s="26">
        <f t="shared" si="72"/>
        <v>2.4444541037886975E-2</v>
      </c>
      <c r="BQ80" s="26">
        <f t="shared" si="72"/>
        <v>1452.0057376504863</v>
      </c>
      <c r="BR80" s="26">
        <f>CG18*($M18/$N18)</f>
        <v>0.92889255943970506</v>
      </c>
      <c r="BS80" s="26">
        <f t="shared" si="73"/>
        <v>24.933431858644713</v>
      </c>
      <c r="BT80" s="26">
        <f t="shared" si="74"/>
        <v>68.444714906083533</v>
      </c>
      <c r="BU80" s="26">
        <f>CJ18*($M18/$N18)</f>
        <v>0.12222270518943489</v>
      </c>
      <c r="BV80" s="26">
        <f>CK18*($M18/$N18)</f>
        <v>0.24444541037886977</v>
      </c>
      <c r="BW80" s="26">
        <f t="shared" si="68"/>
        <v>2.4933431858644717</v>
      </c>
      <c r="BX80" s="36">
        <f t="shared" si="58"/>
        <v>26.246290801186944</v>
      </c>
      <c r="BY80" s="29">
        <f t="shared" si="59"/>
        <v>40.378908924902987</v>
      </c>
      <c r="BZ80" s="41">
        <f t="shared" si="60"/>
        <v>112.75001488354378</v>
      </c>
    </row>
    <row r="81" spans="1:78">
      <c r="A81" s="10" t="s">
        <v>1</v>
      </c>
      <c r="B81" s="38">
        <v>4</v>
      </c>
      <c r="C81" s="38">
        <v>3</v>
      </c>
      <c r="D81" s="9">
        <v>148</v>
      </c>
      <c r="E81" s="9" t="s">
        <v>8</v>
      </c>
      <c r="F81" s="38">
        <v>4</v>
      </c>
      <c r="G81" s="16">
        <v>-0.23986318999999995</v>
      </c>
      <c r="H81" s="16">
        <v>3.3802565514416127E-2</v>
      </c>
      <c r="I81" s="16">
        <v>4.9910633333333232E-2</v>
      </c>
      <c r="J81" s="16">
        <v>3.5457318371435322E-2</v>
      </c>
      <c r="K81" s="16">
        <v>9.9371501891062336E-2</v>
      </c>
      <c r="L81" s="16">
        <v>3.1267052580631872E-2</v>
      </c>
      <c r="M81" s="26">
        <f t="shared" si="24"/>
        <v>9.9298869732478625</v>
      </c>
      <c r="N81" s="26">
        <f t="shared" si="25"/>
        <v>20.013978594336351</v>
      </c>
      <c r="O81" s="26">
        <f t="shared" si="26"/>
        <v>0.59052402074688715</v>
      </c>
      <c r="P81" s="26">
        <f t="shared" si="27"/>
        <v>1.6760731009709502</v>
      </c>
      <c r="Q81" s="26">
        <f t="shared" si="28"/>
        <v>0.46683975968697938</v>
      </c>
      <c r="R81" s="26">
        <f t="shared" si="29"/>
        <v>0.45848016495617411</v>
      </c>
      <c r="S81" s="26">
        <f t="shared" si="61"/>
        <v>2.2857868497337885</v>
      </c>
      <c r="T81" s="26">
        <f>AG19*($M19/$N19)</f>
        <v>4.0944790603100488E-2</v>
      </c>
      <c r="U81" s="26">
        <f t="shared" si="62"/>
        <v>74.48807329845971</v>
      </c>
      <c r="V81" s="26">
        <f t="shared" si="63"/>
        <v>34.603261434492289</v>
      </c>
      <c r="W81" s="26">
        <f t="shared" si="64"/>
        <v>0.91061214301295501</v>
      </c>
      <c r="X81" s="28">
        <f t="shared" si="65"/>
        <v>1365.9182145194325</v>
      </c>
      <c r="Y81" s="28">
        <f t="shared" si="66"/>
        <v>9333.7744658827887</v>
      </c>
      <c r="Z81" s="26" t="s">
        <v>25</v>
      </c>
      <c r="AA81" s="26">
        <f t="shared" si="35"/>
        <v>68.295910725971623</v>
      </c>
      <c r="AB81" s="26">
        <f>AQ19*($M19/$N19)</f>
        <v>4.5530607150647748</v>
      </c>
      <c r="AC81" s="26">
        <f t="shared" si="36"/>
        <v>40.066934292570025</v>
      </c>
      <c r="AD81" s="26">
        <f t="shared" si="37"/>
        <v>27.318364290388651</v>
      </c>
      <c r="AE81" s="28">
        <f t="shared" si="38"/>
        <v>2399.4629968391364</v>
      </c>
      <c r="AF81" s="28">
        <f t="shared" si="39"/>
        <v>20306.650789188894</v>
      </c>
      <c r="AG81" s="26">
        <f t="shared" si="40"/>
        <v>6.3742850010906844</v>
      </c>
      <c r="AH81" s="26">
        <f t="shared" si="41"/>
        <v>7.5125501798568779</v>
      </c>
      <c r="AI81" s="26">
        <f t="shared" si="42"/>
        <v>160.72304324178654</v>
      </c>
      <c r="AJ81" s="26">
        <f t="shared" si="43"/>
        <v>3.2099078041206659</v>
      </c>
      <c r="AK81" s="26">
        <f t="shared" si="44"/>
        <v>58.506830188582356</v>
      </c>
      <c r="AL81" s="26">
        <f t="shared" si="45"/>
        <v>2162.7038396557682</v>
      </c>
      <c r="AM81" s="28" t="s">
        <v>25</v>
      </c>
      <c r="AN81" s="26">
        <f>BC19*($M19/$N19)</f>
        <v>13.659182145194325</v>
      </c>
      <c r="AO81" s="26" t="s">
        <v>25</v>
      </c>
      <c r="AP81" s="26">
        <f t="shared" si="46"/>
        <v>201.47293664161629</v>
      </c>
      <c r="AQ81" s="26">
        <f t="shared" si="47"/>
        <v>16.39101857423319</v>
      </c>
      <c r="AR81" s="26">
        <f t="shared" si="48"/>
        <v>111.54998751908698</v>
      </c>
      <c r="AS81" s="26">
        <f t="shared" si="49"/>
        <v>6.8295910725971617E-2</v>
      </c>
      <c r="AT81" s="28" t="s">
        <v>25</v>
      </c>
      <c r="AU81" s="26">
        <f t="shared" si="50"/>
        <v>16.618671609986428</v>
      </c>
      <c r="AV81" s="26" t="s">
        <v>25</v>
      </c>
      <c r="AW81" s="26">
        <f t="shared" si="51"/>
        <v>4.0977546435582974</v>
      </c>
      <c r="AX81" s="26">
        <f t="shared" si="52"/>
        <v>11337.121180511289</v>
      </c>
      <c r="AY81" s="26">
        <f t="shared" si="53"/>
        <v>2.2765303575323874</v>
      </c>
      <c r="AZ81" s="26">
        <f t="shared" si="54"/>
        <v>3.8701016078050583</v>
      </c>
      <c r="BA81" s="26">
        <f t="shared" si="55"/>
        <v>0.47807137508180136</v>
      </c>
      <c r="BB81" s="26">
        <f t="shared" si="56"/>
        <v>2.0488773217791487</v>
      </c>
      <c r="BC81" s="26">
        <f>BR19*($M19/$N19)</f>
        <v>0.45530607150647751</v>
      </c>
      <c r="BD81" s="26">
        <f>BS19*($M19/$N19)</f>
        <v>0.6829591072597162</v>
      </c>
      <c r="BE81" s="26">
        <f t="shared" si="57"/>
        <v>0.38701016078050587</v>
      </c>
      <c r="BF81" s="26" t="s">
        <v>25</v>
      </c>
      <c r="BG81" s="26">
        <f>BV19*($M19/$N19)</f>
        <v>0.25041833932856261</v>
      </c>
      <c r="BH81" s="26" t="s">
        <v>25</v>
      </c>
      <c r="BI81" s="26">
        <f>BX19*($M19/$N19)</f>
        <v>0.18212242860259101</v>
      </c>
      <c r="BJ81" s="26" t="s">
        <v>25</v>
      </c>
      <c r="BK81" s="26" t="s">
        <v>25</v>
      </c>
      <c r="BL81" s="26" t="s">
        <v>25</v>
      </c>
      <c r="BM81" s="26" t="s">
        <v>25</v>
      </c>
      <c r="BN81" s="26" t="s">
        <v>25</v>
      </c>
      <c r="BO81" s="26">
        <f t="shared" si="72"/>
        <v>6.8295910725971627</v>
      </c>
      <c r="BP81" s="26">
        <f t="shared" si="72"/>
        <v>2.2765303575323876E-2</v>
      </c>
      <c r="BQ81" s="26">
        <f t="shared" si="72"/>
        <v>264.07752147375692</v>
      </c>
      <c r="BR81" s="26">
        <f>CG19*($M19/$N19)</f>
        <v>0.3414795536298581</v>
      </c>
      <c r="BS81" s="26">
        <f t="shared" si="73"/>
        <v>14.97956975256311</v>
      </c>
      <c r="BT81" s="26">
        <f t="shared" si="74"/>
        <v>50.08366786571252</v>
      </c>
      <c r="BU81" s="26">
        <f>CJ19*($M19/$N19)</f>
        <v>0.15935712502726712</v>
      </c>
      <c r="BV81" s="26">
        <f>CK19*($M19/$N19)</f>
        <v>0.45530607150647751</v>
      </c>
      <c r="BW81" s="26">
        <f t="shared" si="68"/>
        <v>4.9173055722699575</v>
      </c>
      <c r="BX81" s="36">
        <f t="shared" si="58"/>
        <v>25.348664688427299</v>
      </c>
      <c r="BY81" s="29">
        <f t="shared" si="59"/>
        <v>38.997945674503534</v>
      </c>
      <c r="BZ81" s="41">
        <f>SUM(V81:BW81)/10000+SUM(M81:U81)</f>
        <v>114.75399375816369</v>
      </c>
    </row>
    <row r="82" spans="1:78">
      <c r="A82" s="10" t="s">
        <v>1</v>
      </c>
      <c r="B82" s="38">
        <v>4</v>
      </c>
      <c r="C82" s="38">
        <v>3</v>
      </c>
      <c r="D82" s="9">
        <v>159</v>
      </c>
      <c r="E82" s="9" t="s">
        <v>8</v>
      </c>
      <c r="F82" s="38">
        <v>4</v>
      </c>
      <c r="G82" s="16">
        <v>-0.67875099999999988</v>
      </c>
      <c r="H82" s="16">
        <v>7.6628052904926395E-3</v>
      </c>
      <c r="I82" s="16">
        <v>6.4539833333333352E-2</v>
      </c>
      <c r="J82" s="16">
        <v>2.8738499462799532E-2</v>
      </c>
      <c r="K82" s="16">
        <v>0.12640060091530425</v>
      </c>
      <c r="L82" s="16">
        <v>5.1408993602417026E-2</v>
      </c>
      <c r="M82" s="26">
        <f t="shared" si="24"/>
        <v>10.211839510595015</v>
      </c>
      <c r="N82" s="26">
        <f t="shared" si="25"/>
        <v>19.371039611143598</v>
      </c>
      <c r="O82" s="26">
        <f t="shared" si="26"/>
        <v>0.21202151067692443</v>
      </c>
      <c r="P82" s="26">
        <f t="shared" si="27"/>
        <v>4.1400793495198505</v>
      </c>
      <c r="Q82" s="26">
        <f t="shared" si="28"/>
        <v>1.3192963250662719</v>
      </c>
      <c r="R82" s="26">
        <f t="shared" si="29"/>
        <v>1.6227484412484239</v>
      </c>
      <c r="S82" s="26">
        <f t="shared" si="61"/>
        <v>2.9399726082037025</v>
      </c>
      <c r="T82" s="28" t="s">
        <v>25</v>
      </c>
      <c r="U82" s="26">
        <f t="shared" si="62"/>
        <v>59.213661070096997</v>
      </c>
      <c r="V82" s="26">
        <f t="shared" si="63"/>
        <v>55.76312514925889</v>
      </c>
      <c r="W82" s="26">
        <f t="shared" si="64"/>
        <v>0.92425069308163887</v>
      </c>
      <c r="X82" s="28">
        <f t="shared" si="65"/>
        <v>385.10445545068291</v>
      </c>
      <c r="Y82" s="28">
        <f t="shared" si="66"/>
        <v>4806.1036040245226</v>
      </c>
      <c r="Z82" s="26" t="s">
        <v>25</v>
      </c>
      <c r="AA82" s="26">
        <f t="shared" si="35"/>
        <v>46.212534654081949</v>
      </c>
      <c r="AB82" s="28" t="s">
        <v>25</v>
      </c>
      <c r="AC82" s="26">
        <f t="shared" si="36"/>
        <v>32.348774257857364</v>
      </c>
      <c r="AD82" s="26">
        <f t="shared" si="37"/>
        <v>22.798183762680427</v>
      </c>
      <c r="AE82" s="28">
        <f t="shared" si="38"/>
        <v>3709.3261149009777</v>
      </c>
      <c r="AF82" s="28">
        <f t="shared" si="39"/>
        <v>31732.607129136271</v>
      </c>
      <c r="AG82" s="26">
        <f t="shared" si="40"/>
        <v>7.979364316938149</v>
      </c>
      <c r="AH82" s="26">
        <f t="shared" si="41"/>
        <v>2.1565849505238242</v>
      </c>
      <c r="AI82" s="26">
        <f t="shared" si="42"/>
        <v>60.076295050306534</v>
      </c>
      <c r="AJ82" s="26">
        <f t="shared" si="43"/>
        <v>1.2015259010061308</v>
      </c>
      <c r="AK82" s="26">
        <f t="shared" si="44"/>
        <v>34.813442772741737</v>
      </c>
      <c r="AL82" s="26">
        <f t="shared" si="45"/>
        <v>656.21799208796369</v>
      </c>
      <c r="AM82" s="28" t="s">
        <v>25</v>
      </c>
      <c r="AN82" s="28" t="s">
        <v>25</v>
      </c>
      <c r="AO82" s="26" t="s">
        <v>25</v>
      </c>
      <c r="AP82" s="26">
        <f t="shared" ref="AP82:AP124" si="75">BE20*($M20/$N20)</f>
        <v>68.394551288041285</v>
      </c>
      <c r="AQ82" s="26">
        <f t="shared" ref="AQ82:AQ124" si="76">BF20*($M20/$N20)</f>
        <v>2.1565849505238242</v>
      </c>
      <c r="AR82" s="26">
        <f t="shared" ref="AR82:AR124" si="77">BG20*($M20/$N20)</f>
        <v>2.5570935841925344</v>
      </c>
      <c r="AS82" s="28" t="s">
        <v>25</v>
      </c>
      <c r="AT82" s="28" t="s">
        <v>25</v>
      </c>
      <c r="AU82" s="26">
        <f t="shared" si="50"/>
        <v>4.6212534654081949</v>
      </c>
      <c r="AV82" s="26" t="s">
        <v>25</v>
      </c>
      <c r="AW82" s="26">
        <f t="shared" si="51"/>
        <v>1.2323342574421854</v>
      </c>
      <c r="AX82" s="26">
        <f t="shared" si="52"/>
        <v>329.64941386578454</v>
      </c>
      <c r="AY82" s="26">
        <f t="shared" si="53"/>
        <v>0.61616712872109269</v>
      </c>
      <c r="AZ82" s="26">
        <f t="shared" si="54"/>
        <v>1.2323342574421854</v>
      </c>
      <c r="BA82" s="26">
        <f t="shared" si="55"/>
        <v>0.18485013861632779</v>
      </c>
      <c r="BB82" s="26">
        <f t="shared" si="56"/>
        <v>0.92425069308163887</v>
      </c>
      <c r="BC82" s="28" t="s">
        <v>25</v>
      </c>
      <c r="BD82" s="28" t="s">
        <v>25</v>
      </c>
      <c r="BE82" s="28" t="s">
        <v>25</v>
      </c>
      <c r="BF82" s="26" t="s">
        <v>25</v>
      </c>
      <c r="BG82" s="28" t="s">
        <v>25</v>
      </c>
      <c r="BH82" s="26" t="s">
        <v>25</v>
      </c>
      <c r="BI82" s="28" t="s">
        <v>25</v>
      </c>
      <c r="BJ82" s="26" t="s">
        <v>25</v>
      </c>
      <c r="BK82" s="26" t="s">
        <v>25</v>
      </c>
      <c r="BL82" s="26" t="s">
        <v>25</v>
      </c>
      <c r="BM82" s="26" t="s">
        <v>25</v>
      </c>
      <c r="BN82" s="26" t="s">
        <v>25</v>
      </c>
      <c r="BO82" s="28" t="s">
        <v>25</v>
      </c>
      <c r="BP82" s="26">
        <f t="shared" ref="BP82:BQ85" si="78">CE20*($M20/$N20)</f>
        <v>3.0808356436054632E-2</v>
      </c>
      <c r="BQ82" s="26">
        <f t="shared" si="78"/>
        <v>113.99091881340213</v>
      </c>
      <c r="BR82" s="26">
        <f>CG20*($M20/$N20)</f>
        <v>0.21565849505238244</v>
      </c>
      <c r="BS82" s="26">
        <f t="shared" si="73"/>
        <v>16.513279049725284</v>
      </c>
      <c r="BT82" s="26">
        <f t="shared" si="74"/>
        <v>36.970027723265559</v>
      </c>
      <c r="BU82" s="26">
        <f>CJ20*($M20/$N20)</f>
        <v>6.1616712872109264E-2</v>
      </c>
      <c r="BV82" s="28" t="s">
        <v>25</v>
      </c>
      <c r="BW82" s="26">
        <f t="shared" si="68"/>
        <v>1.2323342574421854</v>
      </c>
      <c r="BX82" s="36">
        <f t="shared" si="58"/>
        <v>27.470326409495549</v>
      </c>
      <c r="BY82" s="29">
        <f t="shared" si="59"/>
        <v>42.262040629993152</v>
      </c>
      <c r="BZ82" s="41">
        <f t="shared" si="60"/>
        <v>103.24408011196542</v>
      </c>
    </row>
    <row r="83" spans="1:78">
      <c r="A83" s="10" t="s">
        <v>1</v>
      </c>
      <c r="B83" s="38">
        <v>4</v>
      </c>
      <c r="C83" s="38">
        <v>3</v>
      </c>
      <c r="D83" s="9">
        <v>223</v>
      </c>
      <c r="E83" s="9" t="s">
        <v>9</v>
      </c>
      <c r="F83" s="38">
        <v>3</v>
      </c>
      <c r="G83" s="16">
        <v>-0.72652250000000018</v>
      </c>
      <c r="H83" s="16">
        <v>1.1600857161434259E-2</v>
      </c>
      <c r="I83" s="16">
        <v>-6.3594166666666729E-2</v>
      </c>
      <c r="J83" s="16">
        <v>1.830960369512501E-2</v>
      </c>
      <c r="K83" s="16">
        <v>-0.12594432943473893</v>
      </c>
      <c r="L83" s="16">
        <v>4.9570013625309182E-2</v>
      </c>
      <c r="M83" s="26">
        <f t="shared" si="24"/>
        <v>1.6724776847101595</v>
      </c>
      <c r="N83" s="26">
        <f t="shared" si="25"/>
        <v>26.571056375132279</v>
      </c>
      <c r="O83" s="26">
        <f t="shared" si="26"/>
        <v>0.17337807088755286</v>
      </c>
      <c r="P83" s="26">
        <f t="shared" si="27"/>
        <v>3.2414368319781008</v>
      </c>
      <c r="Q83" s="26">
        <f t="shared" si="28"/>
        <v>0.56221181722852986</v>
      </c>
      <c r="R83" s="26">
        <f t="shared" si="29"/>
        <v>0.8000928446743778</v>
      </c>
      <c r="S83" s="26">
        <f t="shared" si="61"/>
        <v>1.5470038884157371</v>
      </c>
      <c r="T83" s="28" t="s">
        <v>25</v>
      </c>
      <c r="U83" s="26">
        <f t="shared" ref="U83:U124" si="79">AH21*($M21/$N21)</f>
        <v>53.308742170641445</v>
      </c>
      <c r="V83" s="26">
        <f t="shared" ref="V83:V124" si="80">AI21*($M21/$N21)</f>
        <v>33.758844285755927</v>
      </c>
      <c r="W83" s="28" t="s">
        <v>25</v>
      </c>
      <c r="X83" s="28">
        <f t="shared" ref="X83:X124" si="81">AK21*($M21/$N21)</f>
        <v>196.50670554395239</v>
      </c>
      <c r="Y83" s="28">
        <f t="shared" ref="Y83:Y124" si="82">AL21*($M21/$N21)</f>
        <v>3703.3956044821798</v>
      </c>
      <c r="Z83" s="26" t="s">
        <v>25</v>
      </c>
      <c r="AA83" s="26">
        <f t="shared" si="35"/>
        <v>42.828384541630655</v>
      </c>
      <c r="AB83" s="28" t="s">
        <v>25</v>
      </c>
      <c r="AC83" s="26">
        <f t="shared" ref="AC83:AC124" si="83">AR21*($M21/$N21)</f>
        <v>21.414192270815327</v>
      </c>
      <c r="AD83" s="26">
        <f t="shared" ref="AD83:AD124" si="84">AS21*($M21/$N21)</f>
        <v>11.840788667392005</v>
      </c>
      <c r="AE83" s="28">
        <f t="shared" ref="AE83:AE124" si="85">AT21*($M21/$N21)</f>
        <v>546.9436637640008</v>
      </c>
      <c r="AF83" s="28">
        <f t="shared" ref="AF83:AF124" si="86">AU21*($M21/$N21)</f>
        <v>12369.845182318029</v>
      </c>
      <c r="AG83" s="26">
        <f t="shared" ref="AG83:AG124" si="87">AV21*($M21/$N21)</f>
        <v>0.5542496823034555</v>
      </c>
      <c r="AH83" s="28" t="s">
        <v>25</v>
      </c>
      <c r="AI83" s="26">
        <f t="shared" ref="AI83:AL84" si="88">AX21*($M21/$N21)</f>
        <v>61.723260074702999</v>
      </c>
      <c r="AJ83" s="26">
        <f t="shared" si="88"/>
        <v>0.75579502132289378</v>
      </c>
      <c r="AK83" s="26">
        <f t="shared" si="88"/>
        <v>17.887148837975154</v>
      </c>
      <c r="AL83" s="26">
        <f t="shared" si="88"/>
        <v>728.08253720772109</v>
      </c>
      <c r="AM83" s="28" t="s">
        <v>25</v>
      </c>
      <c r="AN83" s="28" t="s">
        <v>25</v>
      </c>
      <c r="AO83" s="26" t="s">
        <v>25</v>
      </c>
      <c r="AP83" s="26">
        <f t="shared" si="75"/>
        <v>150.65514091703017</v>
      </c>
      <c r="AQ83" s="26">
        <f t="shared" si="76"/>
        <v>5.038633475485959</v>
      </c>
      <c r="AR83" s="26">
        <f t="shared" si="77"/>
        <v>25.445099051204092</v>
      </c>
      <c r="AS83" s="28" t="s">
        <v>25</v>
      </c>
      <c r="AT83" s="28" t="s">
        <v>25</v>
      </c>
      <c r="AU83" s="26">
        <f t="shared" si="50"/>
        <v>2.5193167377429795</v>
      </c>
      <c r="AV83" s="26" t="s">
        <v>25</v>
      </c>
      <c r="AW83" s="26">
        <f t="shared" si="51"/>
        <v>0.50386334754859596</v>
      </c>
      <c r="AX83" s="26">
        <f t="shared" si="52"/>
        <v>2269.9043807064245</v>
      </c>
      <c r="AY83" s="26">
        <f t="shared" si="53"/>
        <v>0.75579502132289378</v>
      </c>
      <c r="AZ83" s="26">
        <f t="shared" si="54"/>
        <v>1.7635217164200856</v>
      </c>
      <c r="BA83" s="26">
        <f t="shared" si="55"/>
        <v>0.22673850639686816</v>
      </c>
      <c r="BB83" s="26">
        <f t="shared" si="56"/>
        <v>1.2596583688714897</v>
      </c>
      <c r="BC83" s="28" t="s">
        <v>25</v>
      </c>
      <c r="BD83" s="28" t="s">
        <v>25</v>
      </c>
      <c r="BE83" s="26">
        <f t="shared" ref="BE83:BE109" si="89">BT21*($M21/$N21)</f>
        <v>0.17635217164200859</v>
      </c>
      <c r="BF83" s="26" t="s">
        <v>25</v>
      </c>
      <c r="BG83" s="26">
        <f t="shared" ref="BG83:BG108" si="90">BV21*($M21/$N21)</f>
        <v>0.37789751066144689</v>
      </c>
      <c r="BH83" s="26" t="s">
        <v>25</v>
      </c>
      <c r="BI83" s="28" t="s">
        <v>25</v>
      </c>
      <c r="BJ83" s="26" t="s">
        <v>25</v>
      </c>
      <c r="BK83" s="26" t="s">
        <v>25</v>
      </c>
      <c r="BL83" s="26" t="s">
        <v>25</v>
      </c>
      <c r="BM83" s="26" t="s">
        <v>25</v>
      </c>
      <c r="BN83" s="26" t="s">
        <v>25</v>
      </c>
      <c r="BO83" s="28" t="s">
        <v>25</v>
      </c>
      <c r="BP83" s="26">
        <f t="shared" si="78"/>
        <v>0</v>
      </c>
      <c r="BQ83" s="26">
        <f t="shared" si="78"/>
        <v>12.596583688714897</v>
      </c>
      <c r="BR83" s="28" t="s">
        <v>25</v>
      </c>
      <c r="BS83" s="26">
        <f t="shared" si="73"/>
        <v>3.350691261198163</v>
      </c>
      <c r="BT83" s="26">
        <f t="shared" si="74"/>
        <v>10.077266950971918</v>
      </c>
      <c r="BU83" s="28" t="s">
        <v>25</v>
      </c>
      <c r="BV83" s="26">
        <f>CK21*($M21/$N21)</f>
        <v>0.75579502132289378</v>
      </c>
      <c r="BW83" s="26">
        <f t="shared" si="68"/>
        <v>9.0947334232521548</v>
      </c>
      <c r="BX83" s="36">
        <f t="shared" si="58"/>
        <v>21.357566765578632</v>
      </c>
      <c r="BY83" s="29">
        <f t="shared" si="59"/>
        <v>32.857795023967128</v>
      </c>
      <c r="BZ83" s="41">
        <f t="shared" si="60"/>
        <v>89.899403466125577</v>
      </c>
    </row>
    <row r="84" spans="1:78">
      <c r="A84" s="10" t="s">
        <v>1</v>
      </c>
      <c r="B84" s="38">
        <v>4</v>
      </c>
      <c r="C84" s="38">
        <v>3</v>
      </c>
      <c r="D84" s="9">
        <v>348</v>
      </c>
      <c r="E84" s="9" t="s">
        <v>9</v>
      </c>
      <c r="F84" s="38">
        <v>3</v>
      </c>
      <c r="G84" s="16">
        <v>-0.43561853666666656</v>
      </c>
      <c r="H84" s="16">
        <v>1.2213261689267613E-2</v>
      </c>
      <c r="I84" s="16">
        <v>-2.335084333333326E-2</v>
      </c>
      <c r="J84" s="16">
        <v>2.738379122939217E-2</v>
      </c>
      <c r="K84" s="16">
        <v>-4.6142164607694679E-2</v>
      </c>
      <c r="L84" s="16">
        <v>4.7736529983231919E-2</v>
      </c>
      <c r="M84" s="26">
        <f t="shared" si="24"/>
        <v>10.539986249335497</v>
      </c>
      <c r="N84" s="26">
        <f t="shared" si="25"/>
        <v>24.326939776018932</v>
      </c>
      <c r="O84" s="26">
        <f t="shared" si="26"/>
        <v>0.71527668346347439</v>
      </c>
      <c r="P84" s="26">
        <f t="shared" si="27"/>
        <v>4.7186349232245082</v>
      </c>
      <c r="Q84" s="26">
        <f t="shared" si="28"/>
        <v>1.3737429200187439</v>
      </c>
      <c r="R84" s="26">
        <f t="shared" si="29"/>
        <v>0.47844467148390074</v>
      </c>
      <c r="S84" s="26">
        <f t="shared" si="61"/>
        <v>3.1713931944281524</v>
      </c>
      <c r="T84" s="26">
        <f>AG22*($M22/$N22)</f>
        <v>4.6288374616735295E-2</v>
      </c>
      <c r="U84" s="26">
        <f t="shared" si="79"/>
        <v>37.137533262003657</v>
      </c>
      <c r="V84" s="26">
        <f t="shared" si="80"/>
        <v>60.223026911357287</v>
      </c>
      <c r="W84" s="28" t="s">
        <v>25</v>
      </c>
      <c r="X84" s="28">
        <f t="shared" si="81"/>
        <v>1138.8328806955385</v>
      </c>
      <c r="Y84" s="28">
        <f t="shared" si="82"/>
        <v>36944.510739851874</v>
      </c>
      <c r="Z84" s="26" t="s">
        <v>25</v>
      </c>
      <c r="AA84" s="26">
        <f t="shared" si="35"/>
        <v>123.53441417714316</v>
      </c>
      <c r="AB84" s="26">
        <f>AQ22*($M22/$N22)</f>
        <v>27.023153101250067</v>
      </c>
      <c r="AC84" s="26">
        <f t="shared" si="83"/>
        <v>178.73885551255401</v>
      </c>
      <c r="AD84" s="26">
        <f t="shared" si="84"/>
        <v>37.446369297446516</v>
      </c>
      <c r="AE84" s="28">
        <f t="shared" si="85"/>
        <v>6632.2538611353739</v>
      </c>
      <c r="AF84" s="28">
        <f t="shared" si="86"/>
        <v>38488.690917066167</v>
      </c>
      <c r="AG84" s="26">
        <f t="shared" si="87"/>
        <v>17.526445011382187</v>
      </c>
      <c r="AH84" s="26">
        <f t="shared" ref="AH84:AH114" si="91">AW22*($M22/$N22)</f>
        <v>5.5590486379714417</v>
      </c>
      <c r="AI84" s="26">
        <f t="shared" si="88"/>
        <v>197.26901763912548</v>
      </c>
      <c r="AJ84" s="26">
        <f t="shared" si="88"/>
        <v>5.1343990892375126</v>
      </c>
      <c r="AK84" s="26">
        <f t="shared" si="88"/>
        <v>50.18585575946441</v>
      </c>
      <c r="AL84" s="26">
        <f t="shared" si="88"/>
        <v>714.18333196160893</v>
      </c>
      <c r="AM84" s="28" t="s">
        <v>25</v>
      </c>
      <c r="AN84" s="28" t="s">
        <v>25</v>
      </c>
      <c r="AO84" s="26" t="s">
        <v>25</v>
      </c>
      <c r="AP84" s="26">
        <f t="shared" si="75"/>
        <v>138.20412586067891</v>
      </c>
      <c r="AQ84" s="26">
        <f t="shared" si="76"/>
        <v>50.18585575946441</v>
      </c>
      <c r="AR84" s="26">
        <f t="shared" si="77"/>
        <v>307.67790030994718</v>
      </c>
      <c r="AS84" s="28" t="s">
        <v>25</v>
      </c>
      <c r="AT84" s="28" t="s">
        <v>25</v>
      </c>
      <c r="AU84" s="26">
        <f t="shared" si="50"/>
        <v>30.111513455678644</v>
      </c>
      <c r="AV84" s="26" t="s">
        <v>25</v>
      </c>
      <c r="AW84" s="26">
        <f t="shared" si="51"/>
        <v>1.9302252215178619</v>
      </c>
      <c r="AX84" s="26">
        <f t="shared" si="52"/>
        <v>335.85918854410795</v>
      </c>
      <c r="AY84" s="26">
        <f t="shared" si="53"/>
        <v>1.5441801772142896</v>
      </c>
      <c r="AZ84" s="26">
        <f t="shared" si="54"/>
        <v>3.8604504430357238</v>
      </c>
      <c r="BA84" s="26">
        <f t="shared" si="55"/>
        <v>0.46325405316428686</v>
      </c>
      <c r="BB84" s="26">
        <f t="shared" si="56"/>
        <v>2.316270265821434</v>
      </c>
      <c r="BC84" s="26">
        <f>BR22*($M22/$N22)</f>
        <v>0.38604504430357239</v>
      </c>
      <c r="BD84" s="26">
        <f>BS22*($M22/$N22)</f>
        <v>0.27023153101250069</v>
      </c>
      <c r="BE84" s="26">
        <f t="shared" si="89"/>
        <v>0.30883603544285793</v>
      </c>
      <c r="BF84" s="26" t="s">
        <v>25</v>
      </c>
      <c r="BG84" s="26">
        <f t="shared" si="90"/>
        <v>0.23162702658214343</v>
      </c>
      <c r="BH84" s="26" t="s">
        <v>25</v>
      </c>
      <c r="BI84" s="28" t="s">
        <v>25</v>
      </c>
      <c r="BJ84" s="26" t="s">
        <v>25</v>
      </c>
      <c r="BK84" s="26" t="s">
        <v>25</v>
      </c>
      <c r="BL84" s="26" t="s">
        <v>25</v>
      </c>
      <c r="BM84" s="26" t="s">
        <v>25</v>
      </c>
      <c r="BN84" s="26" t="s">
        <v>25</v>
      </c>
      <c r="BO84" s="26">
        <f>CD22*($M22/$N22)</f>
        <v>27.023153101250067</v>
      </c>
      <c r="BP84" s="26">
        <f t="shared" si="78"/>
        <v>3.8604504430357241E-2</v>
      </c>
      <c r="BQ84" s="26">
        <f t="shared" si="78"/>
        <v>1636.8309878471468</v>
      </c>
      <c r="BR84" s="26">
        <f>CG22*($M22/$N22)</f>
        <v>1.4669711683535751</v>
      </c>
      <c r="BS84" s="26">
        <f t="shared" si="73"/>
        <v>27.254780127832209</v>
      </c>
      <c r="BT84" s="26">
        <f t="shared" si="74"/>
        <v>111.95306284803598</v>
      </c>
      <c r="BU84" s="26">
        <f>CJ22*($M22/$N22)</f>
        <v>0.11581351329107172</v>
      </c>
      <c r="BV84" s="28" t="s">
        <v>25</v>
      </c>
      <c r="BW84" s="26">
        <f t="shared" si="68"/>
        <v>4.6325405316428681</v>
      </c>
      <c r="BX84" s="36">
        <f t="shared" si="58"/>
        <v>26.632047477744806</v>
      </c>
      <c r="BY84" s="29">
        <f t="shared" si="59"/>
        <v>40.972380734992008</v>
      </c>
      <c r="BZ84" s="41">
        <f t="shared" si="60"/>
        <v>91.23861784791535</v>
      </c>
    </row>
    <row r="85" spans="1:78">
      <c r="A85" s="10" t="s">
        <v>1</v>
      </c>
      <c r="B85" s="38">
        <v>4</v>
      </c>
      <c r="C85" s="38">
        <v>3</v>
      </c>
      <c r="D85" s="9">
        <v>410</v>
      </c>
      <c r="E85" s="9" t="s">
        <v>10</v>
      </c>
      <c r="F85" s="38">
        <v>2</v>
      </c>
      <c r="G85" s="16">
        <v>-0.59053883333333324</v>
      </c>
      <c r="H85" s="16">
        <v>3.6380161645233116E-3</v>
      </c>
      <c r="I85" s="16">
        <v>0.22418733333333329</v>
      </c>
      <c r="J85" s="16">
        <v>1.4869705893975703E-2</v>
      </c>
      <c r="K85" s="16">
        <v>0.44489293896876342</v>
      </c>
      <c r="L85" s="16">
        <v>2.3055244439389392E-2</v>
      </c>
      <c r="M85" s="26">
        <f t="shared" si="24"/>
        <v>4.9785712270986018</v>
      </c>
      <c r="N85" s="26">
        <f t="shared" si="25"/>
        <v>36.159897288510138</v>
      </c>
      <c r="O85" s="26">
        <f t="shared" si="26"/>
        <v>0.77004104908052629</v>
      </c>
      <c r="P85" s="26">
        <f t="shared" si="27"/>
        <v>2.5801155665363784</v>
      </c>
      <c r="Q85" s="26">
        <f t="shared" si="28"/>
        <v>0.54155964411722968</v>
      </c>
      <c r="R85" s="26">
        <f t="shared" si="29"/>
        <v>0.94589621249191236</v>
      </c>
      <c r="S85" s="26">
        <f t="shared" si="61"/>
        <v>1.3113553782305245</v>
      </c>
      <c r="T85" s="26">
        <f>AG23*($M23/$N23)</f>
        <v>6.4597546039306952E-2</v>
      </c>
      <c r="U85" s="26">
        <f t="shared" si="79"/>
        <v>61.614302168119686</v>
      </c>
      <c r="V85" s="26">
        <f t="shared" si="80"/>
        <v>26.937176698390999</v>
      </c>
      <c r="W85" s="26">
        <f t="shared" ref="W85:W91" si="92">AJ23*($M23/$N23)</f>
        <v>1.0595289501367127</v>
      </c>
      <c r="X85" s="28">
        <f t="shared" si="81"/>
        <v>924.84306664475764</v>
      </c>
      <c r="Y85" s="28">
        <f t="shared" si="82"/>
        <v>1201.3980807482385</v>
      </c>
      <c r="Z85" s="26" t="s">
        <v>25</v>
      </c>
      <c r="AA85" s="26">
        <f t="shared" si="35"/>
        <v>131.09425993216954</v>
      </c>
      <c r="AB85" s="26">
        <f>AQ23*($M23/$N23)</f>
        <v>3.5916235597854667</v>
      </c>
      <c r="AC85" s="26">
        <f t="shared" si="83"/>
        <v>39.328277979650856</v>
      </c>
      <c r="AD85" s="26">
        <f t="shared" si="84"/>
        <v>35.377492063886848</v>
      </c>
      <c r="AE85" s="28">
        <f t="shared" si="85"/>
        <v>1978.9845814417922</v>
      </c>
      <c r="AF85" s="28">
        <f t="shared" si="86"/>
        <v>2945.1313190240826</v>
      </c>
      <c r="AG85" s="26">
        <f t="shared" si="87"/>
        <v>2.4961783740508992</v>
      </c>
      <c r="AH85" s="26">
        <f t="shared" si="91"/>
        <v>3.8430372089704496</v>
      </c>
      <c r="AI85" s="26">
        <f t="shared" ref="AI85:AI124" si="93">AX23*($M23/$N23)</f>
        <v>276.55501410348091</v>
      </c>
      <c r="AJ85" s="28" t="s">
        <v>25</v>
      </c>
      <c r="AK85" s="26">
        <f>AZ23*($M23/$N23)</f>
        <v>22.447647248659166</v>
      </c>
      <c r="AL85" s="26">
        <f>BA23*($M23/$N23)</f>
        <v>290.92150834262281</v>
      </c>
      <c r="AM85" s="26">
        <f>BB23*($M23/$N23)</f>
        <v>3.5916235597854667</v>
      </c>
      <c r="AN85" s="26">
        <f>BC23*($M23/$N23)</f>
        <v>19.753929578820067</v>
      </c>
      <c r="AO85" s="26" t="s">
        <v>25</v>
      </c>
      <c r="AP85" s="26">
        <f t="shared" si="75"/>
        <v>323.24612038069199</v>
      </c>
      <c r="AQ85" s="26">
        <f t="shared" si="76"/>
        <v>1.562356248506678</v>
      </c>
      <c r="AR85" s="26">
        <f t="shared" si="77"/>
        <v>0.53874353396781993</v>
      </c>
      <c r="AS85" s="26">
        <f>BH23*($M23/$N23)</f>
        <v>1.7958117798927333E-2</v>
      </c>
      <c r="AT85" s="28" t="s">
        <v>25</v>
      </c>
      <c r="AU85" s="26">
        <f t="shared" si="50"/>
        <v>11.852357747292039</v>
      </c>
      <c r="AV85" s="26" t="s">
        <v>25</v>
      </c>
      <c r="AW85" s="26">
        <f t="shared" si="51"/>
        <v>1.0774870679356399</v>
      </c>
      <c r="AX85" s="26">
        <f t="shared" si="52"/>
        <v>77.219906535387537</v>
      </c>
      <c r="AY85" s="26">
        <f t="shared" si="53"/>
        <v>5.3874353396782002</v>
      </c>
      <c r="AZ85" s="26">
        <f t="shared" si="54"/>
        <v>12.211520103270587</v>
      </c>
      <c r="BA85" s="26">
        <f t="shared" si="55"/>
        <v>1.3289007171206226</v>
      </c>
      <c r="BB85" s="26">
        <f t="shared" si="56"/>
        <v>4.8486918057103807</v>
      </c>
      <c r="BC85" s="26">
        <f>BR23*($M23/$N23)</f>
        <v>1.0774870679356399</v>
      </c>
      <c r="BD85" s="26">
        <f>BS23*($M23/$N23)</f>
        <v>0.39507859157640135</v>
      </c>
      <c r="BE85" s="26">
        <f t="shared" si="89"/>
        <v>0.68240847635923862</v>
      </c>
      <c r="BF85" s="26" t="s">
        <v>25</v>
      </c>
      <c r="BG85" s="26">
        <f t="shared" si="90"/>
        <v>1.0954451857345673</v>
      </c>
      <c r="BH85" s="26" t="s">
        <v>25</v>
      </c>
      <c r="BI85" s="26">
        <f>BX23*($M23/$N23)</f>
        <v>0.44895294497318333</v>
      </c>
      <c r="BJ85" s="26" t="s">
        <v>25</v>
      </c>
      <c r="BK85" s="26" t="s">
        <v>25</v>
      </c>
      <c r="BL85" s="26" t="s">
        <v>25</v>
      </c>
      <c r="BM85" s="26" t="s">
        <v>25</v>
      </c>
      <c r="BN85" s="26" t="s">
        <v>25</v>
      </c>
      <c r="BO85" s="26">
        <f>CD23*($M23/$N23)</f>
        <v>3.5916235597854667</v>
      </c>
      <c r="BP85" s="26">
        <f t="shared" si="78"/>
        <v>0</v>
      </c>
      <c r="BQ85" s="26">
        <f t="shared" si="78"/>
        <v>14.366494239141867</v>
      </c>
      <c r="BR85" s="28" t="s">
        <v>25</v>
      </c>
      <c r="BS85" s="26">
        <f t="shared" si="73"/>
        <v>2.1370160180723525</v>
      </c>
      <c r="BT85" s="26">
        <f t="shared" si="74"/>
        <v>14.366494239141867</v>
      </c>
      <c r="BU85" s="28" t="s">
        <v>25</v>
      </c>
      <c r="BV85" s="26">
        <f>CK23*($M23/$N23)</f>
        <v>0.53874353396781993</v>
      </c>
      <c r="BW85" s="26">
        <f t="shared" si="68"/>
        <v>4.3099482717425595</v>
      </c>
      <c r="BX85" s="36">
        <f t="shared" si="58"/>
        <v>19.169139465875368</v>
      </c>
      <c r="BY85" s="29">
        <f t="shared" si="59"/>
        <v>29.490983793654411</v>
      </c>
      <c r="BZ85" s="41">
        <f t="shared" si="60"/>
        <v>109.80530163174281</v>
      </c>
    </row>
    <row r="86" spans="1:78">
      <c r="A86" s="10" t="s">
        <v>1</v>
      </c>
      <c r="B86" s="38">
        <v>4</v>
      </c>
      <c r="C86" s="38">
        <v>3</v>
      </c>
      <c r="D86" s="9">
        <v>492</v>
      </c>
      <c r="E86" s="9" t="s">
        <v>10</v>
      </c>
      <c r="F86" s="38">
        <v>2</v>
      </c>
      <c r="G86" s="16">
        <v>-1.8120770999999998</v>
      </c>
      <c r="H86" s="16">
        <v>3.6837771291643014E-2</v>
      </c>
      <c r="I86" s="16">
        <v>0.34449646666666678</v>
      </c>
      <c r="J86" s="16">
        <v>3.1315083370371817E-2</v>
      </c>
      <c r="K86" s="16">
        <v>0.67997037335318666</v>
      </c>
      <c r="L86" s="16">
        <v>4.4623654815803861E-2</v>
      </c>
      <c r="M86" s="26">
        <f t="shared" si="24"/>
        <v>4.5228471032242723</v>
      </c>
      <c r="N86" s="26">
        <f t="shared" si="25"/>
        <v>19.578907237678731</v>
      </c>
      <c r="O86" s="26">
        <f t="shared" si="26"/>
        <v>6.0536926825310124E-2</v>
      </c>
      <c r="P86" s="26">
        <f t="shared" si="27"/>
        <v>4.2014358079576528</v>
      </c>
      <c r="Q86" s="26">
        <f t="shared" si="28"/>
        <v>0.7448889936963311</v>
      </c>
      <c r="R86" s="26">
        <f t="shared" si="29"/>
        <v>0.58461509024157354</v>
      </c>
      <c r="S86" s="26">
        <f t="shared" si="61"/>
        <v>1.8029465112332632</v>
      </c>
      <c r="T86" s="28" t="s">
        <v>25</v>
      </c>
      <c r="U86" s="26">
        <f t="shared" si="79"/>
        <v>73.804236030501187</v>
      </c>
      <c r="V86" s="26">
        <f t="shared" si="80"/>
        <v>37.508195565547545</v>
      </c>
      <c r="W86" s="26">
        <f t="shared" si="92"/>
        <v>0.41167531718283895</v>
      </c>
      <c r="X86" s="28">
        <f t="shared" si="81"/>
        <v>194.40223311411839</v>
      </c>
      <c r="Y86" s="28">
        <f t="shared" si="82"/>
        <v>2030.9315647686722</v>
      </c>
      <c r="Z86" s="26" t="s">
        <v>25</v>
      </c>
      <c r="AA86" s="26">
        <f t="shared" si="35"/>
        <v>34.30627643190325</v>
      </c>
      <c r="AB86" s="28" t="s">
        <v>25</v>
      </c>
      <c r="AC86" s="26">
        <f t="shared" si="83"/>
        <v>5.0315872100124768</v>
      </c>
      <c r="AD86" s="26">
        <f t="shared" si="84"/>
        <v>8.6909233627488227</v>
      </c>
      <c r="AE86" s="28">
        <f t="shared" si="85"/>
        <v>133.79447808442265</v>
      </c>
      <c r="AF86" s="28">
        <f t="shared" si="86"/>
        <v>1257.896802503119</v>
      </c>
      <c r="AG86" s="26">
        <f t="shared" si="87"/>
        <v>0.36593361527363466</v>
      </c>
      <c r="AH86" s="26">
        <f t="shared" si="91"/>
        <v>1.0749299948663016</v>
      </c>
      <c r="AI86" s="26">
        <f t="shared" si="93"/>
        <v>95.371448480691029</v>
      </c>
      <c r="AJ86" s="26">
        <f t="shared" ref="AJ86:AJ97" si="94">AY24*($M24/$N24)</f>
        <v>0.80047978341107573</v>
      </c>
      <c r="AK86" s="26">
        <f t="shared" ref="AK86:AK97" si="95">AZ24*($M24/$N24)</f>
        <v>22.184725425964096</v>
      </c>
      <c r="AL86" s="26">
        <f t="shared" ref="AL86:AL97" si="96">BA24*($M24/$N24)</f>
        <v>400.2398917055379</v>
      </c>
      <c r="AM86" s="28" t="s">
        <v>25</v>
      </c>
      <c r="AN86" s="28" t="s">
        <v>25</v>
      </c>
      <c r="AO86" s="26" t="s">
        <v>25</v>
      </c>
      <c r="AP86" s="26">
        <f t="shared" si="75"/>
        <v>112.29587818709663</v>
      </c>
      <c r="AQ86" s="26">
        <f t="shared" si="76"/>
        <v>0.16009595668221516</v>
      </c>
      <c r="AR86" s="26">
        <f t="shared" si="77"/>
        <v>0.34306276431903243</v>
      </c>
      <c r="AS86" s="28" t="s">
        <v>25</v>
      </c>
      <c r="AT86" s="28" t="s">
        <v>25</v>
      </c>
      <c r="AU86" s="26">
        <f t="shared" si="50"/>
        <v>8.6909233627488227</v>
      </c>
      <c r="AV86" s="26" t="s">
        <v>25</v>
      </c>
      <c r="AW86" s="26">
        <f t="shared" si="51"/>
        <v>0.4574170190920433</v>
      </c>
      <c r="AX86" s="26">
        <f t="shared" si="52"/>
        <v>38.880446622823676</v>
      </c>
      <c r="AY86" s="26">
        <f t="shared" si="53"/>
        <v>0.9148340381840866</v>
      </c>
      <c r="AZ86" s="26">
        <f t="shared" si="54"/>
        <v>2.5157936050062384</v>
      </c>
      <c r="BA86" s="26">
        <f t="shared" si="55"/>
        <v>0.41167531718283895</v>
      </c>
      <c r="BB86" s="26">
        <f t="shared" si="56"/>
        <v>1.8296680763681732</v>
      </c>
      <c r="BC86" s="26">
        <f t="shared" ref="BC86:BC91" si="97">BR24*($M24/$N24)</f>
        <v>0.4574170190920433</v>
      </c>
      <c r="BD86" s="28" t="s">
        <v>25</v>
      </c>
      <c r="BE86" s="26">
        <f t="shared" si="89"/>
        <v>0.18296680763681733</v>
      </c>
      <c r="BF86" s="26" t="s">
        <v>25</v>
      </c>
      <c r="BG86" s="26">
        <f t="shared" si="90"/>
        <v>0.18296680763681733</v>
      </c>
      <c r="BH86" s="26" t="s">
        <v>25</v>
      </c>
      <c r="BI86" s="28" t="s">
        <v>25</v>
      </c>
      <c r="BJ86" s="26" t="s">
        <v>25</v>
      </c>
      <c r="BK86" s="26" t="s">
        <v>25</v>
      </c>
      <c r="BL86" s="26" t="s">
        <v>25</v>
      </c>
      <c r="BM86" s="26" t="s">
        <v>25</v>
      </c>
      <c r="BN86" s="26" t="s">
        <v>25</v>
      </c>
      <c r="BO86" s="28" t="s">
        <v>25</v>
      </c>
      <c r="BP86" s="26">
        <f t="shared" ref="BP86:BP114" si="98">CE24*($M24/$N24)</f>
        <v>0</v>
      </c>
      <c r="BQ86" s="28" t="s">
        <v>25</v>
      </c>
      <c r="BR86" s="28" t="s">
        <v>25</v>
      </c>
      <c r="BS86" s="26">
        <f t="shared" si="73"/>
        <v>1.2121551005939148</v>
      </c>
      <c r="BT86" s="26">
        <f t="shared" si="74"/>
        <v>4.5741701909204329</v>
      </c>
      <c r="BU86" s="28" t="s">
        <v>25</v>
      </c>
      <c r="BV86" s="28" t="s">
        <v>25</v>
      </c>
      <c r="BW86" s="26">
        <f t="shared" si="68"/>
        <v>8.34786059842979</v>
      </c>
      <c r="BX86" s="36">
        <f t="shared" si="58"/>
        <v>23.442136498516319</v>
      </c>
      <c r="BY86" s="29">
        <f t="shared" si="59"/>
        <v>36.064825382332799</v>
      </c>
      <c r="BZ86" s="41">
        <f t="shared" si="60"/>
        <v>105.74086054904205</v>
      </c>
    </row>
    <row r="87" spans="1:78">
      <c r="A87" s="10" t="s">
        <v>1</v>
      </c>
      <c r="B87" s="38">
        <v>4</v>
      </c>
      <c r="C87" s="38">
        <v>3</v>
      </c>
      <c r="D87" s="9">
        <v>556</v>
      </c>
      <c r="E87" s="9" t="s">
        <v>10</v>
      </c>
      <c r="F87" s="38">
        <v>2</v>
      </c>
      <c r="G87" s="16">
        <v>7.4134589999999945E-2</v>
      </c>
      <c r="H87" s="16">
        <v>3.9687429152838821E-2</v>
      </c>
      <c r="I87" s="16">
        <v>-0.10663116000000006</v>
      </c>
      <c r="J87" s="16">
        <v>9.3832585576866176E-3</v>
      </c>
      <c r="K87" s="16">
        <v>-0.20976723909355077</v>
      </c>
      <c r="L87" s="16">
        <v>1.9992327734741921E-2</v>
      </c>
      <c r="M87" s="26">
        <f t="shared" si="24"/>
        <v>4.8423118861723013</v>
      </c>
      <c r="N87" s="26">
        <f t="shared" si="25"/>
        <v>22.558919466119438</v>
      </c>
      <c r="O87" s="26">
        <f t="shared" si="26"/>
        <v>0.19547837465092585</v>
      </c>
      <c r="P87" s="26">
        <f t="shared" si="27"/>
        <v>3.4708729405004473</v>
      </c>
      <c r="Q87" s="26">
        <f t="shared" si="28"/>
        <v>0.87971753098710259</v>
      </c>
      <c r="R87" s="26">
        <f t="shared" si="29"/>
        <v>1.7304530060258512</v>
      </c>
      <c r="S87" s="26">
        <f t="shared" si="61"/>
        <v>1.3788597823584725</v>
      </c>
      <c r="T87" s="26">
        <f>AG25*($M25/$N25)</f>
        <v>1.106890436797359E-2</v>
      </c>
      <c r="U87" s="26">
        <f t="shared" si="79"/>
        <v>75.73494905666935</v>
      </c>
      <c r="V87" s="26">
        <f t="shared" si="80"/>
        <v>26.586622779523125</v>
      </c>
      <c r="W87" s="26">
        <f t="shared" si="92"/>
        <v>0.27694398728669922</v>
      </c>
      <c r="X87" s="28">
        <f t="shared" si="81"/>
        <v>245.55700206087332</v>
      </c>
      <c r="Y87" s="28">
        <f t="shared" si="82"/>
        <v>1975.5337759784545</v>
      </c>
      <c r="Z87" s="26" t="s">
        <v>25</v>
      </c>
      <c r="AA87" s="26">
        <f t="shared" si="35"/>
        <v>44.311037965871876</v>
      </c>
      <c r="AB87" s="26">
        <f>AQ25*($M25/$N25)</f>
        <v>7.3851729943119793</v>
      </c>
      <c r="AC87" s="26">
        <f t="shared" si="83"/>
        <v>18.647561810637747</v>
      </c>
      <c r="AD87" s="26">
        <f t="shared" si="84"/>
        <v>12.000906115756965</v>
      </c>
      <c r="AE87" s="28">
        <f t="shared" si="85"/>
        <v>691.06756294274351</v>
      </c>
      <c r="AF87" s="28">
        <f t="shared" si="86"/>
        <v>2197.088965807814</v>
      </c>
      <c r="AG87" s="26">
        <f t="shared" si="87"/>
        <v>3.0463838601536914</v>
      </c>
      <c r="AH87" s="26">
        <f t="shared" si="91"/>
        <v>5.0773064335894862</v>
      </c>
      <c r="AI87" s="26">
        <f t="shared" si="93"/>
        <v>119.82443183271188</v>
      </c>
      <c r="AJ87" s="26">
        <f t="shared" si="94"/>
        <v>0.66466556948807809</v>
      </c>
      <c r="AK87" s="26">
        <f t="shared" si="95"/>
        <v>23.263294932082733</v>
      </c>
      <c r="AL87" s="26">
        <f t="shared" si="96"/>
        <v>312.02355900968115</v>
      </c>
      <c r="AM87" s="28" t="s">
        <v>25</v>
      </c>
      <c r="AN87" s="28" t="s">
        <v>25</v>
      </c>
      <c r="AO87" s="26" t="s">
        <v>25</v>
      </c>
      <c r="AP87" s="26">
        <f t="shared" si="75"/>
        <v>84.006342810298761</v>
      </c>
      <c r="AQ87" s="26">
        <f t="shared" si="76"/>
        <v>0.77544316440275785</v>
      </c>
      <c r="AR87" s="26">
        <f t="shared" si="77"/>
        <v>1.7170527211775353</v>
      </c>
      <c r="AS87" s="28" t="s">
        <v>25</v>
      </c>
      <c r="AT87" s="28" t="s">
        <v>25</v>
      </c>
      <c r="AU87" s="26">
        <f t="shared" si="50"/>
        <v>17.72441518634875</v>
      </c>
      <c r="AV87" s="26" t="s">
        <v>25</v>
      </c>
      <c r="AW87" s="26">
        <f t="shared" si="51"/>
        <v>1.2924052740045964</v>
      </c>
      <c r="AX87" s="26">
        <f t="shared" si="52"/>
        <v>134.77940714619362</v>
      </c>
      <c r="AY87" s="26">
        <f t="shared" si="53"/>
        <v>1.2924052740045964</v>
      </c>
      <c r="AZ87" s="26">
        <f t="shared" si="54"/>
        <v>5.7235090705917839</v>
      </c>
      <c r="BA87" s="26">
        <f t="shared" si="55"/>
        <v>1.4216458014050561</v>
      </c>
      <c r="BB87" s="26">
        <f t="shared" si="56"/>
        <v>7.5698023191697779</v>
      </c>
      <c r="BC87" s="26">
        <f t="shared" si="97"/>
        <v>1.2924052740045964</v>
      </c>
      <c r="BD87" s="26">
        <f>BS25*($M25/$N25)</f>
        <v>0.350795717229819</v>
      </c>
      <c r="BE87" s="26">
        <f t="shared" si="89"/>
        <v>0.51696210960183864</v>
      </c>
      <c r="BF87" s="26" t="s">
        <v>25</v>
      </c>
      <c r="BG87" s="26">
        <f t="shared" si="90"/>
        <v>0.51696210960183864</v>
      </c>
      <c r="BH87" s="26" t="s">
        <v>25</v>
      </c>
      <c r="BI87" s="26">
        <f>BX25*($M25/$N25)</f>
        <v>0.27694398728669922</v>
      </c>
      <c r="BJ87" s="26" t="s">
        <v>25</v>
      </c>
      <c r="BK87" s="26" t="s">
        <v>25</v>
      </c>
      <c r="BL87" s="26" t="s">
        <v>25</v>
      </c>
      <c r="BM87" s="26" t="s">
        <v>25</v>
      </c>
      <c r="BN87" s="26" t="s">
        <v>25</v>
      </c>
      <c r="BO87" s="26">
        <f t="shared" ref="BO87:BO117" si="99">CD25*($M25/$N25)</f>
        <v>5.5388797457339844</v>
      </c>
      <c r="BP87" s="26">
        <f t="shared" si="98"/>
        <v>0</v>
      </c>
      <c r="BQ87" s="26">
        <f t="shared" ref="BQ87:BQ110" si="100">CF25*($M25/$N25)</f>
        <v>169.85897886917553</v>
      </c>
      <c r="BR87" s="26">
        <f t="shared" ref="BR87:BR110" si="101">CG25*($M25/$N25)</f>
        <v>0.40618451468715888</v>
      </c>
      <c r="BS87" s="26">
        <f t="shared" si="73"/>
        <v>1.8462932485779948</v>
      </c>
      <c r="BT87" s="26">
        <f t="shared" si="74"/>
        <v>16.616639237201952</v>
      </c>
      <c r="BU87" s="26">
        <f t="shared" ref="BU87:BU102" si="102">CJ25*($M25/$N25)</f>
        <v>7.3851729943119795E-2</v>
      </c>
      <c r="BV87" s="28" t="s">
        <v>25</v>
      </c>
      <c r="BW87" s="26">
        <f t="shared" si="68"/>
        <v>3.1571614550683709</v>
      </c>
      <c r="BX87" s="36">
        <f t="shared" si="58"/>
        <v>20.118694362017802</v>
      </c>
      <c r="BY87" s="29">
        <f t="shared" si="59"/>
        <v>30.951837480027386</v>
      </c>
      <c r="BZ87" s="41">
        <f t="shared" si="60"/>
        <v>111.41654191593653</v>
      </c>
    </row>
    <row r="88" spans="1:78">
      <c r="A88" s="10" t="s">
        <v>1</v>
      </c>
      <c r="B88" s="38">
        <v>4</v>
      </c>
      <c r="C88" s="38">
        <v>3</v>
      </c>
      <c r="D88" s="9">
        <v>605</v>
      </c>
      <c r="E88" s="9" t="s">
        <v>11</v>
      </c>
      <c r="F88" s="38">
        <v>1</v>
      </c>
      <c r="G88" s="16">
        <v>-0.38566113333333335</v>
      </c>
      <c r="H88" s="16">
        <v>2.4548618289804692E-2</v>
      </c>
      <c r="I88" s="16">
        <v>-4.0497670000000041E-2</v>
      </c>
      <c r="J88" s="16">
        <v>3.3307141796119315E-2</v>
      </c>
      <c r="K88" s="16">
        <v>-8.0363920039839554E-2</v>
      </c>
      <c r="L88" s="16">
        <v>1.7530206960938564E-2</v>
      </c>
      <c r="M88" s="26">
        <f t="shared" si="24"/>
        <v>6.1925368608275537</v>
      </c>
      <c r="N88" s="26">
        <f t="shared" si="25"/>
        <v>10.283471122630539</v>
      </c>
      <c r="O88" s="26">
        <f t="shared" si="26"/>
        <v>0.1701963378336272</v>
      </c>
      <c r="P88" s="26">
        <f t="shared" si="27"/>
        <v>0.12256407230601735</v>
      </c>
      <c r="Q88" s="26">
        <f t="shared" si="28"/>
        <v>1.1505258750674403</v>
      </c>
      <c r="R88" s="26">
        <f t="shared" si="29"/>
        <v>1.3613773476763846</v>
      </c>
      <c r="S88" s="26">
        <f t="shared" si="61"/>
        <v>1.351703429576901</v>
      </c>
      <c r="T88" s="28" t="s">
        <v>25</v>
      </c>
      <c r="U88" s="26">
        <f t="shared" si="79"/>
        <v>58.105926103779581</v>
      </c>
      <c r="V88" s="26">
        <f t="shared" si="80"/>
        <v>31.721420373881884</v>
      </c>
      <c r="W88" s="26">
        <f t="shared" si="92"/>
        <v>0.30006749002320704</v>
      </c>
      <c r="X88" s="28">
        <f t="shared" si="81"/>
        <v>190.75719008618159</v>
      </c>
      <c r="Y88" s="28">
        <f t="shared" si="82"/>
        <v>36865.434488565428</v>
      </c>
      <c r="Z88" s="26" t="s">
        <v>25</v>
      </c>
      <c r="AA88" s="26">
        <f t="shared" si="35"/>
        <v>53.583480361286959</v>
      </c>
      <c r="AB88" s="28" t="s">
        <v>25</v>
      </c>
      <c r="AC88" s="26">
        <f t="shared" si="83"/>
        <v>96.450264650316527</v>
      </c>
      <c r="AD88" s="26">
        <f t="shared" si="84"/>
        <v>35.79376488133969</v>
      </c>
      <c r="AE88" s="28">
        <f t="shared" si="85"/>
        <v>1011.0131074567623</v>
      </c>
      <c r="AF88" s="28">
        <f t="shared" si="86"/>
        <v>151105.41461882924</v>
      </c>
      <c r="AG88" s="26">
        <f t="shared" si="87"/>
        <v>4.2438116446139276</v>
      </c>
      <c r="AH88" s="26">
        <f t="shared" si="91"/>
        <v>5.4440816047067555</v>
      </c>
      <c r="AI88" s="26">
        <f t="shared" si="93"/>
        <v>59.370496240305954</v>
      </c>
      <c r="AJ88" s="26">
        <f t="shared" si="94"/>
        <v>2.3791065280411412</v>
      </c>
      <c r="AK88" s="26">
        <f t="shared" si="95"/>
        <v>33.221757823997919</v>
      </c>
      <c r="AL88" s="26">
        <f t="shared" si="96"/>
        <v>43.08111821047472</v>
      </c>
      <c r="AM88" s="28" t="s">
        <v>25</v>
      </c>
      <c r="AN88" s="28" t="s">
        <v>25</v>
      </c>
      <c r="AO88" s="26" t="s">
        <v>25</v>
      </c>
      <c r="AP88" s="26">
        <f t="shared" si="75"/>
        <v>45.010123503481047</v>
      </c>
      <c r="AQ88" s="26">
        <f t="shared" si="76"/>
        <v>98.593603864768014</v>
      </c>
      <c r="AR88" s="26">
        <f t="shared" si="77"/>
        <v>1669.6612480577016</v>
      </c>
      <c r="AS88" s="28" t="s">
        <v>25</v>
      </c>
      <c r="AT88" s="28" t="s">
        <v>25</v>
      </c>
      <c r="AU88" s="26">
        <f t="shared" si="50"/>
        <v>17.361047637056974</v>
      </c>
      <c r="AV88" s="26" t="s">
        <v>25</v>
      </c>
      <c r="AW88" s="26">
        <f t="shared" si="51"/>
        <v>2.5720070573417741</v>
      </c>
      <c r="AX88" s="26">
        <f t="shared" si="52"/>
        <v>81.446890149156175</v>
      </c>
      <c r="AY88" s="26">
        <f t="shared" si="53"/>
        <v>0.64300176433544354</v>
      </c>
      <c r="AZ88" s="26">
        <f t="shared" si="54"/>
        <v>1.7146713715611828</v>
      </c>
      <c r="BA88" s="26">
        <f t="shared" si="55"/>
        <v>0.25720070573417741</v>
      </c>
      <c r="BB88" s="26">
        <f t="shared" si="56"/>
        <v>0.64300176433544354</v>
      </c>
      <c r="BC88" s="26">
        <f t="shared" si="97"/>
        <v>0.21433392144514785</v>
      </c>
      <c r="BD88" s="28" t="s">
        <v>25</v>
      </c>
      <c r="BE88" s="26">
        <f t="shared" si="89"/>
        <v>0.25720070573417741</v>
      </c>
      <c r="BF88" s="26" t="s">
        <v>25</v>
      </c>
      <c r="BG88" s="26">
        <f t="shared" si="90"/>
        <v>0.12860035286708871</v>
      </c>
      <c r="BH88" s="26" t="s">
        <v>25</v>
      </c>
      <c r="BI88" s="28" t="s">
        <v>25</v>
      </c>
      <c r="BJ88" s="26" t="s">
        <v>25</v>
      </c>
      <c r="BK88" s="26" t="s">
        <v>25</v>
      </c>
      <c r="BL88" s="26" t="s">
        <v>25</v>
      </c>
      <c r="BM88" s="26" t="s">
        <v>25</v>
      </c>
      <c r="BN88" s="26" t="s">
        <v>25</v>
      </c>
      <c r="BO88" s="26">
        <f t="shared" si="99"/>
        <v>68.586854862447311</v>
      </c>
      <c r="BP88" s="26">
        <f t="shared" si="98"/>
        <v>6.4300176433544354E-2</v>
      </c>
      <c r="BQ88" s="26">
        <f t="shared" si="100"/>
        <v>231.48063516075968</v>
      </c>
      <c r="BR88" s="26">
        <f t="shared" si="101"/>
        <v>0.23576731358966263</v>
      </c>
      <c r="BS88" s="26">
        <f t="shared" si="73"/>
        <v>33.864759588333364</v>
      </c>
      <c r="BT88" s="26">
        <f t="shared" si="74"/>
        <v>94.306925435865054</v>
      </c>
      <c r="BU88" s="26">
        <f t="shared" si="102"/>
        <v>0.15003374501160352</v>
      </c>
      <c r="BV88" s="26">
        <f>CK26*($M26/$N26)</f>
        <v>0.21433392144514785</v>
      </c>
      <c r="BW88" s="26">
        <f t="shared" si="68"/>
        <v>2.5291402730527444</v>
      </c>
      <c r="BX88" s="36">
        <f t="shared" si="58"/>
        <v>20.578635014836792</v>
      </c>
      <c r="BY88" s="29">
        <f t="shared" si="59"/>
        <v>31.659438484364294</v>
      </c>
      <c r="BZ88" s="41">
        <f t="shared" si="60"/>
        <v>97.927115595305949</v>
      </c>
    </row>
    <row r="89" spans="1:78">
      <c r="A89" s="10" t="s">
        <v>1</v>
      </c>
      <c r="B89" s="38">
        <v>4</v>
      </c>
      <c r="C89" s="38">
        <v>3</v>
      </c>
      <c r="D89" s="9">
        <v>685</v>
      </c>
      <c r="E89" s="9" t="s">
        <v>11</v>
      </c>
      <c r="F89" s="38">
        <v>1</v>
      </c>
      <c r="G89" s="16">
        <v>0.18686681333333333</v>
      </c>
      <c r="H89" s="16">
        <v>2.2144847282655474E-2</v>
      </c>
      <c r="I89" s="16">
        <v>3.3500799999999886E-2</v>
      </c>
      <c r="J89" s="16">
        <v>2.5265537993876225E-2</v>
      </c>
      <c r="K89" s="16">
        <v>6.6993463866191261E-2</v>
      </c>
      <c r="L89" s="16">
        <v>1.847000015917737E-2</v>
      </c>
      <c r="M89" s="26">
        <f t="shared" si="24"/>
        <v>3.9567009257001908</v>
      </c>
      <c r="N89" s="26">
        <f t="shared" si="25"/>
        <v>29.805457997715987</v>
      </c>
      <c r="O89" s="26">
        <f t="shared" si="26"/>
        <v>0.13846559776306644</v>
      </c>
      <c r="P89" s="26">
        <f t="shared" si="27"/>
        <v>1.6426052406543037</v>
      </c>
      <c r="Q89" s="26">
        <f t="shared" si="28"/>
        <v>0.94654347710892328</v>
      </c>
      <c r="R89" s="26">
        <f t="shared" si="29"/>
        <v>2.5036041801580624</v>
      </c>
      <c r="S89" s="26">
        <f t="shared" si="61"/>
        <v>1.0387176790122323</v>
      </c>
      <c r="T89" s="28" t="s">
        <v>25</v>
      </c>
      <c r="U89" s="26">
        <f t="shared" si="79"/>
        <v>45.418288639860378</v>
      </c>
      <c r="V89" s="26">
        <f t="shared" si="80"/>
        <v>29.892744477077997</v>
      </c>
      <c r="W89" s="26">
        <f t="shared" si="92"/>
        <v>2.4101025234644138</v>
      </c>
      <c r="X89" s="28">
        <f t="shared" si="81"/>
        <v>822.05047311964495</v>
      </c>
      <c r="Y89" s="28">
        <f t="shared" si="82"/>
        <v>26716.640376388459</v>
      </c>
      <c r="Z89" s="26" t="s">
        <v>25</v>
      </c>
      <c r="AA89" s="26">
        <f t="shared" si="35"/>
        <v>85.941640371599249</v>
      </c>
      <c r="AB89" s="28" t="s">
        <v>25</v>
      </c>
      <c r="AC89" s="26">
        <f t="shared" si="83"/>
        <v>147.9690851615361</v>
      </c>
      <c r="AD89" s="26">
        <f t="shared" si="84"/>
        <v>99.206545733302605</v>
      </c>
      <c r="AE89" s="28">
        <f t="shared" si="85"/>
        <v>6750.1553622301753</v>
      </c>
      <c r="AF89" s="28">
        <f t="shared" si="86"/>
        <v>56048.895894521243</v>
      </c>
      <c r="AG89" s="26">
        <f t="shared" si="87"/>
        <v>6.9687460562188077</v>
      </c>
      <c r="AH89" s="26">
        <f t="shared" si="91"/>
        <v>3.8300078861256179</v>
      </c>
      <c r="AI89" s="26">
        <f t="shared" si="93"/>
        <v>81.084069394074064</v>
      </c>
      <c r="AJ89" s="26">
        <f t="shared" si="94"/>
        <v>0.57917192424338615</v>
      </c>
      <c r="AK89" s="26">
        <f t="shared" si="95"/>
        <v>23.727365928680658</v>
      </c>
      <c r="AL89" s="26">
        <f t="shared" si="96"/>
        <v>101.82216087504693</v>
      </c>
      <c r="AM89" s="28" t="s">
        <v>25</v>
      </c>
      <c r="AN89" s="28" t="s">
        <v>25</v>
      </c>
      <c r="AO89" s="26" t="s">
        <v>25</v>
      </c>
      <c r="AP89" s="26">
        <f t="shared" si="75"/>
        <v>93.975315449813948</v>
      </c>
      <c r="AQ89" s="26">
        <f t="shared" si="76"/>
        <v>10.088801261013824</v>
      </c>
      <c r="AR89" s="26">
        <f t="shared" si="77"/>
        <v>270.90299682351935</v>
      </c>
      <c r="AS89" s="26">
        <f>BH27*($M27/$N27)</f>
        <v>5.6048895894521243E-2</v>
      </c>
      <c r="AT89" s="28" t="s">
        <v>25</v>
      </c>
      <c r="AU89" s="26">
        <f t="shared" si="50"/>
        <v>12.517586749776411</v>
      </c>
      <c r="AV89" s="26" t="s">
        <v>25</v>
      </c>
      <c r="AW89" s="26">
        <f t="shared" si="51"/>
        <v>1.6814668768356373</v>
      </c>
      <c r="AX89" s="26">
        <f t="shared" si="52"/>
        <v>35.497634066530125</v>
      </c>
      <c r="AY89" s="26">
        <f t="shared" si="53"/>
        <v>6.1653785483973369</v>
      </c>
      <c r="AZ89" s="26">
        <f t="shared" si="54"/>
        <v>9.5283123020686116</v>
      </c>
      <c r="BA89" s="26">
        <f t="shared" si="55"/>
        <v>0.76600157722512363</v>
      </c>
      <c r="BB89" s="26">
        <f t="shared" si="56"/>
        <v>2.8024447947260622</v>
      </c>
      <c r="BC89" s="26">
        <f t="shared" si="97"/>
        <v>0.18682965298173748</v>
      </c>
      <c r="BD89" s="26">
        <f>BS27*($M27/$N27)</f>
        <v>0.54180599364703863</v>
      </c>
      <c r="BE89" s="26">
        <f t="shared" si="89"/>
        <v>0.3549763406653012</v>
      </c>
      <c r="BF89" s="26" t="s">
        <v>25</v>
      </c>
      <c r="BG89" s="26">
        <f t="shared" si="90"/>
        <v>0.26156151417443252</v>
      </c>
      <c r="BH89" s="26" t="s">
        <v>25</v>
      </c>
      <c r="BI89" s="26">
        <f>BX27*($M27/$N27)</f>
        <v>0.16814668768356372</v>
      </c>
      <c r="BJ89" s="26" t="s">
        <v>25</v>
      </c>
      <c r="BK89" s="26" t="s">
        <v>25</v>
      </c>
      <c r="BL89" s="26" t="s">
        <v>25</v>
      </c>
      <c r="BM89" s="26" t="s">
        <v>25</v>
      </c>
      <c r="BN89" s="26" t="s">
        <v>25</v>
      </c>
      <c r="BO89" s="26">
        <f t="shared" si="99"/>
        <v>63.522082013790744</v>
      </c>
      <c r="BP89" s="26">
        <f t="shared" si="98"/>
        <v>3.7365930596347498E-2</v>
      </c>
      <c r="BQ89" s="26">
        <f t="shared" si="100"/>
        <v>61.653785483973365</v>
      </c>
      <c r="BR89" s="26">
        <f t="shared" si="101"/>
        <v>0.24287854887625873</v>
      </c>
      <c r="BS89" s="26">
        <f t="shared" si="73"/>
        <v>8.8183596207380095</v>
      </c>
      <c r="BT89" s="26">
        <f t="shared" si="74"/>
        <v>112.09779178904249</v>
      </c>
      <c r="BU89" s="26">
        <f t="shared" si="102"/>
        <v>0.16814668768356372</v>
      </c>
      <c r="BV89" s="28" t="s">
        <v>25</v>
      </c>
      <c r="BW89" s="26">
        <f t="shared" si="68"/>
        <v>0.85941640371599248</v>
      </c>
      <c r="BX89" s="36">
        <f t="shared" si="58"/>
        <v>17.321958456973295</v>
      </c>
      <c r="BY89" s="29">
        <f t="shared" si="59"/>
        <v>26.64916685688199</v>
      </c>
      <c r="BZ89" s="41">
        <f t="shared" si="60"/>
        <v>94.611790626033567</v>
      </c>
    </row>
    <row r="90" spans="1:78">
      <c r="A90" s="10" t="s">
        <v>2</v>
      </c>
      <c r="B90" s="38">
        <v>3</v>
      </c>
      <c r="C90" s="38">
        <v>2</v>
      </c>
      <c r="D90" s="9">
        <v>130</v>
      </c>
      <c r="E90" s="9" t="s">
        <v>12</v>
      </c>
      <c r="F90" s="38">
        <v>4</v>
      </c>
      <c r="G90" s="16">
        <v>6.2362553333333293E-2</v>
      </c>
      <c r="H90" s="16">
        <v>2.3622380832298256E-2</v>
      </c>
      <c r="I90" s="16">
        <v>-0.10887129666666662</v>
      </c>
      <c r="J90" s="16">
        <v>1.0616032711052416E-2</v>
      </c>
      <c r="K90" s="16">
        <v>-0.218871522138155</v>
      </c>
      <c r="L90" s="16">
        <v>3.2298129414771698E-2</v>
      </c>
      <c r="M90" s="26">
        <f t="shared" si="24"/>
        <v>5.3958375235418785</v>
      </c>
      <c r="N90" s="26">
        <f t="shared" si="25"/>
        <v>33.226085415834625</v>
      </c>
      <c r="O90" s="26">
        <f t="shared" si="26"/>
        <v>0.33598505712363474</v>
      </c>
      <c r="P90" s="26">
        <f t="shared" si="27"/>
        <v>3.9317536563188451</v>
      </c>
      <c r="Q90" s="26">
        <f t="shared" si="28"/>
        <v>0.66634859774399458</v>
      </c>
      <c r="R90" s="26">
        <f t="shared" si="29"/>
        <v>0.1456638891256381</v>
      </c>
      <c r="S90" s="26">
        <f t="shared" si="61"/>
        <v>1.7945389842368153</v>
      </c>
      <c r="T90" s="28" t="s">
        <v>25</v>
      </c>
      <c r="U90" s="26">
        <f t="shared" si="79"/>
        <v>53.994453717271703</v>
      </c>
      <c r="V90" s="26">
        <f t="shared" si="80"/>
        <v>35.259765161474775</v>
      </c>
      <c r="W90" s="26">
        <f t="shared" si="92"/>
        <v>0.77571483355244508</v>
      </c>
      <c r="X90" s="28">
        <f t="shared" si="81"/>
        <v>822.7278537677447</v>
      </c>
      <c r="Y90" s="28">
        <f t="shared" si="82"/>
        <v>17183.258888692038</v>
      </c>
      <c r="Z90" s="26" t="s">
        <v>25</v>
      </c>
      <c r="AA90" s="26">
        <f t="shared" si="35"/>
        <v>91.675389419834417</v>
      </c>
      <c r="AB90" s="28" t="s">
        <v>25</v>
      </c>
      <c r="AC90" s="26">
        <f t="shared" si="83"/>
        <v>41.13639268838724</v>
      </c>
      <c r="AD90" s="26">
        <f t="shared" si="84"/>
        <v>9.6376691441364368</v>
      </c>
      <c r="AE90" s="28">
        <f t="shared" si="85"/>
        <v>2642.1317360998432</v>
      </c>
      <c r="AF90" s="28">
        <f t="shared" si="86"/>
        <v>16595.596136000793</v>
      </c>
      <c r="AG90" s="26">
        <f t="shared" si="87"/>
        <v>12.129359215547323</v>
      </c>
      <c r="AH90" s="26">
        <f t="shared" si="91"/>
        <v>3.4084439656092282</v>
      </c>
      <c r="AI90" s="26">
        <f t="shared" si="93"/>
        <v>233.88977557111599</v>
      </c>
      <c r="AJ90" s="26">
        <f t="shared" si="94"/>
        <v>2.5387030916261839</v>
      </c>
      <c r="AK90" s="26">
        <f t="shared" si="95"/>
        <v>22.096119501190859</v>
      </c>
      <c r="AL90" s="26">
        <f t="shared" si="96"/>
        <v>423.1171819376973</v>
      </c>
      <c r="AM90" s="28" t="s">
        <v>25</v>
      </c>
      <c r="AN90" s="28" t="s">
        <v>25</v>
      </c>
      <c r="AO90" s="26" t="s">
        <v>25</v>
      </c>
      <c r="AP90" s="26">
        <f t="shared" si="75"/>
        <v>179.58973722244485</v>
      </c>
      <c r="AQ90" s="26">
        <f t="shared" si="76"/>
        <v>0.72870181333714534</v>
      </c>
      <c r="AR90" s="26">
        <f t="shared" si="77"/>
        <v>0.82272785376774471</v>
      </c>
      <c r="AS90" s="28" t="s">
        <v>25</v>
      </c>
      <c r="AT90" s="28" t="s">
        <v>25</v>
      </c>
      <c r="AU90" s="26">
        <f t="shared" si="50"/>
        <v>15.5142966710489</v>
      </c>
      <c r="AV90" s="26" t="s">
        <v>25</v>
      </c>
      <c r="AW90" s="26">
        <f t="shared" si="51"/>
        <v>0.70519530322949542</v>
      </c>
      <c r="AX90" s="26">
        <f t="shared" si="52"/>
        <v>136.33775862436912</v>
      </c>
      <c r="AY90" s="26">
        <f t="shared" si="53"/>
        <v>2.3506510107649849</v>
      </c>
      <c r="AZ90" s="26">
        <f t="shared" si="54"/>
        <v>7.0519530322949553</v>
      </c>
      <c r="BA90" s="26">
        <f t="shared" si="55"/>
        <v>0.96376691441364382</v>
      </c>
      <c r="BB90" s="26">
        <f t="shared" si="56"/>
        <v>3.761041617223976</v>
      </c>
      <c r="BC90" s="26">
        <f t="shared" si="97"/>
        <v>0.70519530322949542</v>
      </c>
      <c r="BD90" s="26">
        <f>BS28*($M28/$N28)</f>
        <v>0.16454557075354898</v>
      </c>
      <c r="BE90" s="26">
        <f t="shared" si="89"/>
        <v>0.28207812129179816</v>
      </c>
      <c r="BF90" s="26" t="s">
        <v>25</v>
      </c>
      <c r="BG90" s="26">
        <f t="shared" si="90"/>
        <v>0.14103906064589908</v>
      </c>
      <c r="BH90" s="26" t="s">
        <v>25</v>
      </c>
      <c r="BI90" s="26">
        <f>BX28*($M28/$N28)</f>
        <v>0.11753255053824925</v>
      </c>
      <c r="BJ90" s="26" t="s">
        <v>25</v>
      </c>
      <c r="BK90" s="26" t="s">
        <v>25</v>
      </c>
      <c r="BL90" s="26" t="s">
        <v>25</v>
      </c>
      <c r="BM90" s="26" t="s">
        <v>25</v>
      </c>
      <c r="BN90" s="26" t="s">
        <v>25</v>
      </c>
      <c r="BO90" s="26">
        <f t="shared" si="99"/>
        <v>11.753255053824924</v>
      </c>
      <c r="BP90" s="26">
        <f t="shared" si="98"/>
        <v>0</v>
      </c>
      <c r="BQ90" s="26">
        <f t="shared" si="100"/>
        <v>557.10428955130146</v>
      </c>
      <c r="BR90" s="26">
        <f t="shared" si="101"/>
        <v>0.2350651010764985</v>
      </c>
      <c r="BS90" s="26">
        <f t="shared" si="73"/>
        <v>8.7679282701533943</v>
      </c>
      <c r="BT90" s="26">
        <f t="shared" si="74"/>
        <v>47.013020215299697</v>
      </c>
      <c r="BU90" s="26">
        <f t="shared" si="102"/>
        <v>0.21155859096884863</v>
      </c>
      <c r="BV90" s="26">
        <f t="shared" ref="BV90:BV107" si="103">CK28*($M28/$N28)</f>
        <v>0.2350651010764985</v>
      </c>
      <c r="BW90" s="26">
        <f t="shared" si="68"/>
        <v>10.178318876612385</v>
      </c>
      <c r="BX90" s="36">
        <f t="shared" si="58"/>
        <v>23.405044510385757</v>
      </c>
      <c r="BY90" s="29">
        <f t="shared" si="59"/>
        <v>36.007760785208859</v>
      </c>
      <c r="BZ90" s="41">
        <f t="shared" si="60"/>
        <v>103.40107822624917</v>
      </c>
    </row>
    <row r="91" spans="1:78">
      <c r="A91" s="10" t="s">
        <v>2</v>
      </c>
      <c r="B91" s="38">
        <v>3</v>
      </c>
      <c r="C91" s="38">
        <v>2</v>
      </c>
      <c r="D91" s="9">
        <v>338</v>
      </c>
      <c r="E91" s="9" t="s">
        <v>8</v>
      </c>
      <c r="F91" s="38">
        <v>4</v>
      </c>
      <c r="G91" s="16">
        <v>-0.53835574666666663</v>
      </c>
      <c r="H91" s="16">
        <v>5.3599140426187158E-2</v>
      </c>
      <c r="I91" s="16">
        <v>-0.18216273666666671</v>
      </c>
      <c r="J91" s="16">
        <v>1.8714111004066863E-2</v>
      </c>
      <c r="K91" s="16">
        <v>-0.35997416363439166</v>
      </c>
      <c r="L91" s="16">
        <v>1.254326383522231E-2</v>
      </c>
      <c r="M91" s="26">
        <f t="shared" si="24"/>
        <v>6.4141750018003068</v>
      </c>
      <c r="N91" s="26">
        <f t="shared" si="25"/>
        <v>29.455819327615636</v>
      </c>
      <c r="O91" s="26">
        <f t="shared" si="26"/>
        <v>0.42377659608998852</v>
      </c>
      <c r="P91" s="26">
        <f t="shared" si="27"/>
        <v>3.7193287598934406</v>
      </c>
      <c r="Q91" s="26">
        <f t="shared" si="28"/>
        <v>0.79128678144393039</v>
      </c>
      <c r="R91" s="26">
        <f t="shared" si="29"/>
        <v>0.31003640201936034</v>
      </c>
      <c r="S91" s="26">
        <f t="shared" si="61"/>
        <v>1.9374595227567277</v>
      </c>
      <c r="T91" s="26">
        <f t="shared" ref="T91:T98" si="104">AG29*($M29/$N29)</f>
        <v>2.666246969137984E-2</v>
      </c>
      <c r="U91" s="26">
        <f t="shared" si="79"/>
        <v>58.215156273795039</v>
      </c>
      <c r="V91" s="26">
        <f t="shared" si="80"/>
        <v>31.353464608881211</v>
      </c>
      <c r="W91" s="26">
        <f t="shared" si="92"/>
        <v>0.42249349472960496</v>
      </c>
      <c r="X91" s="28">
        <f t="shared" si="81"/>
        <v>651.52944187249602</v>
      </c>
      <c r="Y91" s="28">
        <f t="shared" si="82"/>
        <v>4536.2459434126004</v>
      </c>
      <c r="Z91" s="26" t="s">
        <v>25</v>
      </c>
      <c r="AA91" s="26">
        <f t="shared" si="35"/>
        <v>91.169648862704236</v>
      </c>
      <c r="AB91" s="28" t="s">
        <v>25</v>
      </c>
      <c r="AC91" s="26">
        <f t="shared" si="83"/>
        <v>52.255774348135347</v>
      </c>
      <c r="AD91" s="26">
        <f t="shared" si="84"/>
        <v>10.228789872400961</v>
      </c>
      <c r="AE91" s="28">
        <f t="shared" si="85"/>
        <v>3689.0353039811298</v>
      </c>
      <c r="AF91" s="28">
        <f t="shared" si="86"/>
        <v>15721.205303885827</v>
      </c>
      <c r="AG91" s="26">
        <f t="shared" si="87"/>
        <v>8.4721063943147108</v>
      </c>
      <c r="AH91" s="26">
        <f t="shared" si="91"/>
        <v>5.2033409350909237</v>
      </c>
      <c r="AI91" s="26">
        <f t="shared" si="93"/>
        <v>206.13235242860202</v>
      </c>
      <c r="AJ91" s="26">
        <f t="shared" si="94"/>
        <v>1.2230074847435934</v>
      </c>
      <c r="AK91" s="26">
        <f t="shared" si="95"/>
        <v>33.799479578368398</v>
      </c>
      <c r="AL91" s="26">
        <f t="shared" si="96"/>
        <v>395.80969506247203</v>
      </c>
      <c r="AM91" s="28" t="s">
        <v>25</v>
      </c>
      <c r="AN91" s="28" t="s">
        <v>25</v>
      </c>
      <c r="AO91" s="26" t="s">
        <v>25</v>
      </c>
      <c r="AP91" s="26">
        <f t="shared" si="75"/>
        <v>82.942143965338232</v>
      </c>
      <c r="AQ91" s="26">
        <f t="shared" si="76"/>
        <v>6.0038549251049131</v>
      </c>
      <c r="AR91" s="26">
        <f t="shared" si="77"/>
        <v>10.540100868517515</v>
      </c>
      <c r="AS91" s="28" t="s">
        <v>25</v>
      </c>
      <c r="AT91" s="28" t="s">
        <v>25</v>
      </c>
      <c r="AU91" s="26">
        <f t="shared" si="50"/>
        <v>17.566834780862521</v>
      </c>
      <c r="AV91" s="26" t="s">
        <v>25</v>
      </c>
      <c r="AW91" s="26">
        <f t="shared" si="51"/>
        <v>1.3341899833566473</v>
      </c>
      <c r="AX91" s="26">
        <f t="shared" si="52"/>
        <v>140.08994825244795</v>
      </c>
      <c r="AY91" s="26">
        <f t="shared" si="53"/>
        <v>1.3341899833566473</v>
      </c>
      <c r="AZ91" s="26">
        <f t="shared" si="54"/>
        <v>2.8907449639394023</v>
      </c>
      <c r="BA91" s="26">
        <f t="shared" si="55"/>
        <v>0.28907449639394023</v>
      </c>
      <c r="BB91" s="26">
        <f t="shared" si="56"/>
        <v>0.88945998890443156</v>
      </c>
      <c r="BC91" s="26">
        <f t="shared" si="97"/>
        <v>0.22236499722610789</v>
      </c>
      <c r="BD91" s="28" t="s">
        <v>25</v>
      </c>
      <c r="BE91" s="26">
        <f t="shared" si="89"/>
        <v>0.24460149694871866</v>
      </c>
      <c r="BF91" s="26" t="s">
        <v>25</v>
      </c>
      <c r="BG91" s="26">
        <f t="shared" si="90"/>
        <v>0.33354749583916182</v>
      </c>
      <c r="BH91" s="26" t="s">
        <v>25</v>
      </c>
      <c r="BI91" s="28" t="s">
        <v>25</v>
      </c>
      <c r="BJ91" s="26" t="s">
        <v>25</v>
      </c>
      <c r="BK91" s="26" t="s">
        <v>25</v>
      </c>
      <c r="BL91" s="26" t="s">
        <v>25</v>
      </c>
      <c r="BM91" s="26" t="s">
        <v>25</v>
      </c>
      <c r="BN91" s="26" t="s">
        <v>25</v>
      </c>
      <c r="BO91" s="26">
        <f t="shared" si="99"/>
        <v>6.6709499167832362</v>
      </c>
      <c r="BP91" s="26">
        <f t="shared" si="98"/>
        <v>0</v>
      </c>
      <c r="BQ91" s="26">
        <f t="shared" si="100"/>
        <v>240.1541970041965</v>
      </c>
      <c r="BR91" s="26">
        <f t="shared" si="101"/>
        <v>0.48920299389743732</v>
      </c>
      <c r="BS91" s="26">
        <f t="shared" si="73"/>
        <v>5.1588679356457021</v>
      </c>
      <c r="BT91" s="26">
        <f t="shared" si="74"/>
        <v>46.696649417482654</v>
      </c>
      <c r="BU91" s="26">
        <f t="shared" si="102"/>
        <v>8.8945998890443148E-2</v>
      </c>
      <c r="BV91" s="26">
        <f t="shared" si="103"/>
        <v>0.44472999445221578</v>
      </c>
      <c r="BW91" s="26">
        <f t="shared" si="68"/>
        <v>7.4269909073520024</v>
      </c>
      <c r="BX91" s="36">
        <f t="shared" si="58"/>
        <v>22.522255192878337</v>
      </c>
      <c r="BY91" s="29">
        <f t="shared" si="59"/>
        <v>34.649623373658976</v>
      </c>
      <c r="BZ91" s="41">
        <f t="shared" si="60"/>
        <v>103.89429090876475</v>
      </c>
    </row>
    <row r="92" spans="1:78">
      <c r="A92" s="10" t="s">
        <v>2</v>
      </c>
      <c r="B92" s="38">
        <v>3</v>
      </c>
      <c r="C92" s="38">
        <v>2</v>
      </c>
      <c r="D92" s="9">
        <v>380</v>
      </c>
      <c r="E92" s="9" t="s">
        <v>8</v>
      </c>
      <c r="F92" s="38">
        <v>4</v>
      </c>
      <c r="G92" s="16">
        <v>-0.32246725666666659</v>
      </c>
      <c r="H92" s="16">
        <v>1.884329460537448E-2</v>
      </c>
      <c r="I92" s="16">
        <v>-0.24949939333333349</v>
      </c>
      <c r="J92" s="16">
        <v>7.0119101033123661E-3</v>
      </c>
      <c r="K92" s="16">
        <v>-0.5019740781018962</v>
      </c>
      <c r="L92" s="16">
        <v>3.5329072462397415E-2</v>
      </c>
      <c r="M92" s="26">
        <f t="shared" si="24"/>
        <v>7.3718944950954111</v>
      </c>
      <c r="N92" s="26">
        <f t="shared" si="25"/>
        <v>23.785789236357083</v>
      </c>
      <c r="O92" s="26">
        <f t="shared" si="26"/>
        <v>0.42701881142281228</v>
      </c>
      <c r="P92" s="26">
        <f t="shared" si="27"/>
        <v>5.1520411845654914</v>
      </c>
      <c r="Q92" s="26">
        <f t="shared" si="28"/>
        <v>0.98871994418060283</v>
      </c>
      <c r="R92" s="26">
        <f t="shared" si="29"/>
        <v>0.18139843614600415</v>
      </c>
      <c r="S92" s="26">
        <f t="shared" si="61"/>
        <v>2.1592065302509829</v>
      </c>
      <c r="T92" s="26">
        <f t="shared" si="104"/>
        <v>3.1199757669130208E-2</v>
      </c>
      <c r="U92" s="26">
        <f t="shared" si="79"/>
        <v>53.758555253248794</v>
      </c>
      <c r="V92" s="26">
        <f t="shared" si="80"/>
        <v>38.770690865121345</v>
      </c>
      <c r="W92" s="28" t="s">
        <v>25</v>
      </c>
      <c r="X92" s="28">
        <f t="shared" si="81"/>
        <v>874.29208930743437</v>
      </c>
      <c r="Y92" s="28">
        <f t="shared" si="82"/>
        <v>4267.3780549529538</v>
      </c>
      <c r="Z92" s="26" t="s">
        <v>25</v>
      </c>
      <c r="AA92" s="26">
        <f t="shared" si="35"/>
        <v>96.276212215401998</v>
      </c>
      <c r="AB92" s="26">
        <f>AQ30*($M30/$N30)</f>
        <v>5.2041195792109187</v>
      </c>
      <c r="AC92" s="26">
        <f t="shared" si="83"/>
        <v>49.699341981464279</v>
      </c>
      <c r="AD92" s="26">
        <f t="shared" si="84"/>
        <v>11.449063074264021</v>
      </c>
      <c r="AE92" s="28">
        <f t="shared" si="85"/>
        <v>1566.9604053004077</v>
      </c>
      <c r="AF92" s="28">
        <f t="shared" si="86"/>
        <v>17511.86238404474</v>
      </c>
      <c r="AG92" s="26">
        <f t="shared" si="87"/>
        <v>8.8730238825546159</v>
      </c>
      <c r="AH92" s="26">
        <f t="shared" si="91"/>
        <v>5.1260577855227547</v>
      </c>
      <c r="AI92" s="26">
        <f t="shared" si="93"/>
        <v>139.73061070181316</v>
      </c>
      <c r="AJ92" s="26">
        <f t="shared" si="94"/>
        <v>3.0183893559423325</v>
      </c>
      <c r="AK92" s="26">
        <f t="shared" si="95"/>
        <v>28.882863664620597</v>
      </c>
      <c r="AL92" s="26">
        <f t="shared" si="96"/>
        <v>595.87169181965021</v>
      </c>
      <c r="AM92" s="28" t="s">
        <v>25</v>
      </c>
      <c r="AN92" s="28" t="s">
        <v>25</v>
      </c>
      <c r="AO92" s="26" t="s">
        <v>25</v>
      </c>
      <c r="AP92" s="26">
        <f t="shared" si="75"/>
        <v>58.806551245083384</v>
      </c>
      <c r="AQ92" s="26">
        <f t="shared" si="76"/>
        <v>7.2857674108952857</v>
      </c>
      <c r="AR92" s="26">
        <f t="shared" si="77"/>
        <v>40.592132717845168</v>
      </c>
      <c r="AS92" s="28" t="s">
        <v>25</v>
      </c>
      <c r="AT92" s="28" t="s">
        <v>25</v>
      </c>
      <c r="AU92" s="26">
        <f t="shared" si="50"/>
        <v>20.296066358922584</v>
      </c>
      <c r="AV92" s="26" t="s">
        <v>25</v>
      </c>
      <c r="AW92" s="26">
        <f t="shared" si="51"/>
        <v>1.3010298948027297</v>
      </c>
      <c r="AX92" s="26">
        <f t="shared" si="52"/>
        <v>1012.2012581565236</v>
      </c>
      <c r="AY92" s="26">
        <f t="shared" si="53"/>
        <v>1.0408239158421837</v>
      </c>
      <c r="AZ92" s="26">
        <f t="shared" si="54"/>
        <v>2.6020597896054594</v>
      </c>
      <c r="BA92" s="26">
        <f t="shared" si="55"/>
        <v>0.31224717475265512</v>
      </c>
      <c r="BB92" s="26">
        <f t="shared" si="56"/>
        <v>1.5612358737632757</v>
      </c>
      <c r="BC92" s="28" t="s">
        <v>25</v>
      </c>
      <c r="BD92" s="26">
        <f>BS30*($M30/$N30)</f>
        <v>0.15612358737632756</v>
      </c>
      <c r="BE92" s="26">
        <f t="shared" si="89"/>
        <v>0.26020597896054593</v>
      </c>
      <c r="BF92" s="26" t="s">
        <v>25</v>
      </c>
      <c r="BG92" s="26">
        <f t="shared" si="90"/>
        <v>0.28622657685660052</v>
      </c>
      <c r="BH92" s="26" t="s">
        <v>25</v>
      </c>
      <c r="BI92" s="28" t="s">
        <v>25</v>
      </c>
      <c r="BJ92" s="26" t="s">
        <v>25</v>
      </c>
      <c r="BK92" s="26" t="s">
        <v>25</v>
      </c>
      <c r="BL92" s="26" t="s">
        <v>25</v>
      </c>
      <c r="BM92" s="26" t="s">
        <v>25</v>
      </c>
      <c r="BN92" s="26" t="s">
        <v>25</v>
      </c>
      <c r="BO92" s="26">
        <f t="shared" si="99"/>
        <v>10.408239158421837</v>
      </c>
      <c r="BP92" s="26">
        <f t="shared" si="98"/>
        <v>0</v>
      </c>
      <c r="BQ92" s="26">
        <f t="shared" si="100"/>
        <v>918.52710573072716</v>
      </c>
      <c r="BR92" s="26">
        <f t="shared" si="101"/>
        <v>0.41632956633687351</v>
      </c>
      <c r="BS92" s="26">
        <f t="shared" si="73"/>
        <v>5.6204491455477923</v>
      </c>
      <c r="BT92" s="26">
        <f t="shared" si="74"/>
        <v>49.43913600250373</v>
      </c>
      <c r="BU92" s="26">
        <f t="shared" si="102"/>
        <v>2.6020597896054595E-2</v>
      </c>
      <c r="BV92" s="26">
        <f t="shared" si="103"/>
        <v>0.26020597896054593</v>
      </c>
      <c r="BW92" s="26">
        <f t="shared" si="68"/>
        <v>5.2041195792109187</v>
      </c>
      <c r="BX92" s="36">
        <f t="shared" si="58"/>
        <v>23.427299703264094</v>
      </c>
      <c r="BY92" s="29">
        <f t="shared" si="59"/>
        <v>36.041999543483222</v>
      </c>
      <c r="BZ92" s="41">
        <f t="shared" si="60"/>
        <v>96.589823482233498</v>
      </c>
    </row>
    <row r="93" spans="1:78">
      <c r="A93" s="10" t="s">
        <v>2</v>
      </c>
      <c r="B93" s="38">
        <v>3</v>
      </c>
      <c r="C93" s="38">
        <v>2</v>
      </c>
      <c r="D93" s="9">
        <v>409</v>
      </c>
      <c r="E93" s="9" t="s">
        <v>8</v>
      </c>
      <c r="F93" s="38">
        <v>4</v>
      </c>
      <c r="G93" s="16">
        <v>-0.63802276666666669</v>
      </c>
      <c r="H93" s="16">
        <v>1.3233341898905763E-2</v>
      </c>
      <c r="I93" s="16">
        <v>-1.9251440000000009E-2</v>
      </c>
      <c r="J93" s="16">
        <v>2.6450437537069164E-2</v>
      </c>
      <c r="K93" s="16">
        <v>-3.8248394466395497E-2</v>
      </c>
      <c r="L93" s="16">
        <v>3.4756240829142172E-2</v>
      </c>
      <c r="M93" s="26">
        <f t="shared" si="24"/>
        <v>6.4961139888147716</v>
      </c>
      <c r="N93" s="26">
        <f t="shared" si="25"/>
        <v>16.026626902487045</v>
      </c>
      <c r="O93" s="26">
        <f t="shared" si="26"/>
        <v>0.50544536671025186</v>
      </c>
      <c r="P93" s="26">
        <f t="shared" si="27"/>
        <v>6.3891529054931784</v>
      </c>
      <c r="Q93" s="26">
        <f t="shared" si="28"/>
        <v>0.75965339499488338</v>
      </c>
      <c r="R93" s="26">
        <f t="shared" si="29"/>
        <v>0.18882666533592612</v>
      </c>
      <c r="S93" s="26">
        <f t="shared" si="61"/>
        <v>1.786862351987397</v>
      </c>
      <c r="T93" s="26">
        <f t="shared" si="104"/>
        <v>2.4358036066015248E-2</v>
      </c>
      <c r="U93" s="26">
        <f t="shared" si="79"/>
        <v>64.783266030111875</v>
      </c>
      <c r="V93" s="26">
        <f t="shared" si="80"/>
        <v>29.862465056213374</v>
      </c>
      <c r="W93" s="26">
        <f>AJ31*($M31/$N31)</f>
        <v>0.14220221455339704</v>
      </c>
      <c r="X93" s="28">
        <f t="shared" si="81"/>
        <v>704.91669214326816</v>
      </c>
      <c r="Y93" s="28">
        <f t="shared" si="82"/>
        <v>63787.850528238094</v>
      </c>
      <c r="Z93" s="26" t="s">
        <v>25</v>
      </c>
      <c r="AA93" s="26">
        <f t="shared" si="35"/>
        <v>85.321328732038211</v>
      </c>
      <c r="AB93" s="26">
        <f>AQ31*($M31/$N31)</f>
        <v>8.1258408316226873</v>
      </c>
      <c r="AC93" s="26">
        <f t="shared" si="83"/>
        <v>112.13660347639309</v>
      </c>
      <c r="AD93" s="26">
        <f t="shared" si="84"/>
        <v>18.079995850360479</v>
      </c>
      <c r="AE93" s="28">
        <f t="shared" si="85"/>
        <v>5812.0076548181269</v>
      </c>
      <c r="AF93" s="28">
        <f t="shared" si="86"/>
        <v>32503.363326490748</v>
      </c>
      <c r="AG93" s="26">
        <f t="shared" si="87"/>
        <v>11.538693980904215</v>
      </c>
      <c r="AH93" s="26">
        <f t="shared" si="91"/>
        <v>4.4488978553134215</v>
      </c>
      <c r="AI93" s="26">
        <f t="shared" si="93"/>
        <v>163.32940071561603</v>
      </c>
      <c r="AJ93" s="26">
        <f t="shared" si="94"/>
        <v>2.9253026993841673</v>
      </c>
      <c r="AK93" s="26">
        <f t="shared" si="95"/>
        <v>31.690779243328478</v>
      </c>
      <c r="AL93" s="26">
        <f t="shared" si="96"/>
        <v>406.29204158113436</v>
      </c>
      <c r="AM93" s="26">
        <f>BB31*($M31/$N31)</f>
        <v>2.0314602079056718</v>
      </c>
      <c r="AN93" s="26">
        <f>BC31*($M31/$N31)</f>
        <v>12.18876124743403</v>
      </c>
      <c r="AO93" s="26" t="s">
        <v>25</v>
      </c>
      <c r="AP93" s="26">
        <f t="shared" si="75"/>
        <v>52.208527343175767</v>
      </c>
      <c r="AQ93" s="26">
        <f t="shared" si="76"/>
        <v>50.786505197641794</v>
      </c>
      <c r="AR93" s="26">
        <f t="shared" si="77"/>
        <v>29.862465056213374</v>
      </c>
      <c r="AS93" s="28" t="s">
        <v>25</v>
      </c>
      <c r="AT93" s="28" t="s">
        <v>25</v>
      </c>
      <c r="AU93" s="26">
        <f t="shared" si="50"/>
        <v>20.924040141428421</v>
      </c>
      <c r="AV93" s="26" t="s">
        <v>25</v>
      </c>
      <c r="AW93" s="26">
        <f t="shared" si="51"/>
        <v>1.4220221455339701</v>
      </c>
      <c r="AX93" s="26">
        <f t="shared" si="52"/>
        <v>195.02017995894448</v>
      </c>
      <c r="AY93" s="26">
        <f t="shared" si="53"/>
        <v>2.0314602079056718</v>
      </c>
      <c r="AZ93" s="26">
        <f t="shared" si="54"/>
        <v>3.6566283742302095</v>
      </c>
      <c r="BA93" s="26">
        <f t="shared" si="55"/>
        <v>0.42660664366019108</v>
      </c>
      <c r="BB93" s="26">
        <f t="shared" si="56"/>
        <v>1.4220221455339701</v>
      </c>
      <c r="BC93" s="26">
        <f>BR31*($M31/$N31)</f>
        <v>0.20314602079056721</v>
      </c>
      <c r="BD93" s="26">
        <f>BS31*($M31/$N31)</f>
        <v>0.1015730103952836</v>
      </c>
      <c r="BE93" s="26">
        <f t="shared" si="89"/>
        <v>0.30471903118585075</v>
      </c>
      <c r="BF93" s="26" t="s">
        <v>25</v>
      </c>
      <c r="BG93" s="26">
        <f t="shared" si="90"/>
        <v>0.24377522494868062</v>
      </c>
      <c r="BH93" s="26" t="s">
        <v>25</v>
      </c>
      <c r="BI93" s="26">
        <f>BX31*($M31/$N31)</f>
        <v>0.14220221455339704</v>
      </c>
      <c r="BJ93" s="26" t="s">
        <v>25</v>
      </c>
      <c r="BK93" s="26" t="s">
        <v>25</v>
      </c>
      <c r="BL93" s="26" t="s">
        <v>25</v>
      </c>
      <c r="BM93" s="26" t="s">
        <v>25</v>
      </c>
      <c r="BN93" s="26" t="s">
        <v>25</v>
      </c>
      <c r="BO93" s="26">
        <f t="shared" si="99"/>
        <v>16.251681663245375</v>
      </c>
      <c r="BP93" s="26">
        <f t="shared" si="98"/>
        <v>0</v>
      </c>
      <c r="BQ93" s="26">
        <f t="shared" si="100"/>
        <v>1409.8333842865363</v>
      </c>
      <c r="BR93" s="26">
        <f t="shared" si="101"/>
        <v>2.2346062286962391</v>
      </c>
      <c r="BS93" s="26">
        <f t="shared" si="73"/>
        <v>19.339501179261994</v>
      </c>
      <c r="BT93" s="26">
        <f t="shared" si="74"/>
        <v>79.226948108321196</v>
      </c>
      <c r="BU93" s="26">
        <f t="shared" si="102"/>
        <v>4.0629204158113434E-2</v>
      </c>
      <c r="BV93" s="26">
        <f t="shared" si="103"/>
        <v>0.40629204158113441</v>
      </c>
      <c r="BW93" s="26">
        <f t="shared" si="68"/>
        <v>3.4534823534396422</v>
      </c>
      <c r="BX93" s="36">
        <f t="shared" si="58"/>
        <v>21.505934718100889</v>
      </c>
      <c r="BY93" s="29">
        <f t="shared" si="59"/>
        <v>33.086053412462903</v>
      </c>
      <c r="BZ93" s="41">
        <f t="shared" si="60"/>
        <v>107.51888507931773</v>
      </c>
    </row>
    <row r="94" spans="1:78">
      <c r="A94" s="10" t="s">
        <v>2</v>
      </c>
      <c r="B94" s="38">
        <v>3</v>
      </c>
      <c r="C94" s="38">
        <v>2</v>
      </c>
      <c r="D94" s="9">
        <v>440</v>
      </c>
      <c r="E94" s="9" t="s">
        <v>8</v>
      </c>
      <c r="F94" s="38">
        <v>4</v>
      </c>
      <c r="G94" s="16">
        <v>0.15862346999999999</v>
      </c>
      <c r="H94" s="16">
        <v>2.830530654554372E-2</v>
      </c>
      <c r="I94" s="16">
        <v>3.3171566666666763E-2</v>
      </c>
      <c r="J94" s="16">
        <v>4.2741094966008246E-2</v>
      </c>
      <c r="K94" s="16">
        <v>6.5404508199505315E-2</v>
      </c>
      <c r="L94" s="16">
        <v>8.9699263497607901E-2</v>
      </c>
      <c r="M94" s="26">
        <f t="shared" si="24"/>
        <v>7.0227537848469499</v>
      </c>
      <c r="N94" s="26">
        <f t="shared" si="25"/>
        <v>21.534410133838922</v>
      </c>
      <c r="O94" s="26">
        <f t="shared" si="26"/>
        <v>0.59880882765262855</v>
      </c>
      <c r="P94" s="26">
        <f t="shared" si="27"/>
        <v>2.1345501580775927</v>
      </c>
      <c r="Q94" s="26">
        <f t="shared" si="28"/>
        <v>0.886908828749433</v>
      </c>
      <c r="R94" s="26">
        <f t="shared" si="29"/>
        <v>0.49066144867858758</v>
      </c>
      <c r="S94" s="26">
        <f t="shared" si="61"/>
        <v>2.0274531001090041</v>
      </c>
      <c r="T94" s="26">
        <f t="shared" si="104"/>
        <v>2.7125896293424823E-2</v>
      </c>
      <c r="U94" s="26">
        <f t="shared" si="79"/>
        <v>69.045388396602149</v>
      </c>
      <c r="V94" s="26">
        <f t="shared" si="80"/>
        <v>34.613186188335945</v>
      </c>
      <c r="W94" s="28" t="s">
        <v>25</v>
      </c>
      <c r="X94" s="28">
        <f t="shared" si="81"/>
        <v>515.80434319873166</v>
      </c>
      <c r="Y94" s="28">
        <f t="shared" si="82"/>
        <v>15112.16233582249</v>
      </c>
      <c r="Z94" s="26" t="s">
        <v>25</v>
      </c>
      <c r="AA94" s="26">
        <f t="shared" si="35"/>
        <v>83.705090782250323</v>
      </c>
      <c r="AB94" s="26">
        <f>AQ32*($M32/$N32)</f>
        <v>4.5245995017432605</v>
      </c>
      <c r="AC94" s="26">
        <f t="shared" si="83"/>
        <v>110.40022784253556</v>
      </c>
      <c r="AD94" s="26">
        <f t="shared" si="84"/>
        <v>22.170537558541977</v>
      </c>
      <c r="AE94" s="28">
        <f t="shared" si="85"/>
        <v>2158.2339623315352</v>
      </c>
      <c r="AF94" s="28">
        <f t="shared" si="86"/>
        <v>42983.695266560972</v>
      </c>
      <c r="AG94" s="26">
        <f t="shared" si="87"/>
        <v>14.772817373191746</v>
      </c>
      <c r="AH94" s="26">
        <f t="shared" si="91"/>
        <v>4.4341075117083957</v>
      </c>
      <c r="AI94" s="26">
        <f t="shared" si="93"/>
        <v>164.0167319381932</v>
      </c>
      <c r="AJ94" s="26">
        <f t="shared" si="94"/>
        <v>3.7101715914294733</v>
      </c>
      <c r="AK94" s="26">
        <f t="shared" si="95"/>
        <v>36.196796013946084</v>
      </c>
      <c r="AL94" s="26">
        <f t="shared" si="96"/>
        <v>414.00085440950835</v>
      </c>
      <c r="AM94" s="28" t="s">
        <v>25</v>
      </c>
      <c r="AN94" s="28" t="s">
        <v>25</v>
      </c>
      <c r="AO94" s="26" t="s">
        <v>25</v>
      </c>
      <c r="AP94" s="26">
        <f t="shared" si="75"/>
        <v>99.993648988526061</v>
      </c>
      <c r="AQ94" s="26">
        <f t="shared" si="76"/>
        <v>19.908237807670346</v>
      </c>
      <c r="AR94" s="26">
        <f t="shared" si="77"/>
        <v>30.541046636767007</v>
      </c>
      <c r="AS94" s="26">
        <f>BH32*($M32/$N32)</f>
        <v>2.2622997508716304E-2</v>
      </c>
      <c r="AT94" s="28" t="s">
        <v>25</v>
      </c>
      <c r="AU94" s="26">
        <f t="shared" si="50"/>
        <v>23.980377359239281</v>
      </c>
      <c r="AV94" s="26" t="s">
        <v>25</v>
      </c>
      <c r="AW94" s="26">
        <f t="shared" si="51"/>
        <v>1.5836098256101412</v>
      </c>
      <c r="AX94" s="26">
        <f t="shared" si="52"/>
        <v>280.52516910808214</v>
      </c>
      <c r="AY94" s="26">
        <f t="shared" si="53"/>
        <v>1.3573798505229782</v>
      </c>
      <c r="AZ94" s="26">
        <f t="shared" si="54"/>
        <v>2.9409896761331193</v>
      </c>
      <c r="BA94" s="26">
        <f t="shared" si="55"/>
        <v>0.31672196512202827</v>
      </c>
      <c r="BB94" s="26">
        <f t="shared" si="56"/>
        <v>1.1311498754358151</v>
      </c>
      <c r="BC94" s="28" t="s">
        <v>25</v>
      </c>
      <c r="BD94" s="28" t="s">
        <v>25</v>
      </c>
      <c r="BE94" s="26">
        <f t="shared" si="89"/>
        <v>0.61082093273534022</v>
      </c>
      <c r="BF94" s="26" t="s">
        <v>25</v>
      </c>
      <c r="BG94" s="26">
        <f t="shared" si="90"/>
        <v>0.31672196512202827</v>
      </c>
      <c r="BH94" s="26" t="s">
        <v>25</v>
      </c>
      <c r="BI94" s="26">
        <f>BX32*($M32/$N32)</f>
        <v>0.22622997508716303</v>
      </c>
      <c r="BJ94" s="26" t="s">
        <v>25</v>
      </c>
      <c r="BK94" s="26" t="s">
        <v>25</v>
      </c>
      <c r="BL94" s="26" t="s">
        <v>25</v>
      </c>
      <c r="BM94" s="26" t="s">
        <v>25</v>
      </c>
      <c r="BN94" s="26" t="s">
        <v>25</v>
      </c>
      <c r="BO94" s="26">
        <f t="shared" si="99"/>
        <v>9.0491990034865211</v>
      </c>
      <c r="BP94" s="26">
        <f t="shared" si="98"/>
        <v>0</v>
      </c>
      <c r="BQ94" s="26">
        <f t="shared" si="100"/>
        <v>610.82093273534019</v>
      </c>
      <c r="BR94" s="26">
        <f t="shared" si="101"/>
        <v>0.42983695266560973</v>
      </c>
      <c r="BS94" s="26">
        <f t="shared" si="73"/>
        <v>13.890520470351809</v>
      </c>
      <c r="BT94" s="26">
        <f t="shared" si="74"/>
        <v>126.68878604881129</v>
      </c>
      <c r="BU94" s="26">
        <f t="shared" si="102"/>
        <v>0.13573798505229781</v>
      </c>
      <c r="BV94" s="26">
        <f t="shared" si="103"/>
        <v>0.45245995017432605</v>
      </c>
      <c r="BW94" s="26">
        <f t="shared" si="68"/>
        <v>5.6105033821616432</v>
      </c>
      <c r="BX94" s="36">
        <f t="shared" si="58"/>
        <v>24.191394658753708</v>
      </c>
      <c r="BY94" s="29">
        <f t="shared" si="59"/>
        <v>37.217530244236471</v>
      </c>
      <c r="BZ94" s="41">
        <f t="shared" si="60"/>
        <v>110.05735794806037</v>
      </c>
    </row>
    <row r="95" spans="1:78">
      <c r="A95" s="10" t="s">
        <v>2</v>
      </c>
      <c r="B95" s="38">
        <v>3</v>
      </c>
      <c r="C95" s="38">
        <v>2</v>
      </c>
      <c r="D95" s="9">
        <v>510</v>
      </c>
      <c r="E95" s="9" t="s">
        <v>8</v>
      </c>
      <c r="F95" s="38">
        <v>4</v>
      </c>
      <c r="G95" s="16">
        <v>-0.66648393333333322</v>
      </c>
      <c r="H95" s="16">
        <v>3.7319014735833107E-2</v>
      </c>
      <c r="I95" s="16">
        <v>5.593053333333331E-2</v>
      </c>
      <c r="J95" s="16">
        <v>3.3145896958346688E-2</v>
      </c>
      <c r="K95" s="16">
        <v>0.11045666239944145</v>
      </c>
      <c r="L95" s="16">
        <v>1.4141886191499935E-2</v>
      </c>
      <c r="M95" s="26">
        <f t="shared" si="24"/>
        <v>9.8223099999205719</v>
      </c>
      <c r="N95" s="26">
        <f t="shared" si="25"/>
        <v>15.654149607470975</v>
      </c>
      <c r="O95" s="26">
        <f t="shared" si="26"/>
        <v>0.6340472294983488</v>
      </c>
      <c r="P95" s="26">
        <f t="shared" si="27"/>
        <v>4.3341195737273441</v>
      </c>
      <c r="Q95" s="26">
        <f t="shared" si="28"/>
        <v>1.0534789047618451</v>
      </c>
      <c r="R95" s="26">
        <f t="shared" si="29"/>
        <v>0.52185500332597945</v>
      </c>
      <c r="S95" s="26">
        <f t="shared" si="61"/>
        <v>2.2983291330246503</v>
      </c>
      <c r="T95" s="26">
        <f t="shared" si="104"/>
        <v>2.9918945256854044E-2</v>
      </c>
      <c r="U95" s="26">
        <f t="shared" si="79"/>
        <v>63.179477671555603</v>
      </c>
      <c r="V95" s="26">
        <f t="shared" si="80"/>
        <v>36.929552509440086</v>
      </c>
      <c r="W95" s="26">
        <f t="shared" ref="W95:W106" si="105">AJ33*($M33/$N33)</f>
        <v>1.0230484141128671</v>
      </c>
      <c r="X95" s="28">
        <f t="shared" si="81"/>
        <v>606.34332836445537</v>
      </c>
      <c r="Y95" s="28">
        <f t="shared" si="82"/>
        <v>47659.084657453081</v>
      </c>
      <c r="Z95" s="26" t="s">
        <v>25</v>
      </c>
      <c r="AA95" s="26">
        <f t="shared" si="35"/>
        <v>94.819121308021835</v>
      </c>
      <c r="AB95" s="28" t="s">
        <v>25</v>
      </c>
      <c r="AC95" s="26">
        <f t="shared" si="83"/>
        <v>128.75438577615597</v>
      </c>
      <c r="AD95" s="26">
        <f t="shared" si="84"/>
        <v>31.440024433712502</v>
      </c>
      <c r="AE95" s="28">
        <f t="shared" si="85"/>
        <v>6881.8720149348483</v>
      </c>
      <c r="AF95" s="28">
        <f t="shared" si="86"/>
        <v>26948.592371753573</v>
      </c>
      <c r="AG95" s="26">
        <f t="shared" si="87"/>
        <v>19.363062667111826</v>
      </c>
      <c r="AH95" s="26">
        <f t="shared" si="91"/>
        <v>3.7927648523208735</v>
      </c>
      <c r="AI95" s="26">
        <f t="shared" si="93"/>
        <v>133.99438984844139</v>
      </c>
      <c r="AJ95" s="26">
        <f t="shared" si="94"/>
        <v>4.9156228678106055</v>
      </c>
      <c r="AK95" s="26">
        <f t="shared" si="95"/>
        <v>39.424792543861713</v>
      </c>
      <c r="AL95" s="26">
        <f t="shared" si="96"/>
        <v>466.60988643684431</v>
      </c>
      <c r="AM95" s="28" t="s">
        <v>25</v>
      </c>
      <c r="AN95" s="28" t="s">
        <v>25</v>
      </c>
      <c r="AO95" s="26" t="s">
        <v>25</v>
      </c>
      <c r="AP95" s="26">
        <f t="shared" si="75"/>
        <v>84.838161170335326</v>
      </c>
      <c r="AQ95" s="26">
        <f t="shared" si="76"/>
        <v>54.895280757275799</v>
      </c>
      <c r="AR95" s="26">
        <f t="shared" si="77"/>
        <v>21.758493100156592</v>
      </c>
      <c r="AS95" s="26">
        <f>BH33*($M33/$N33)</f>
        <v>4.9904800688432546E-2</v>
      </c>
      <c r="AT95" s="28" t="s">
        <v>25</v>
      </c>
      <c r="AU95" s="26">
        <f t="shared" si="50"/>
        <v>24.203828333889781</v>
      </c>
      <c r="AV95" s="26" t="s">
        <v>25</v>
      </c>
      <c r="AW95" s="26">
        <f t="shared" si="51"/>
        <v>1.7466680240951389</v>
      </c>
      <c r="AX95" s="26">
        <f t="shared" si="52"/>
        <v>154.70488213414089</v>
      </c>
      <c r="AY95" s="26">
        <f t="shared" si="53"/>
        <v>1.4971440206529762</v>
      </c>
      <c r="AZ95" s="26">
        <f t="shared" si="54"/>
        <v>3.2438120447481156</v>
      </c>
      <c r="BA95" s="26">
        <f t="shared" si="55"/>
        <v>0.34933360481902787</v>
      </c>
      <c r="BB95" s="26">
        <f t="shared" si="56"/>
        <v>1.2476200172108136</v>
      </c>
      <c r="BC95" s="28" t="s">
        <v>25</v>
      </c>
      <c r="BD95" s="26">
        <f t="shared" ref="BD95:BD108" si="106">BS33*($M33/$N33)</f>
        <v>0.19961920275373018</v>
      </c>
      <c r="BE95" s="26">
        <f t="shared" si="89"/>
        <v>0.37428600516324406</v>
      </c>
      <c r="BF95" s="26" t="s">
        <v>25</v>
      </c>
      <c r="BG95" s="26">
        <f t="shared" si="90"/>
        <v>0.274476403786379</v>
      </c>
      <c r="BH95" s="26" t="s">
        <v>25</v>
      </c>
      <c r="BI95" s="26">
        <f>BX33*($M33/$N33)</f>
        <v>0.22457160309794644</v>
      </c>
      <c r="BJ95" s="26" t="s">
        <v>25</v>
      </c>
      <c r="BK95" s="26" t="s">
        <v>25</v>
      </c>
      <c r="BL95" s="26" t="s">
        <v>25</v>
      </c>
      <c r="BM95" s="26" t="s">
        <v>25</v>
      </c>
      <c r="BN95" s="26" t="s">
        <v>25</v>
      </c>
      <c r="BO95" s="26">
        <f t="shared" si="99"/>
        <v>7.4857201032648817</v>
      </c>
      <c r="BP95" s="26">
        <f t="shared" si="98"/>
        <v>2.4952400344216273E-2</v>
      </c>
      <c r="BQ95" s="26">
        <f t="shared" si="100"/>
        <v>1190.2294964191162</v>
      </c>
      <c r="BR95" s="26">
        <f t="shared" si="101"/>
        <v>1.6967632234067067</v>
      </c>
      <c r="BS95" s="26">
        <f t="shared" si="73"/>
        <v>30.940976426828179</v>
      </c>
      <c r="BT95" s="26">
        <f t="shared" si="74"/>
        <v>62.381000860540681</v>
      </c>
      <c r="BU95" s="26">
        <f t="shared" si="102"/>
        <v>9.9809601376865092E-2</v>
      </c>
      <c r="BV95" s="26">
        <f t="shared" si="103"/>
        <v>0.49904800688432549</v>
      </c>
      <c r="BW95" s="26">
        <f t="shared" si="68"/>
        <v>5.1152420705643351</v>
      </c>
      <c r="BX95" s="36">
        <f t="shared" si="58"/>
        <v>25.022255192878333</v>
      </c>
      <c r="BY95" s="29">
        <f t="shared" si="59"/>
        <v>38.495777219812823</v>
      </c>
      <c r="BZ95" s="41">
        <f t="shared" si="60"/>
        <v>105.99819007999207</v>
      </c>
    </row>
    <row r="96" spans="1:78">
      <c r="A96" s="10" t="s">
        <v>2</v>
      </c>
      <c r="B96" s="38">
        <v>3</v>
      </c>
      <c r="C96" s="38">
        <v>2</v>
      </c>
      <c r="D96" s="9">
        <v>538</v>
      </c>
      <c r="E96" s="9" t="s">
        <v>8</v>
      </c>
      <c r="F96" s="38">
        <v>4</v>
      </c>
      <c r="G96" s="16">
        <v>-0.59136630000000001</v>
      </c>
      <c r="H96" s="16">
        <v>3.485018406436325E-2</v>
      </c>
      <c r="I96" s="16">
        <v>0.13384193333333338</v>
      </c>
      <c r="J96" s="16">
        <v>2.4552381978401368E-2</v>
      </c>
      <c r="K96" s="16">
        <v>0.26518536776743945</v>
      </c>
      <c r="L96" s="16">
        <v>1.3054978062537803E-2</v>
      </c>
      <c r="M96" s="26">
        <f t="shared" si="24"/>
        <v>8.5310627463565272</v>
      </c>
      <c r="N96" s="26">
        <f t="shared" si="25"/>
        <v>21.392522468972441</v>
      </c>
      <c r="O96" s="26">
        <f t="shared" si="26"/>
        <v>1.460516264738202</v>
      </c>
      <c r="P96" s="26">
        <f t="shared" si="27"/>
        <v>4.6584149939897399</v>
      </c>
      <c r="Q96" s="26">
        <f t="shared" si="28"/>
        <v>1.1792139764641099</v>
      </c>
      <c r="R96" s="26">
        <f t="shared" si="29"/>
        <v>2.0360749593792646</v>
      </c>
      <c r="S96" s="26">
        <f t="shared" si="61"/>
        <v>2.0550216406147417</v>
      </c>
      <c r="T96" s="26">
        <f t="shared" si="104"/>
        <v>9.1166782646166122E-2</v>
      </c>
      <c r="U96" s="26">
        <f t="shared" si="79"/>
        <v>37.234493654260277</v>
      </c>
      <c r="V96" s="26">
        <f t="shared" si="80"/>
        <v>35.409699332814611</v>
      </c>
      <c r="W96" s="26">
        <f t="shared" si="105"/>
        <v>0.86894967687888625</v>
      </c>
      <c r="X96" s="28">
        <f t="shared" si="81"/>
        <v>1907.3445407491552</v>
      </c>
      <c r="Y96" s="28">
        <f t="shared" si="82"/>
        <v>3693.0361267352664</v>
      </c>
      <c r="Z96" s="26" t="s">
        <v>25</v>
      </c>
      <c r="AA96" s="26">
        <f t="shared" si="35"/>
        <v>245.47828371828535</v>
      </c>
      <c r="AB96" s="26">
        <f>AQ34*($M34/$N34)</f>
        <v>23.89611611416937</v>
      </c>
      <c r="AC96" s="26">
        <f t="shared" si="83"/>
        <v>83.853643818812515</v>
      </c>
      <c r="AD96" s="26">
        <f t="shared" si="84"/>
        <v>109.48765928673966</v>
      </c>
      <c r="AE96" s="28">
        <f t="shared" si="85"/>
        <v>9497.6199682862261</v>
      </c>
      <c r="AF96" s="28">
        <f t="shared" si="86"/>
        <v>17639.67844064139</v>
      </c>
      <c r="AG96" s="26">
        <f t="shared" si="87"/>
        <v>32.151138044518788</v>
      </c>
      <c r="AH96" s="26">
        <f t="shared" si="91"/>
        <v>9.428103994135915</v>
      </c>
      <c r="AI96" s="26">
        <f t="shared" si="93"/>
        <v>205.50659858185657</v>
      </c>
      <c r="AJ96" s="26">
        <f t="shared" si="94"/>
        <v>6.9733211569530615</v>
      </c>
      <c r="AK96" s="26">
        <f t="shared" si="95"/>
        <v>57.133441254786767</v>
      </c>
      <c r="AL96" s="26">
        <f t="shared" si="96"/>
        <v>510.50793516634565</v>
      </c>
      <c r="AM96" s="26">
        <f>BB34*($M34/$N34)</f>
        <v>6.5171225765916461</v>
      </c>
      <c r="AN96" s="26">
        <f>BC34*($M34/$N34)</f>
        <v>32.58561288295823</v>
      </c>
      <c r="AO96" s="26" t="s">
        <v>25</v>
      </c>
      <c r="AP96" s="26">
        <f t="shared" si="75"/>
        <v>186.17246827130137</v>
      </c>
      <c r="AQ96" s="26">
        <f t="shared" si="76"/>
        <v>5.213698061273317</v>
      </c>
      <c r="AR96" s="26">
        <f t="shared" si="77"/>
        <v>2.8675339337003245</v>
      </c>
      <c r="AS96" s="26">
        <f>BH34*($M34/$N34)</f>
        <v>8.6894967687888625E-2</v>
      </c>
      <c r="AT96" s="28" t="s">
        <v>25</v>
      </c>
      <c r="AU96" s="26">
        <f t="shared" si="50"/>
        <v>45.402620616921801</v>
      </c>
      <c r="AV96" s="26" t="s">
        <v>25</v>
      </c>
      <c r="AW96" s="26">
        <f t="shared" si="51"/>
        <v>2.8240864498563805</v>
      </c>
      <c r="AX96" s="26">
        <f t="shared" si="52"/>
        <v>573.50678674006485</v>
      </c>
      <c r="AY96" s="26">
        <f t="shared" si="53"/>
        <v>6.299885157371925</v>
      </c>
      <c r="AZ96" s="26">
        <f t="shared" si="54"/>
        <v>13.685957410842457</v>
      </c>
      <c r="BA96" s="26">
        <f t="shared" si="55"/>
        <v>1.390319483006218</v>
      </c>
      <c r="BB96" s="26">
        <f t="shared" si="56"/>
        <v>5.430935480493039</v>
      </c>
      <c r="BC96" s="26">
        <f t="shared" ref="BC96:BC109" si="107">BR34*($M34/$N34)</f>
        <v>1.3034245153183293</v>
      </c>
      <c r="BD96" s="26">
        <f t="shared" si="106"/>
        <v>0.86894967687888625</v>
      </c>
      <c r="BE96" s="26">
        <f t="shared" si="89"/>
        <v>1.129634579942552</v>
      </c>
      <c r="BF96" s="26" t="s">
        <v>25</v>
      </c>
      <c r="BG96" s="26">
        <f t="shared" si="90"/>
        <v>1.10791083802058</v>
      </c>
      <c r="BH96" s="26" t="s">
        <v>25</v>
      </c>
      <c r="BI96" s="26">
        <f>BX34*($M34/$N34)</f>
        <v>0.78205470919099751</v>
      </c>
      <c r="BJ96" s="26" t="s">
        <v>25</v>
      </c>
      <c r="BK96" s="26" t="s">
        <v>25</v>
      </c>
      <c r="BL96" s="26" t="s">
        <v>25</v>
      </c>
      <c r="BM96" s="26" t="s">
        <v>25</v>
      </c>
      <c r="BN96" s="26" t="s">
        <v>25</v>
      </c>
      <c r="BO96" s="26">
        <f t="shared" si="99"/>
        <v>26.068490306366584</v>
      </c>
      <c r="BP96" s="26">
        <f t="shared" si="98"/>
        <v>0</v>
      </c>
      <c r="BQ96" s="26">
        <f t="shared" si="100"/>
        <v>606.09239962302308</v>
      </c>
      <c r="BR96" s="26">
        <f t="shared" si="101"/>
        <v>1.6075569022259395</v>
      </c>
      <c r="BS96" s="26">
        <f t="shared" si="73"/>
        <v>13.990089797750068</v>
      </c>
      <c r="BT96" s="26">
        <f t="shared" si="74"/>
        <v>108.61870960986077</v>
      </c>
      <c r="BU96" s="26">
        <f t="shared" si="102"/>
        <v>0.49964606420535956</v>
      </c>
      <c r="BV96" s="26">
        <f t="shared" si="103"/>
        <v>1.0861870960986078</v>
      </c>
      <c r="BW96" s="26">
        <f t="shared" si="68"/>
        <v>5.430935480493039</v>
      </c>
      <c r="BX96" s="36">
        <f t="shared" si="58"/>
        <v>17.47774480712166</v>
      </c>
      <c r="BY96" s="29">
        <f t="shared" si="59"/>
        <v>26.888838164802554</v>
      </c>
      <c r="BZ96" s="41">
        <f t="shared" si="60"/>
        <v>82.209381875200449</v>
      </c>
    </row>
    <row r="97" spans="1:78">
      <c r="A97" s="10" t="s">
        <v>2</v>
      </c>
      <c r="B97" s="38">
        <v>3</v>
      </c>
      <c r="C97" s="38">
        <v>2</v>
      </c>
      <c r="D97" s="9">
        <v>596</v>
      </c>
      <c r="E97" s="9" t="s">
        <v>9</v>
      </c>
      <c r="F97" s="38">
        <v>3</v>
      </c>
      <c r="G97" s="16">
        <v>-0.32977385333333326</v>
      </c>
      <c r="H97" s="16">
        <v>5.3259164886304201E-2</v>
      </c>
      <c r="I97" s="16">
        <v>-0.10500754333333318</v>
      </c>
      <c r="J97" s="16">
        <v>2.1866009388101251E-2</v>
      </c>
      <c r="K97" s="16">
        <v>-0.20835190412302099</v>
      </c>
      <c r="L97" s="16">
        <v>4.5676849472353072E-2</v>
      </c>
      <c r="M97" s="26">
        <f t="shared" si="24"/>
        <v>6.938802896240797</v>
      </c>
      <c r="N97" s="26">
        <f t="shared" si="25"/>
        <v>11.438498690906998</v>
      </c>
      <c r="O97" s="26">
        <f t="shared" si="26"/>
        <v>2.0296898903979756</v>
      </c>
      <c r="P97" s="26">
        <f t="shared" si="27"/>
        <v>11.615387554205926</v>
      </c>
      <c r="Q97" s="26">
        <f t="shared" si="28"/>
        <v>1.3459329440621812</v>
      </c>
      <c r="R97" s="26">
        <f t="shared" si="29"/>
        <v>6.6009691841512472</v>
      </c>
      <c r="S97" s="26">
        <f t="shared" si="61"/>
        <v>1.0688014786594238</v>
      </c>
      <c r="T97" s="26">
        <f t="shared" si="104"/>
        <v>0.16162113040812343</v>
      </c>
      <c r="U97" s="26">
        <f t="shared" si="79"/>
        <v>32.589715725175097</v>
      </c>
      <c r="V97" s="26">
        <f t="shared" si="80"/>
        <v>27.557480208787762</v>
      </c>
      <c r="W97" s="26">
        <f t="shared" si="105"/>
        <v>0.46428363395240257</v>
      </c>
      <c r="X97" s="28">
        <f t="shared" si="81"/>
        <v>1662.4349473779575</v>
      </c>
      <c r="Y97" s="28">
        <f t="shared" si="82"/>
        <v>3684.3152887835818</v>
      </c>
      <c r="Z97" s="26" t="s">
        <v>25</v>
      </c>
      <c r="AA97" s="26">
        <f t="shared" si="35"/>
        <v>137.78740104393881</v>
      </c>
      <c r="AB97" s="26">
        <f>AQ35*($M35/$N35)</f>
        <v>53.916809104149976</v>
      </c>
      <c r="AC97" s="26">
        <f t="shared" si="83"/>
        <v>16.923887302135967</v>
      </c>
      <c r="AD97" s="26">
        <f t="shared" si="84"/>
        <v>43.882291854210955</v>
      </c>
      <c r="AE97" s="28">
        <f t="shared" si="85"/>
        <v>223.30545103968782</v>
      </c>
      <c r="AF97" s="28">
        <f t="shared" si="86"/>
        <v>6200.4330469772476</v>
      </c>
      <c r="AG97" s="26">
        <f t="shared" si="87"/>
        <v>10.40893953538451</v>
      </c>
      <c r="AH97" s="26">
        <f t="shared" si="91"/>
        <v>2.3963026268511101</v>
      </c>
      <c r="AI97" s="26">
        <f t="shared" si="93"/>
        <v>27.108173466253184</v>
      </c>
      <c r="AJ97" s="26">
        <f t="shared" si="94"/>
        <v>0.91359037648698571</v>
      </c>
      <c r="AK97" s="26">
        <f t="shared" si="95"/>
        <v>39.688762257221512</v>
      </c>
      <c r="AL97" s="26">
        <f t="shared" si="96"/>
        <v>501.72586249695115</v>
      </c>
      <c r="AM97" s="26">
        <f>BB35*($M35/$N35)</f>
        <v>8.9861348506916627</v>
      </c>
      <c r="AN97" s="26">
        <f>BC35*($M35/$N35)</f>
        <v>64.400633096623579</v>
      </c>
      <c r="AO97" s="26" t="s">
        <v>25</v>
      </c>
      <c r="AP97" s="26">
        <f t="shared" si="75"/>
        <v>36.99292180201401</v>
      </c>
      <c r="AQ97" s="26">
        <f t="shared" si="76"/>
        <v>8.9861348506916627E-2</v>
      </c>
      <c r="AR97" s="26">
        <f t="shared" si="77"/>
        <v>0.20967647984947216</v>
      </c>
      <c r="AS97" s="26">
        <f>BH35*($M35/$N35)</f>
        <v>2.9953782835638876E-2</v>
      </c>
      <c r="AT97" s="28" t="s">
        <v>25</v>
      </c>
      <c r="AU97" s="26">
        <f t="shared" si="50"/>
        <v>3.2949161119202768</v>
      </c>
      <c r="AV97" s="26" t="s">
        <v>25</v>
      </c>
      <c r="AW97" s="26">
        <f t="shared" si="51"/>
        <v>2.9953782835638876</v>
      </c>
      <c r="AX97" s="26">
        <f t="shared" si="52"/>
        <v>68.893700521969407</v>
      </c>
      <c r="AY97" s="26">
        <f t="shared" si="53"/>
        <v>9.2856726790480515</v>
      </c>
      <c r="AZ97" s="26">
        <f t="shared" si="54"/>
        <v>19.769496671521658</v>
      </c>
      <c r="BA97" s="26">
        <f t="shared" si="55"/>
        <v>2.291464386926374</v>
      </c>
      <c r="BB97" s="26">
        <f t="shared" si="56"/>
        <v>8.3870591939788852</v>
      </c>
      <c r="BC97" s="26">
        <f t="shared" si="107"/>
        <v>2.3963026268511101</v>
      </c>
      <c r="BD97" s="26">
        <f t="shared" si="106"/>
        <v>0.44930674253458314</v>
      </c>
      <c r="BE97" s="26">
        <f t="shared" si="89"/>
        <v>1.7373194044670546</v>
      </c>
      <c r="BF97" s="26" t="s">
        <v>25</v>
      </c>
      <c r="BG97" s="26">
        <f t="shared" si="90"/>
        <v>1.6923887302135963</v>
      </c>
      <c r="BH97" s="26" t="s">
        <v>25</v>
      </c>
      <c r="BI97" s="26">
        <f>BX35*($M35/$N35)</f>
        <v>1.0783361820829995</v>
      </c>
      <c r="BJ97" s="26" t="s">
        <v>25</v>
      </c>
      <c r="BK97" s="26" t="s">
        <v>25</v>
      </c>
      <c r="BL97" s="26" t="s">
        <v>25</v>
      </c>
      <c r="BM97" s="26" t="s">
        <v>25</v>
      </c>
      <c r="BN97" s="26" t="s">
        <v>25</v>
      </c>
      <c r="BO97" s="26">
        <f t="shared" si="99"/>
        <v>2.9953782835638876</v>
      </c>
      <c r="BP97" s="26">
        <f t="shared" si="98"/>
        <v>0</v>
      </c>
      <c r="BQ97" s="26">
        <f t="shared" si="100"/>
        <v>70.391389663751355</v>
      </c>
      <c r="BR97" s="26">
        <f t="shared" si="101"/>
        <v>0.22465337126729157</v>
      </c>
      <c r="BS97" s="26">
        <f t="shared" si="73"/>
        <v>0.76382146230879133</v>
      </c>
      <c r="BT97" s="26">
        <f t="shared" si="74"/>
        <v>2.9953782835638876</v>
      </c>
      <c r="BU97" s="26">
        <f t="shared" si="102"/>
        <v>8.9861348506916627E-2</v>
      </c>
      <c r="BV97" s="26">
        <f t="shared" si="103"/>
        <v>2.0967647984947213</v>
      </c>
      <c r="BW97" s="26">
        <f t="shared" si="68"/>
        <v>9.2407420047945923</v>
      </c>
      <c r="BX97" s="36">
        <f t="shared" si="58"/>
        <v>9.8293768545994062</v>
      </c>
      <c r="BY97" s="29">
        <f t="shared" si="59"/>
        <v>15.122118237845239</v>
      </c>
      <c r="BZ97" s="41">
        <f t="shared" si="60"/>
        <v>75.084923597227444</v>
      </c>
    </row>
    <row r="98" spans="1:78">
      <c r="A98" s="10" t="s">
        <v>2</v>
      </c>
      <c r="B98" s="38">
        <v>3</v>
      </c>
      <c r="C98" s="38">
        <v>2</v>
      </c>
      <c r="D98" s="9">
        <v>620</v>
      </c>
      <c r="E98" s="9" t="s">
        <v>9</v>
      </c>
      <c r="F98" s="38">
        <v>3</v>
      </c>
      <c r="G98" s="16">
        <v>-0.32965173333333325</v>
      </c>
      <c r="H98" s="16">
        <v>3.3768220633218722E-2</v>
      </c>
      <c r="I98" s="16">
        <v>-0.14644572</v>
      </c>
      <c r="J98" s="16">
        <v>0.04</v>
      </c>
      <c r="K98" s="16">
        <v>-0.28629623818407429</v>
      </c>
      <c r="L98" s="16">
        <v>2.97287388850139E-2</v>
      </c>
      <c r="M98" s="26">
        <f t="shared" si="24"/>
        <v>7.9497420822206832</v>
      </c>
      <c r="N98" s="26">
        <f t="shared" si="25"/>
        <v>13.452390006887468</v>
      </c>
      <c r="O98" s="26">
        <f t="shared" si="26"/>
        <v>0.22653667132722435</v>
      </c>
      <c r="P98" s="26">
        <f t="shared" si="27"/>
        <v>7.6953265521066418</v>
      </c>
      <c r="Q98" s="26">
        <f t="shared" si="28"/>
        <v>1.1138999846119102</v>
      </c>
      <c r="R98" s="26">
        <f t="shared" si="29"/>
        <v>0.31402421209459347</v>
      </c>
      <c r="S98" s="26">
        <f t="shared" si="61"/>
        <v>2.0932052146516869</v>
      </c>
      <c r="T98" s="26">
        <f t="shared" si="104"/>
        <v>1.3502706428661077E-2</v>
      </c>
      <c r="U98" s="26">
        <f t="shared" si="79"/>
        <v>46.869352306176886</v>
      </c>
      <c r="V98" s="26">
        <f t="shared" si="80"/>
        <v>29.054043476678611</v>
      </c>
      <c r="W98" s="26">
        <f t="shared" si="105"/>
        <v>0.47297280078314013</v>
      </c>
      <c r="X98" s="28">
        <f t="shared" si="81"/>
        <v>249.99990898537408</v>
      </c>
      <c r="Y98" s="28">
        <f t="shared" si="82"/>
        <v>54729.709804906219</v>
      </c>
      <c r="Z98" s="26" t="s">
        <v>25</v>
      </c>
      <c r="AA98" s="26">
        <f t="shared" si="35"/>
        <v>60.810788672118022</v>
      </c>
      <c r="AB98" s="28" t="s">
        <v>25</v>
      </c>
      <c r="AC98" s="26">
        <f t="shared" si="83"/>
        <v>28.603593190218476</v>
      </c>
      <c r="AD98" s="26">
        <f t="shared" si="84"/>
        <v>14.864859453184405</v>
      </c>
      <c r="AE98" s="28">
        <f t="shared" si="85"/>
        <v>2199.0982984983716</v>
      </c>
      <c r="AF98" s="28">
        <f t="shared" si="86"/>
        <v>4932.4306367384615</v>
      </c>
      <c r="AG98" s="26">
        <f t="shared" si="87"/>
        <v>4.7072054935083951</v>
      </c>
      <c r="AH98" s="26">
        <f t="shared" si="91"/>
        <v>3.0855844622519149</v>
      </c>
      <c r="AI98" s="26">
        <f t="shared" si="93"/>
        <v>39.189174922031611</v>
      </c>
      <c r="AJ98" s="28" t="s">
        <v>25</v>
      </c>
      <c r="AK98" s="26">
        <f t="shared" ref="AK98:AK124" si="108">AZ36*($M36/$N36)</f>
        <v>54.954934948136284</v>
      </c>
      <c r="AL98" s="26">
        <f t="shared" ref="AL98:AL124" si="109">BA36*($M36/$N36)</f>
        <v>371.62148632961015</v>
      </c>
      <c r="AM98" s="28" t="s">
        <v>25</v>
      </c>
      <c r="AN98" s="28" t="s">
        <v>25</v>
      </c>
      <c r="AO98" s="26" t="s">
        <v>25</v>
      </c>
      <c r="AP98" s="26">
        <f t="shared" si="75"/>
        <v>48.198180651234281</v>
      </c>
      <c r="AQ98" s="26">
        <f t="shared" si="76"/>
        <v>20.720713177166139</v>
      </c>
      <c r="AR98" s="26">
        <f t="shared" si="77"/>
        <v>22.972964609466807</v>
      </c>
      <c r="AS98" s="28" t="s">
        <v>25</v>
      </c>
      <c r="AT98" s="28" t="s">
        <v>25</v>
      </c>
      <c r="AU98" s="26">
        <f t="shared" si="50"/>
        <v>20.720713177166139</v>
      </c>
      <c r="AV98" s="26" t="s">
        <v>25</v>
      </c>
      <c r="AW98" s="26">
        <f t="shared" si="51"/>
        <v>4.054052578141202</v>
      </c>
      <c r="AX98" s="26">
        <f t="shared" si="52"/>
        <v>38.288274349111347</v>
      </c>
      <c r="AY98" s="26">
        <f t="shared" si="53"/>
        <v>0.90090057292026704</v>
      </c>
      <c r="AZ98" s="26">
        <f t="shared" si="54"/>
        <v>2.027026289070601</v>
      </c>
      <c r="BA98" s="26">
        <f t="shared" si="55"/>
        <v>0.3153152005220935</v>
      </c>
      <c r="BB98" s="26">
        <f t="shared" si="56"/>
        <v>0.90090057292026704</v>
      </c>
      <c r="BC98" s="26">
        <f t="shared" si="107"/>
        <v>0.22522514323006676</v>
      </c>
      <c r="BD98" s="26">
        <f t="shared" si="106"/>
        <v>0.13513508593804005</v>
      </c>
      <c r="BE98" s="26">
        <f t="shared" si="89"/>
        <v>0.24774765755307343</v>
      </c>
      <c r="BF98" s="26" t="s">
        <v>25</v>
      </c>
      <c r="BG98" s="26">
        <f t="shared" si="90"/>
        <v>0.22522514323006676</v>
      </c>
      <c r="BH98" s="26" t="s">
        <v>25</v>
      </c>
      <c r="BI98" s="28" t="s">
        <v>25</v>
      </c>
      <c r="BJ98" s="26" t="s">
        <v>25</v>
      </c>
      <c r="BK98" s="26" t="s">
        <v>25</v>
      </c>
      <c r="BL98" s="26" t="s">
        <v>25</v>
      </c>
      <c r="BM98" s="26" t="s">
        <v>25</v>
      </c>
      <c r="BN98" s="26" t="s">
        <v>25</v>
      </c>
      <c r="BO98" s="26">
        <f t="shared" si="99"/>
        <v>13.513508593804005</v>
      </c>
      <c r="BP98" s="26">
        <f t="shared" si="98"/>
        <v>0</v>
      </c>
      <c r="BQ98" s="26">
        <f t="shared" si="100"/>
        <v>85.585554427425365</v>
      </c>
      <c r="BR98" s="26">
        <f t="shared" si="101"/>
        <v>0.13513508593804005</v>
      </c>
      <c r="BS98" s="26">
        <f t="shared" si="73"/>
        <v>5.5405385234596416</v>
      </c>
      <c r="BT98" s="26">
        <f t="shared" si="74"/>
        <v>13.513508593804005</v>
      </c>
      <c r="BU98" s="26">
        <f t="shared" si="102"/>
        <v>0.11261257161503338</v>
      </c>
      <c r="BV98" s="26">
        <f t="shared" si="103"/>
        <v>0.45045028646013352</v>
      </c>
      <c r="BW98" s="26">
        <f t="shared" si="68"/>
        <v>2.6576566901147873</v>
      </c>
      <c r="BX98" s="36">
        <f t="shared" si="58"/>
        <v>18.842729970326406</v>
      </c>
      <c r="BY98" s="29">
        <f t="shared" si="59"/>
        <v>28.9888153389637</v>
      </c>
      <c r="BZ98" s="41">
        <f t="shared" si="60"/>
        <v>86.027984199691474</v>
      </c>
    </row>
    <row r="99" spans="1:78">
      <c r="A99" s="10" t="s">
        <v>2</v>
      </c>
      <c r="B99" s="38">
        <v>3</v>
      </c>
      <c r="C99" s="38">
        <v>2</v>
      </c>
      <c r="D99" s="9">
        <v>670</v>
      </c>
      <c r="E99" s="9" t="s">
        <v>9</v>
      </c>
      <c r="F99" s="38">
        <v>3</v>
      </c>
      <c r="G99" s="16">
        <v>-1.2048773000000002</v>
      </c>
      <c r="H99" s="16">
        <v>8.489214029578987E-3</v>
      </c>
      <c r="I99" s="16">
        <v>-0.13945154999999998</v>
      </c>
      <c r="J99" s="16">
        <v>8.9261961985159614E-3</v>
      </c>
      <c r="K99" s="16">
        <v>-0.28016951238487497</v>
      </c>
      <c r="L99" s="16">
        <v>4.9354354118084864E-2</v>
      </c>
      <c r="M99" s="26">
        <f t="shared" si="24"/>
        <v>7.3843993632985487</v>
      </c>
      <c r="N99" s="26">
        <f t="shared" si="25"/>
        <v>32.853163073484644</v>
      </c>
      <c r="O99" s="26">
        <f t="shared" si="26"/>
        <v>0.21823089032209048</v>
      </c>
      <c r="P99" s="26">
        <f t="shared" si="27"/>
        <v>4.2649069542179738</v>
      </c>
      <c r="Q99" s="26">
        <f t="shared" si="28"/>
        <v>0.7851656754842784</v>
      </c>
      <c r="R99" s="26">
        <f t="shared" si="29"/>
        <v>0.7394707766321853</v>
      </c>
      <c r="S99" s="26">
        <f t="shared" si="61"/>
        <v>1.7283939124758885</v>
      </c>
      <c r="T99" s="28" t="s">
        <v>25</v>
      </c>
      <c r="U99" s="26">
        <f t="shared" si="79"/>
        <v>46.886665583138154</v>
      </c>
      <c r="V99" s="26">
        <f t="shared" si="80"/>
        <v>32.545117248823338</v>
      </c>
      <c r="W99" s="26">
        <f t="shared" si="105"/>
        <v>0.34714791732078226</v>
      </c>
      <c r="X99" s="28">
        <f t="shared" si="81"/>
        <v>414.40782630168383</v>
      </c>
      <c r="Y99" s="28">
        <f t="shared" si="82"/>
        <v>16945.157714220684</v>
      </c>
      <c r="Z99" s="26" t="s">
        <v>25</v>
      </c>
      <c r="AA99" s="26">
        <f t="shared" si="35"/>
        <v>67.259908980901557</v>
      </c>
      <c r="AB99" s="28" t="s">
        <v>25</v>
      </c>
      <c r="AC99" s="26">
        <f t="shared" si="83"/>
        <v>33.629954490450778</v>
      </c>
      <c r="AD99" s="26">
        <f t="shared" si="84"/>
        <v>11.716242209576402</v>
      </c>
      <c r="AE99" s="28">
        <f t="shared" si="85"/>
        <v>1992.8460128696156</v>
      </c>
      <c r="AF99" s="28">
        <f t="shared" si="86"/>
        <v>2076.3784804749289</v>
      </c>
      <c r="AG99" s="26">
        <f t="shared" si="87"/>
        <v>5.8364243599556511</v>
      </c>
      <c r="AH99" s="26">
        <f t="shared" si="91"/>
        <v>6.7910811325878022</v>
      </c>
      <c r="AI99" s="26">
        <f t="shared" si="93"/>
        <v>148.62270210295989</v>
      </c>
      <c r="AJ99" s="28" t="s">
        <v>25</v>
      </c>
      <c r="AK99" s="26">
        <f t="shared" si="108"/>
        <v>32.111182352172364</v>
      </c>
      <c r="AL99" s="26">
        <f t="shared" si="109"/>
        <v>353.6569407705469</v>
      </c>
      <c r="AM99" s="28" t="s">
        <v>25</v>
      </c>
      <c r="AN99" s="28" t="s">
        <v>25</v>
      </c>
      <c r="AO99" s="26" t="s">
        <v>25</v>
      </c>
      <c r="AP99" s="26">
        <f t="shared" si="75"/>
        <v>154.4808232077481</v>
      </c>
      <c r="AQ99" s="26">
        <f t="shared" si="76"/>
        <v>2.6036093799058668</v>
      </c>
      <c r="AR99" s="26">
        <f t="shared" si="77"/>
        <v>0.36884466215333117</v>
      </c>
      <c r="AS99" s="26">
        <f t="shared" ref="AS99:AS106" si="110">BH37*($M37/$N37)</f>
        <v>2.1696744832548891E-2</v>
      </c>
      <c r="AT99" s="28" t="s">
        <v>25</v>
      </c>
      <c r="AU99" s="26">
        <f t="shared" si="50"/>
        <v>29.507572972266491</v>
      </c>
      <c r="AV99" s="26" t="s">
        <v>25</v>
      </c>
      <c r="AW99" s="26">
        <f t="shared" si="51"/>
        <v>1.5187721382784223</v>
      </c>
      <c r="AX99" s="26">
        <f t="shared" si="52"/>
        <v>67.259908980901557</v>
      </c>
      <c r="AY99" s="26">
        <f t="shared" si="53"/>
        <v>1.3018046899529334</v>
      </c>
      <c r="AZ99" s="26">
        <f t="shared" si="54"/>
        <v>3.4714791732078227</v>
      </c>
      <c r="BA99" s="26">
        <f t="shared" si="55"/>
        <v>0.3037544276556845</v>
      </c>
      <c r="BB99" s="26">
        <f t="shared" si="56"/>
        <v>0.65090234497646671</v>
      </c>
      <c r="BC99" s="26">
        <f t="shared" si="107"/>
        <v>0.21696744832548892</v>
      </c>
      <c r="BD99" s="26">
        <f t="shared" si="106"/>
        <v>0.13018046899529334</v>
      </c>
      <c r="BE99" s="26">
        <f t="shared" si="89"/>
        <v>0.28205768282313559</v>
      </c>
      <c r="BF99" s="26" t="s">
        <v>25</v>
      </c>
      <c r="BG99" s="26">
        <f t="shared" si="90"/>
        <v>0.15187721382784225</v>
      </c>
      <c r="BH99" s="26" t="s">
        <v>25</v>
      </c>
      <c r="BI99" s="28" t="s">
        <v>25</v>
      </c>
      <c r="BJ99" s="26" t="s">
        <v>25</v>
      </c>
      <c r="BK99" s="26" t="s">
        <v>25</v>
      </c>
      <c r="BL99" s="26" t="s">
        <v>25</v>
      </c>
      <c r="BM99" s="26" t="s">
        <v>25</v>
      </c>
      <c r="BN99" s="26" t="s">
        <v>25</v>
      </c>
      <c r="BO99" s="26">
        <f t="shared" si="99"/>
        <v>6.5090234497646673</v>
      </c>
      <c r="BP99" s="26">
        <f t="shared" si="98"/>
        <v>0</v>
      </c>
      <c r="BQ99" s="26">
        <f t="shared" si="100"/>
        <v>410.06847733517407</v>
      </c>
      <c r="BR99" s="26">
        <f t="shared" si="101"/>
        <v>0.17357395866039113</v>
      </c>
      <c r="BS99" s="26">
        <f t="shared" si="73"/>
        <v>4.6648001389980109</v>
      </c>
      <c r="BT99" s="26">
        <f t="shared" si="74"/>
        <v>10.848372416274445</v>
      </c>
      <c r="BU99" s="26">
        <f t="shared" si="102"/>
        <v>0.13018046899529334</v>
      </c>
      <c r="BV99" s="26">
        <f t="shared" si="103"/>
        <v>0.21696744832548892</v>
      </c>
      <c r="BW99" s="26">
        <f t="shared" si="68"/>
        <v>9.264510043498376</v>
      </c>
      <c r="BX99" s="36">
        <f t="shared" si="58"/>
        <v>20.630563798219583</v>
      </c>
      <c r="BY99" s="29">
        <f t="shared" si="59"/>
        <v>31.739328920337819</v>
      </c>
      <c r="BZ99" s="41">
        <f t="shared" si="60"/>
        <v>97.142941518276558</v>
      </c>
    </row>
    <row r="100" spans="1:78">
      <c r="A100" s="10" t="s">
        <v>2</v>
      </c>
      <c r="B100" s="38">
        <v>3</v>
      </c>
      <c r="C100" s="38">
        <v>2</v>
      </c>
      <c r="D100" s="9">
        <v>747</v>
      </c>
      <c r="E100" s="9" t="s">
        <v>10</v>
      </c>
      <c r="F100" s="38">
        <v>2</v>
      </c>
      <c r="G100" s="16">
        <v>-0.21577076333333328</v>
      </c>
      <c r="H100" s="16">
        <v>4.7890675555963234E-2</v>
      </c>
      <c r="I100" s="16">
        <v>-9.4829933333334671E-3</v>
      </c>
      <c r="J100" s="16">
        <v>4.1629068409664585E-2</v>
      </c>
      <c r="K100" s="16">
        <v>-1.8504990772549072E-2</v>
      </c>
      <c r="L100" s="16">
        <v>4.3897193104343306E-2</v>
      </c>
      <c r="M100" s="26">
        <f t="shared" ref="M100:M124" si="111">Y38*($M38/$N38)</f>
        <v>10.13130506088295</v>
      </c>
      <c r="N100" s="26">
        <f t="shared" ref="N100:N124" si="112">Z38*($M38/$N38)</f>
        <v>8.6237309185275048</v>
      </c>
      <c r="O100" s="26">
        <f t="shared" ref="O100:O124" si="113">AA38*($M38/$N38)</f>
        <v>2.8953828874148302</v>
      </c>
      <c r="P100" s="26">
        <f t="shared" ref="P100:P124" si="114">AB38*($M38/$N38)</f>
        <v>11.383808306979915</v>
      </c>
      <c r="Q100" s="26">
        <f t="shared" ref="Q100:Q124" si="115">AC38*($M38/$N38)</f>
        <v>2.1521012130341144</v>
      </c>
      <c r="R100" s="26">
        <f t="shared" ref="R100:R124" si="116">AD38*($M38/$N38)</f>
        <v>1.2165390765232544</v>
      </c>
      <c r="S100" s="26">
        <f t="shared" si="61"/>
        <v>1.0060209854147204</v>
      </c>
      <c r="T100" s="26">
        <f t="shared" ref="T100:T109" si="117">AG38*($M38/$N38)</f>
        <v>0.2147458382903128</v>
      </c>
      <c r="U100" s="26">
        <f t="shared" si="79"/>
        <v>26.203419339469068</v>
      </c>
      <c r="V100" s="26">
        <f t="shared" si="80"/>
        <v>25.900330367088248</v>
      </c>
      <c r="W100" s="26">
        <f t="shared" si="105"/>
        <v>0.96437400302988152</v>
      </c>
      <c r="X100" s="28">
        <f t="shared" si="81"/>
        <v>1086.9872691293951</v>
      </c>
      <c r="Y100" s="28">
        <f t="shared" si="82"/>
        <v>64061.987344127847</v>
      </c>
      <c r="Z100" s="26" t="s">
        <v>25</v>
      </c>
      <c r="AA100" s="26">
        <f t="shared" si="35"/>
        <v>121.23558895232797</v>
      </c>
      <c r="AB100" s="26">
        <f>AQ38*($M38/$N38)</f>
        <v>52.351731593050715</v>
      </c>
      <c r="AC100" s="26">
        <f t="shared" si="83"/>
        <v>107.18328205103541</v>
      </c>
      <c r="AD100" s="26">
        <f t="shared" si="84"/>
        <v>87.620266561000676</v>
      </c>
      <c r="AE100" s="28">
        <f t="shared" si="85"/>
        <v>9939.9406169437079</v>
      </c>
      <c r="AF100" s="28">
        <f t="shared" si="86"/>
        <v>31962.109814704647</v>
      </c>
      <c r="AG100" s="26">
        <f t="shared" si="87"/>
        <v>19.149712345879077</v>
      </c>
      <c r="AH100" s="26">
        <f t="shared" si="91"/>
        <v>3.1135503526393316</v>
      </c>
      <c r="AI100" s="26">
        <f t="shared" si="93"/>
        <v>162.56590336789432</v>
      </c>
      <c r="AJ100" s="26">
        <f>AY38*($M38/$N38)</f>
        <v>0.24798188649339811</v>
      </c>
      <c r="AK100" s="26">
        <f t="shared" si="108"/>
        <v>30.584432667519099</v>
      </c>
      <c r="AL100" s="26">
        <f t="shared" si="109"/>
        <v>491.83074154523962</v>
      </c>
      <c r="AM100" s="26">
        <f t="shared" ref="AM100:AN102" si="118">BB38*($M38/$N38)</f>
        <v>11.021417177484361</v>
      </c>
      <c r="AN100" s="26">
        <f t="shared" si="118"/>
        <v>64.750825917720618</v>
      </c>
      <c r="AO100" s="26" t="s">
        <v>25</v>
      </c>
      <c r="AP100" s="26">
        <f t="shared" si="75"/>
        <v>103.73908918307154</v>
      </c>
      <c r="AQ100" s="26">
        <f t="shared" si="76"/>
        <v>28.931220090896449</v>
      </c>
      <c r="AR100" s="26">
        <f t="shared" si="77"/>
        <v>309.97735811674767</v>
      </c>
      <c r="AS100" s="26">
        <f t="shared" si="110"/>
        <v>0.12399094324669906</v>
      </c>
      <c r="AT100" s="28" t="s">
        <v>25</v>
      </c>
      <c r="AU100" s="26">
        <f t="shared" si="50"/>
        <v>49.320841869242514</v>
      </c>
      <c r="AV100" s="26" t="s">
        <v>25</v>
      </c>
      <c r="AW100" s="26">
        <f t="shared" si="51"/>
        <v>1.928748006059763</v>
      </c>
      <c r="AX100" s="26">
        <f t="shared" si="52"/>
        <v>1708.3196625100759</v>
      </c>
      <c r="AY100" s="26">
        <f t="shared" si="53"/>
        <v>10.745881748047251</v>
      </c>
      <c r="AZ100" s="26">
        <f t="shared" si="54"/>
        <v>23.14497607271716</v>
      </c>
      <c r="BA100" s="26">
        <f t="shared" si="55"/>
        <v>2.9206755520333556</v>
      </c>
      <c r="BB100" s="26">
        <f t="shared" si="56"/>
        <v>11.021417177484361</v>
      </c>
      <c r="BC100" s="26">
        <f t="shared" si="107"/>
        <v>2.6175865796525355</v>
      </c>
      <c r="BD100" s="26">
        <f t="shared" si="106"/>
        <v>1.0608114033328697</v>
      </c>
      <c r="BE100" s="26">
        <f t="shared" si="89"/>
        <v>2.4798188649339812</v>
      </c>
      <c r="BF100" s="26" t="s">
        <v>25</v>
      </c>
      <c r="BG100" s="26">
        <f t="shared" si="90"/>
        <v>1.9838550919471849</v>
      </c>
      <c r="BH100" s="26" t="s">
        <v>25</v>
      </c>
      <c r="BI100" s="26">
        <f>BX38*($M38/$N38)</f>
        <v>1.2536862039388461</v>
      </c>
      <c r="BJ100" s="26" t="s">
        <v>25</v>
      </c>
      <c r="BK100" s="26" t="s">
        <v>25</v>
      </c>
      <c r="BL100" s="26" t="s">
        <v>25</v>
      </c>
      <c r="BM100" s="26" t="s">
        <v>25</v>
      </c>
      <c r="BN100" s="26" t="s">
        <v>25</v>
      </c>
      <c r="BO100" s="26">
        <f t="shared" si="99"/>
        <v>9.6437400302988152</v>
      </c>
      <c r="BP100" s="26">
        <f t="shared" si="98"/>
        <v>1.3776771471855451E-2</v>
      </c>
      <c r="BQ100" s="26">
        <f t="shared" si="100"/>
        <v>1201.3344723457953</v>
      </c>
      <c r="BR100" s="26">
        <f t="shared" si="101"/>
        <v>1.5154448619040997</v>
      </c>
      <c r="BS100" s="26">
        <f t="shared" si="73"/>
        <v>15.705519477915216</v>
      </c>
      <c r="BT100" s="26">
        <f t="shared" si="74"/>
        <v>107.45881748047252</v>
      </c>
      <c r="BU100" s="26">
        <f t="shared" si="102"/>
        <v>0.42707991562751901</v>
      </c>
      <c r="BV100" s="26">
        <f t="shared" si="103"/>
        <v>2.2042834354968721</v>
      </c>
      <c r="BW100" s="26">
        <f t="shared" si="68"/>
        <v>4.3259062421626115</v>
      </c>
      <c r="BX100" s="36">
        <f t="shared" si="58"/>
        <v>8.1008902077151337</v>
      </c>
      <c r="BY100" s="29">
        <f t="shared" si="59"/>
        <v>12.462908011869436</v>
      </c>
      <c r="BZ100" s="41">
        <f t="shared" si="60"/>
        <v>75.010228010903532</v>
      </c>
    </row>
    <row r="101" spans="1:78">
      <c r="A101" s="10" t="s">
        <v>2</v>
      </c>
      <c r="B101" s="38">
        <v>3</v>
      </c>
      <c r="C101" s="38">
        <v>2</v>
      </c>
      <c r="D101" s="9">
        <v>762</v>
      </c>
      <c r="E101" s="9" t="s">
        <v>10</v>
      </c>
      <c r="F101" s="38">
        <v>2</v>
      </c>
      <c r="G101" s="16">
        <v>-8.5431523333333315E-2</v>
      </c>
      <c r="H101" s="16">
        <v>1.4580683564679984E-3</v>
      </c>
      <c r="I101" s="16">
        <v>0.13996363333333339</v>
      </c>
      <c r="J101" s="16">
        <v>1.6699793078159275E-2</v>
      </c>
      <c r="K101" s="16">
        <v>0.27562337041997648</v>
      </c>
      <c r="L101" s="16">
        <v>7.5979138902552201E-2</v>
      </c>
      <c r="M101" s="26">
        <f t="shared" si="111"/>
        <v>12.349348802404339</v>
      </c>
      <c r="N101" s="26">
        <f t="shared" si="112"/>
        <v>10.041307115238933</v>
      </c>
      <c r="O101" s="26">
        <f t="shared" si="113"/>
        <v>2.0435986068010337</v>
      </c>
      <c r="P101" s="26">
        <f t="shared" si="114"/>
        <v>5.9631315901904438</v>
      </c>
      <c r="Q101" s="26">
        <f t="shared" si="115"/>
        <v>1.046436824723751</v>
      </c>
      <c r="R101" s="26">
        <f t="shared" si="116"/>
        <v>0.68315600038026547</v>
      </c>
      <c r="S101" s="26">
        <f t="shared" si="61"/>
        <v>0.80383703365739079</v>
      </c>
      <c r="T101" s="26">
        <f t="shared" si="117"/>
        <v>0.14735645654308377</v>
      </c>
      <c r="U101" s="26">
        <f t="shared" si="79"/>
        <v>25.44655307908236</v>
      </c>
      <c r="V101" s="26">
        <f t="shared" si="80"/>
        <v>20.819907064703749</v>
      </c>
      <c r="W101" s="26">
        <f t="shared" si="105"/>
        <v>1.0120788156453211</v>
      </c>
      <c r="X101" s="28">
        <f t="shared" si="81"/>
        <v>1055.4536220301204</v>
      </c>
      <c r="Y101" s="28">
        <f t="shared" si="82"/>
        <v>128534.00958695577</v>
      </c>
      <c r="Z101" s="26" t="s">
        <v>25</v>
      </c>
      <c r="AA101" s="26">
        <f t="shared" ref="AA101:AA124" si="119">AP39*($M39/$N39)</f>
        <v>134.46189979287837</v>
      </c>
      <c r="AB101" s="26">
        <f>AQ39*($M39/$N39)</f>
        <v>59.278902059225949</v>
      </c>
      <c r="AC101" s="26">
        <f t="shared" si="83"/>
        <v>133.44982097723303</v>
      </c>
      <c r="AD101" s="26">
        <f t="shared" si="84"/>
        <v>106.7020237066067</v>
      </c>
      <c r="AE101" s="28">
        <f t="shared" si="85"/>
        <v>12029.279637384387</v>
      </c>
      <c r="AF101" s="28">
        <f t="shared" si="86"/>
        <v>55086.004108695328</v>
      </c>
      <c r="AG101" s="26">
        <f t="shared" si="87"/>
        <v>32.386522100650275</v>
      </c>
      <c r="AH101" s="26">
        <f t="shared" si="91"/>
        <v>15.759512986477143</v>
      </c>
      <c r="AI101" s="26">
        <f t="shared" si="93"/>
        <v>707.00934407223144</v>
      </c>
      <c r="AJ101" s="26">
        <f>AY39*($M39/$N39)</f>
        <v>5.0314775406367387</v>
      </c>
      <c r="AK101" s="26">
        <f t="shared" si="108"/>
        <v>23.422395447791715</v>
      </c>
      <c r="AL101" s="26">
        <f t="shared" si="109"/>
        <v>563.87248300239321</v>
      </c>
      <c r="AM101" s="26">
        <f t="shared" si="118"/>
        <v>8.6749612769598947</v>
      </c>
      <c r="AN101" s="26">
        <f t="shared" si="118"/>
        <v>47.712287023279423</v>
      </c>
      <c r="AO101" s="26" t="s">
        <v>25</v>
      </c>
      <c r="AP101" s="26">
        <f t="shared" si="75"/>
        <v>300.73199093460971</v>
      </c>
      <c r="AQ101" s="26">
        <f t="shared" si="76"/>
        <v>40.483152625812842</v>
      </c>
      <c r="AR101" s="26">
        <f t="shared" si="77"/>
        <v>517.60602285860705</v>
      </c>
      <c r="AS101" s="26">
        <f t="shared" si="110"/>
        <v>0.28916537589866315</v>
      </c>
      <c r="AT101" s="26">
        <f>BI39*($M39/$N39)</f>
        <v>2.8916537589866316</v>
      </c>
      <c r="AU101" s="26">
        <f t="shared" ref="AU101:AU124" si="120">BJ39*($M39/$N39)</f>
        <v>70.267186343375144</v>
      </c>
      <c r="AV101" s="26" t="s">
        <v>25</v>
      </c>
      <c r="AW101" s="26">
        <f t="shared" si="51"/>
        <v>1.4458268794933158</v>
      </c>
      <c r="AX101" s="26">
        <f t="shared" si="52"/>
        <v>3166.3608660903615</v>
      </c>
      <c r="AY101" s="26">
        <f t="shared" si="53"/>
        <v>10.265370844402542</v>
      </c>
      <c r="AZ101" s="26">
        <f t="shared" si="54"/>
        <v>22.988647383943722</v>
      </c>
      <c r="BA101" s="26">
        <f t="shared" si="55"/>
        <v>2.6747797270626341</v>
      </c>
      <c r="BB101" s="26">
        <f t="shared" si="56"/>
        <v>9.8316227805545466</v>
      </c>
      <c r="BC101" s="26">
        <f t="shared" si="107"/>
        <v>2.6024883830879686</v>
      </c>
      <c r="BD101" s="26">
        <f t="shared" si="106"/>
        <v>1.64824264262238</v>
      </c>
      <c r="BE101" s="26">
        <f t="shared" si="89"/>
        <v>1.7783670617767784</v>
      </c>
      <c r="BF101" s="26" t="s">
        <v>25</v>
      </c>
      <c r="BG101" s="26">
        <f t="shared" si="90"/>
        <v>1.6771591802122463</v>
      </c>
      <c r="BH101" s="26" t="s">
        <v>25</v>
      </c>
      <c r="BI101" s="26">
        <f>BX39*($M39/$N39)</f>
        <v>1.0409953532351874</v>
      </c>
      <c r="BJ101" s="26" t="s">
        <v>25</v>
      </c>
      <c r="BK101" s="26" t="s">
        <v>25</v>
      </c>
      <c r="BL101" s="26" t="s">
        <v>25</v>
      </c>
      <c r="BM101" s="26" t="s">
        <v>25</v>
      </c>
      <c r="BN101" s="26" t="s">
        <v>25</v>
      </c>
      <c r="BO101" s="26">
        <f t="shared" si="99"/>
        <v>18.795749433413107</v>
      </c>
      <c r="BP101" s="26">
        <f t="shared" si="98"/>
        <v>2.8916537589866315E-2</v>
      </c>
      <c r="BQ101" s="26">
        <f t="shared" si="100"/>
        <v>1995.2410937007758</v>
      </c>
      <c r="BR101" s="26">
        <f t="shared" si="101"/>
        <v>1.0554536220301205</v>
      </c>
      <c r="BS101" s="26">
        <f t="shared" si="73"/>
        <v>37.446916178876876</v>
      </c>
      <c r="BT101" s="26">
        <f t="shared" si="74"/>
        <v>215.42820504450404</v>
      </c>
      <c r="BU101" s="26">
        <f t="shared" si="102"/>
        <v>0.46266460143786103</v>
      </c>
      <c r="BV101" s="26">
        <f t="shared" si="103"/>
        <v>1.8795749433413105</v>
      </c>
      <c r="BW101" s="26">
        <f t="shared" si="68"/>
        <v>3.5711923923484901</v>
      </c>
      <c r="BX101" s="36">
        <f t="shared" si="58"/>
        <v>9.5994065281899097</v>
      </c>
      <c r="BY101" s="29">
        <f t="shared" si="59"/>
        <v>14.768317735676783</v>
      </c>
      <c r="BZ101" s="41">
        <f t="shared" si="60"/>
        <v>79.024008896582686</v>
      </c>
    </row>
    <row r="102" spans="1:78">
      <c r="A102" s="10" t="s">
        <v>2</v>
      </c>
      <c r="B102" s="38">
        <v>3</v>
      </c>
      <c r="C102" s="38">
        <v>2</v>
      </c>
      <c r="D102" s="9">
        <v>803</v>
      </c>
      <c r="E102" s="9" t="s">
        <v>10</v>
      </c>
      <c r="F102" s="38">
        <v>2</v>
      </c>
      <c r="G102" s="16"/>
      <c r="H102" s="16"/>
      <c r="I102" s="16">
        <v>0.21448046666666665</v>
      </c>
      <c r="J102" s="16">
        <v>5.6548622134703136E-3</v>
      </c>
      <c r="K102" s="16">
        <v>0.41940061083545699</v>
      </c>
      <c r="L102" s="16">
        <v>1.6407398190247325E-2</v>
      </c>
      <c r="M102" s="26">
        <f t="shared" si="111"/>
        <v>8.5380687618567048</v>
      </c>
      <c r="N102" s="26">
        <f t="shared" si="112"/>
        <v>16.593717837741679</v>
      </c>
      <c r="O102" s="26">
        <f t="shared" si="113"/>
        <v>2.6515396595709548</v>
      </c>
      <c r="P102" s="26">
        <f t="shared" si="114"/>
        <v>8.6888911587882607</v>
      </c>
      <c r="Q102" s="26">
        <f t="shared" si="115"/>
        <v>1.8019785640658179</v>
      </c>
      <c r="R102" s="26">
        <f t="shared" si="116"/>
        <v>2.6432221070401511</v>
      </c>
      <c r="S102" s="26">
        <f t="shared" si="61"/>
        <v>0.78994026144349405</v>
      </c>
      <c r="T102" s="26">
        <f t="shared" si="117"/>
        <v>0.2195067812824098</v>
      </c>
      <c r="U102" s="26">
        <f t="shared" si="79"/>
        <v>34.182579371676994</v>
      </c>
      <c r="V102" s="26">
        <f t="shared" si="80"/>
        <v>22.261148519686817</v>
      </c>
      <c r="W102" s="26">
        <f t="shared" si="105"/>
        <v>1.3327398126917767</v>
      </c>
      <c r="X102" s="28">
        <f t="shared" si="81"/>
        <v>1460.1555969820893</v>
      </c>
      <c r="Y102" s="28">
        <f t="shared" si="82"/>
        <v>50526.948942710209</v>
      </c>
      <c r="Z102" s="26" t="s">
        <v>25</v>
      </c>
      <c r="AA102" s="26">
        <f t="shared" si="119"/>
        <v>169.88771238708361</v>
      </c>
      <c r="AB102" s="26">
        <f>AQ40*($M40/$N40)</f>
        <v>51.259223565068332</v>
      </c>
      <c r="AC102" s="26">
        <f t="shared" si="83"/>
        <v>46.572665981976371</v>
      </c>
      <c r="AD102" s="26">
        <f t="shared" si="84"/>
        <v>43.497112568072268</v>
      </c>
      <c r="AE102" s="28">
        <f t="shared" si="85"/>
        <v>2781.1790157161358</v>
      </c>
      <c r="AF102" s="28">
        <f t="shared" si="86"/>
        <v>4364.3567492543898</v>
      </c>
      <c r="AG102" s="26">
        <f t="shared" si="87"/>
        <v>14.645492447162381</v>
      </c>
      <c r="AH102" s="26">
        <f t="shared" si="91"/>
        <v>1.7428136012123232</v>
      </c>
      <c r="AI102" s="26">
        <f t="shared" si="93"/>
        <v>96.074430453385204</v>
      </c>
      <c r="AJ102" s="28" t="s">
        <v>25</v>
      </c>
      <c r="AK102" s="26">
        <f t="shared" si="108"/>
        <v>23.432787915459809</v>
      </c>
      <c r="AL102" s="26">
        <f t="shared" si="109"/>
        <v>319.27173534813988</v>
      </c>
      <c r="AM102" s="26">
        <f t="shared" si="118"/>
        <v>13.180943202446143</v>
      </c>
      <c r="AN102" s="26">
        <f t="shared" si="118"/>
        <v>80.55020845939309</v>
      </c>
      <c r="AO102" s="26" t="s">
        <v>25</v>
      </c>
      <c r="AP102" s="26">
        <f t="shared" si="75"/>
        <v>57.996150090763031</v>
      </c>
      <c r="AQ102" s="26">
        <f t="shared" si="76"/>
        <v>26.361886404892285</v>
      </c>
      <c r="AR102" s="26">
        <f t="shared" si="77"/>
        <v>43.057747794657395</v>
      </c>
      <c r="AS102" s="26">
        <f t="shared" si="110"/>
        <v>0.10251844713013668</v>
      </c>
      <c r="AT102" s="26">
        <f>BI40*($M40/$N40)</f>
        <v>1.464549244716238</v>
      </c>
      <c r="AU102" s="26">
        <f t="shared" si="120"/>
        <v>12.74157842903127</v>
      </c>
      <c r="AV102" s="26" t="s">
        <v>25</v>
      </c>
      <c r="AW102" s="26">
        <f t="shared" si="51"/>
        <v>1.464549244716238</v>
      </c>
      <c r="AX102" s="26">
        <f t="shared" si="52"/>
        <v>1026.649020546083</v>
      </c>
      <c r="AY102" s="26">
        <f t="shared" si="53"/>
        <v>14.059672749275885</v>
      </c>
      <c r="AZ102" s="26">
        <f t="shared" si="54"/>
        <v>29.730349667739635</v>
      </c>
      <c r="BA102" s="26">
        <f t="shared" si="55"/>
        <v>3.397754247741672</v>
      </c>
      <c r="BB102" s="26">
        <f t="shared" si="56"/>
        <v>13.913217824804262</v>
      </c>
      <c r="BC102" s="26">
        <f t="shared" si="107"/>
        <v>2.9290984894324761</v>
      </c>
      <c r="BD102" s="26">
        <f t="shared" si="106"/>
        <v>1.3766762900332636</v>
      </c>
      <c r="BE102" s="26">
        <f t="shared" si="89"/>
        <v>2.7387070876193653</v>
      </c>
      <c r="BF102" s="26" t="s">
        <v>25</v>
      </c>
      <c r="BG102" s="26">
        <f t="shared" si="90"/>
        <v>2.270051329310169</v>
      </c>
      <c r="BH102" s="26" t="s">
        <v>25</v>
      </c>
      <c r="BI102" s="26">
        <f>BX40*($M40/$N40)</f>
        <v>1.4938402296105628</v>
      </c>
      <c r="BJ102" s="26" t="s">
        <v>25</v>
      </c>
      <c r="BK102" s="26" t="s">
        <v>25</v>
      </c>
      <c r="BL102" s="26" t="s">
        <v>25</v>
      </c>
      <c r="BM102" s="26" t="s">
        <v>25</v>
      </c>
      <c r="BN102" s="26" t="s">
        <v>25</v>
      </c>
      <c r="BO102" s="26">
        <f t="shared" si="99"/>
        <v>5.8581969788649522</v>
      </c>
      <c r="BP102" s="26">
        <f t="shared" si="98"/>
        <v>1.4645492447162381E-2</v>
      </c>
      <c r="BQ102" s="26">
        <f t="shared" si="100"/>
        <v>410.07378852054666</v>
      </c>
      <c r="BR102" s="26">
        <f t="shared" si="101"/>
        <v>0.61511068278081993</v>
      </c>
      <c r="BS102" s="26">
        <f t="shared" si="73"/>
        <v>4.4375842114902007</v>
      </c>
      <c r="BT102" s="26">
        <f t="shared" si="74"/>
        <v>45.401026586203379</v>
      </c>
      <c r="BU102" s="26">
        <f t="shared" si="102"/>
        <v>0.41007378852054671</v>
      </c>
      <c r="BV102" s="26">
        <f t="shared" si="103"/>
        <v>2.343278791545981</v>
      </c>
      <c r="BW102" s="26">
        <f t="shared" si="68"/>
        <v>5.0819858791653463</v>
      </c>
      <c r="BX102" s="36">
        <f t="shared" si="58"/>
        <v>10.281899109792283</v>
      </c>
      <c r="BY102" s="29">
        <f t="shared" si="59"/>
        <v>15.818306322757358</v>
      </c>
      <c r="BZ102" s="41">
        <f t="shared" si="60"/>
        <v>82.282677741263853</v>
      </c>
    </row>
    <row r="103" spans="1:78">
      <c r="A103" s="10" t="s">
        <v>2</v>
      </c>
      <c r="B103" s="38">
        <v>3</v>
      </c>
      <c r="C103" s="38">
        <v>2</v>
      </c>
      <c r="D103" s="9">
        <v>810</v>
      </c>
      <c r="E103" s="9" t="s">
        <v>10</v>
      </c>
      <c r="F103" s="38">
        <v>2</v>
      </c>
      <c r="G103" s="16">
        <v>-0.14563249333333322</v>
      </c>
      <c r="H103" s="16">
        <v>3.1812046850313372E-2</v>
      </c>
      <c r="I103" s="16">
        <v>-0.22895889999999997</v>
      </c>
      <c r="J103" s="16">
        <v>4.4213522136396274E-2</v>
      </c>
      <c r="K103" s="16">
        <v>-0.45242541529799979</v>
      </c>
      <c r="L103" s="16">
        <v>4.3088715161319548E-2</v>
      </c>
      <c r="M103" s="26">
        <f t="shared" si="111"/>
        <v>13.578496034412529</v>
      </c>
      <c r="N103" s="26">
        <f t="shared" si="112"/>
        <v>16.818982474853303</v>
      </c>
      <c r="O103" s="26">
        <f t="shared" si="113"/>
        <v>0.46908439970655363</v>
      </c>
      <c r="P103" s="26">
        <f t="shared" si="114"/>
        <v>3.8706634665644031</v>
      </c>
      <c r="Q103" s="26">
        <f t="shared" si="115"/>
        <v>1.4251715818989625</v>
      </c>
      <c r="R103" s="26">
        <f t="shared" si="116"/>
        <v>0.40038103649107665</v>
      </c>
      <c r="S103" s="26">
        <f t="shared" ref="S103:S124" si="121">AF41*($M41/$N41)</f>
        <v>2.4305486703370835</v>
      </c>
      <c r="T103" s="26">
        <f t="shared" si="117"/>
        <v>2.951307057839328E-2</v>
      </c>
      <c r="U103" s="26">
        <f t="shared" si="79"/>
        <v>43.640446228999735</v>
      </c>
      <c r="V103" s="26">
        <f t="shared" si="80"/>
        <v>44.058882543660189</v>
      </c>
      <c r="W103" s="26">
        <f t="shared" si="105"/>
        <v>0.7384170258713999</v>
      </c>
      <c r="X103" s="28">
        <f t="shared" si="81"/>
        <v>1626.9788470033177</v>
      </c>
      <c r="Y103" s="28">
        <f t="shared" si="82"/>
        <v>25106.178879627594</v>
      </c>
      <c r="Z103" s="26" t="s">
        <v>25</v>
      </c>
      <c r="AA103" s="26">
        <f t="shared" si="119"/>
        <v>497.2007974200759</v>
      </c>
      <c r="AB103" s="26">
        <f>AQ41*($M41/$N41)</f>
        <v>12.306950431189998</v>
      </c>
      <c r="AC103" s="26">
        <f t="shared" si="83"/>
        <v>11.322394396694797</v>
      </c>
      <c r="AD103" s="26">
        <f t="shared" si="84"/>
        <v>11.322394396694797</v>
      </c>
      <c r="AE103" s="28">
        <f t="shared" si="85"/>
        <v>352.22492134065772</v>
      </c>
      <c r="AF103" s="28">
        <f t="shared" si="86"/>
        <v>12356.178232914757</v>
      </c>
      <c r="AG103" s="26">
        <f t="shared" si="87"/>
        <v>6.694981034567359</v>
      </c>
      <c r="AH103" s="26">
        <f t="shared" si="91"/>
        <v>7.4580119613011382</v>
      </c>
      <c r="AI103" s="26">
        <f t="shared" si="93"/>
        <v>45.535716595402995</v>
      </c>
      <c r="AJ103" s="28" t="s">
        <v>25</v>
      </c>
      <c r="AK103" s="26">
        <f t="shared" si="108"/>
        <v>71.380312500901994</v>
      </c>
      <c r="AL103" s="26">
        <f t="shared" si="109"/>
        <v>479.97106681640992</v>
      </c>
      <c r="AM103" s="28" t="s">
        <v>25</v>
      </c>
      <c r="AN103" s="26">
        <f>BC41*($M41/$N41)</f>
        <v>19.691120689903997</v>
      </c>
      <c r="AO103" s="26" t="s">
        <v>25</v>
      </c>
      <c r="AP103" s="26">
        <f t="shared" si="75"/>
        <v>29.536681034855995</v>
      </c>
      <c r="AQ103" s="26">
        <f t="shared" si="76"/>
        <v>2.9536681034855996</v>
      </c>
      <c r="AR103" s="26">
        <f t="shared" si="77"/>
        <v>0.31998071121093996</v>
      </c>
      <c r="AS103" s="26">
        <f t="shared" si="110"/>
        <v>2.4613900862379995E-2</v>
      </c>
      <c r="AT103" s="28" t="s">
        <v>25</v>
      </c>
      <c r="AU103" s="26">
        <f t="shared" si="120"/>
        <v>9.5994213363281986</v>
      </c>
      <c r="AV103" s="26" t="s">
        <v>25</v>
      </c>
      <c r="AW103" s="26">
        <f t="shared" si="51"/>
        <v>7.138031250090199</v>
      </c>
      <c r="AX103" s="26">
        <f t="shared" si="52"/>
        <v>56.611971983473993</v>
      </c>
      <c r="AY103" s="26">
        <f t="shared" si="53"/>
        <v>3.1998071121093994</v>
      </c>
      <c r="AZ103" s="26">
        <f t="shared" si="54"/>
        <v>6.6457532328425994</v>
      </c>
      <c r="BA103" s="26">
        <f t="shared" si="55"/>
        <v>0.76303092673377992</v>
      </c>
      <c r="BB103" s="26">
        <f t="shared" si="56"/>
        <v>1.7229730603665996</v>
      </c>
      <c r="BC103" s="26">
        <f t="shared" si="107"/>
        <v>0.49227801724759995</v>
      </c>
      <c r="BD103" s="26">
        <f t="shared" si="106"/>
        <v>0.41843631466045994</v>
      </c>
      <c r="BE103" s="26">
        <f t="shared" si="89"/>
        <v>0.29536681034855994</v>
      </c>
      <c r="BF103" s="26" t="s">
        <v>25</v>
      </c>
      <c r="BG103" s="26">
        <f t="shared" si="90"/>
        <v>0.31998071121093996</v>
      </c>
      <c r="BH103" s="26" t="s">
        <v>25</v>
      </c>
      <c r="BI103" s="28" t="s">
        <v>25</v>
      </c>
      <c r="BJ103" s="26" t="s">
        <v>25</v>
      </c>
      <c r="BK103" s="26" t="s">
        <v>25</v>
      </c>
      <c r="BL103" s="26" t="s">
        <v>25</v>
      </c>
      <c r="BM103" s="26" t="s">
        <v>25</v>
      </c>
      <c r="BN103" s="26" t="s">
        <v>25</v>
      </c>
      <c r="BO103" s="26">
        <f t="shared" si="99"/>
        <v>27.075290948617997</v>
      </c>
      <c r="BP103" s="26">
        <f t="shared" si="98"/>
        <v>2.4613900862379995E-2</v>
      </c>
      <c r="BQ103" s="26">
        <f t="shared" si="100"/>
        <v>329.82627155589194</v>
      </c>
      <c r="BR103" s="26">
        <f t="shared" si="101"/>
        <v>0.17229730603665999</v>
      </c>
      <c r="BS103" s="26">
        <f t="shared" si="73"/>
        <v>14.079151293281358</v>
      </c>
      <c r="BT103" s="26">
        <f t="shared" si="74"/>
        <v>7.3841702587139988</v>
      </c>
      <c r="BU103" s="28" t="s">
        <v>25</v>
      </c>
      <c r="BV103" s="26">
        <f t="shared" si="103"/>
        <v>0.49227801724759995</v>
      </c>
      <c r="BW103" s="26">
        <f t="shared" ref="BW103:BW124" si="122">CL41*($M41/$N41)</f>
        <v>1.5260618534675598</v>
      </c>
      <c r="BX103" s="36">
        <f t="shared" si="58"/>
        <v>20.29673590504451</v>
      </c>
      <c r="BY103" s="29">
        <f t="shared" si="59"/>
        <v>31.225747546222323</v>
      </c>
      <c r="BZ103" s="41">
        <f t="shared" si="60"/>
        <v>86.77827336947594</v>
      </c>
    </row>
    <row r="104" spans="1:78">
      <c r="A104" s="10" t="s">
        <v>2</v>
      </c>
      <c r="B104" s="38">
        <v>3</v>
      </c>
      <c r="C104" s="38">
        <v>2</v>
      </c>
      <c r="D104" s="9">
        <v>858</v>
      </c>
      <c r="E104" s="9" t="s">
        <v>10</v>
      </c>
      <c r="F104" s="38">
        <v>2</v>
      </c>
      <c r="G104" s="16">
        <v>-0.18727547333333333</v>
      </c>
      <c r="H104" s="16">
        <v>3.761288776673407E-2</v>
      </c>
      <c r="I104" s="16">
        <v>6.2110700000000074E-2</v>
      </c>
      <c r="J104" s="16">
        <v>1.8001540624068803E-2</v>
      </c>
      <c r="K104" s="16">
        <v>0.12206704804934505</v>
      </c>
      <c r="L104" s="16">
        <v>2.5548059389576799E-2</v>
      </c>
      <c r="M104" s="26">
        <f t="shared" si="111"/>
        <v>9.6009785747382317</v>
      </c>
      <c r="N104" s="26">
        <f t="shared" si="112"/>
        <v>5.9433901547933123</v>
      </c>
      <c r="O104" s="26">
        <f t="shared" si="113"/>
        <v>3.0985269115736367</v>
      </c>
      <c r="P104" s="26">
        <f t="shared" si="114"/>
        <v>14.328177525357843</v>
      </c>
      <c r="Q104" s="26">
        <f t="shared" si="115"/>
        <v>2.2576023321483767</v>
      </c>
      <c r="R104" s="26">
        <f t="shared" si="116"/>
        <v>0.6045047597172839</v>
      </c>
      <c r="S104" s="26">
        <f t="shared" si="121"/>
        <v>0.91142872735966296</v>
      </c>
      <c r="T104" s="26">
        <f t="shared" si="117"/>
        <v>0.21660883648498241</v>
      </c>
      <c r="U104" s="26">
        <f t="shared" si="79"/>
        <v>25.262343464845991</v>
      </c>
      <c r="V104" s="26">
        <f t="shared" si="80"/>
        <v>26.302897657906005</v>
      </c>
      <c r="W104" s="26">
        <f t="shared" si="105"/>
        <v>0.9104849189275156</v>
      </c>
      <c r="X104" s="28">
        <f t="shared" si="81"/>
        <v>1270.3432440274385</v>
      </c>
      <c r="Y104" s="28">
        <f t="shared" si="82"/>
        <v>58097.609112517661</v>
      </c>
      <c r="Z104" s="26" t="s">
        <v>25</v>
      </c>
      <c r="AA104" s="26">
        <f t="shared" si="119"/>
        <v>131.51448828953002</v>
      </c>
      <c r="AB104" s="26">
        <f>AQ42*($M42/$N42)</f>
        <v>56.363352124084301</v>
      </c>
      <c r="AC104" s="26">
        <f t="shared" si="83"/>
        <v>73.994964839823496</v>
      </c>
      <c r="AD104" s="26">
        <f t="shared" si="84"/>
        <v>69.514800953037309</v>
      </c>
      <c r="AE104" s="28">
        <f t="shared" si="85"/>
        <v>5072.7016911675873</v>
      </c>
      <c r="AF104" s="28">
        <f t="shared" si="86"/>
        <v>30349.497297583854</v>
      </c>
      <c r="AG104" s="26">
        <f t="shared" si="87"/>
        <v>13.686178067053291</v>
      </c>
      <c r="AH104" s="26">
        <f t="shared" si="91"/>
        <v>2.442411925376986</v>
      </c>
      <c r="AI104" s="26">
        <f t="shared" si="93"/>
        <v>119.80825361760483</v>
      </c>
      <c r="AJ104" s="26">
        <f t="shared" ref="AJ104:AJ114" si="123">AY42*($M42/$N42)</f>
        <v>1.8932305457064214</v>
      </c>
      <c r="AK104" s="26">
        <f t="shared" si="108"/>
        <v>28.90428314055605</v>
      </c>
      <c r="AL104" s="26">
        <f t="shared" si="109"/>
        <v>410.4408205958959</v>
      </c>
      <c r="AM104" s="26">
        <f>BB42*($M42/$N42)</f>
        <v>13.006927413250223</v>
      </c>
      <c r="AN104" s="26">
        <f>BC42*($M42/$N42)</f>
        <v>73.705922008417929</v>
      </c>
      <c r="AO104" s="26" t="s">
        <v>25</v>
      </c>
      <c r="AP104" s="26">
        <f t="shared" si="75"/>
        <v>95.239612948132191</v>
      </c>
      <c r="AQ104" s="26">
        <f t="shared" si="76"/>
        <v>12.428841750439101</v>
      </c>
      <c r="AR104" s="26">
        <f t="shared" si="77"/>
        <v>273.14547567825468</v>
      </c>
      <c r="AS104" s="26">
        <f t="shared" si="110"/>
        <v>0.10116499099194619</v>
      </c>
      <c r="AT104" s="28" t="s">
        <v>25</v>
      </c>
      <c r="AU104" s="26">
        <f t="shared" si="120"/>
        <v>24.857683500878203</v>
      </c>
      <c r="AV104" s="26" t="s">
        <v>25</v>
      </c>
      <c r="AW104" s="26">
        <f t="shared" si="51"/>
        <v>1.734256988433363</v>
      </c>
      <c r="AX104" s="26">
        <f t="shared" si="52"/>
        <v>250.02204916580985</v>
      </c>
      <c r="AY104" s="26">
        <f t="shared" si="53"/>
        <v>11.56171325622242</v>
      </c>
      <c r="AZ104" s="26">
        <f t="shared" si="54"/>
        <v>24.857683500878203</v>
      </c>
      <c r="BA104" s="26">
        <f t="shared" si="55"/>
        <v>2.9048804556258827</v>
      </c>
      <c r="BB104" s="26">
        <f t="shared" si="56"/>
        <v>10.839106177708519</v>
      </c>
      <c r="BC104" s="26">
        <f t="shared" si="107"/>
        <v>2.4568640669472641</v>
      </c>
      <c r="BD104" s="26">
        <f t="shared" si="106"/>
        <v>0.76596350322473539</v>
      </c>
      <c r="BE104" s="26">
        <f t="shared" si="89"/>
        <v>2.3990555006661523</v>
      </c>
      <c r="BF104" s="26" t="s">
        <v>25</v>
      </c>
      <c r="BG104" s="26">
        <f t="shared" si="90"/>
        <v>2.2545340849633719</v>
      </c>
      <c r="BH104" s="26" t="s">
        <v>25</v>
      </c>
      <c r="BI104" s="26">
        <f t="shared" ref="BI104:BI124" si="124">BX42*($M42/$N42)</f>
        <v>1.4452141570278025</v>
      </c>
      <c r="BJ104" s="26" t="s">
        <v>25</v>
      </c>
      <c r="BK104" s="26" t="s">
        <v>25</v>
      </c>
      <c r="BL104" s="26" t="s">
        <v>25</v>
      </c>
      <c r="BM104" s="26" t="s">
        <v>25</v>
      </c>
      <c r="BN104" s="26" t="s">
        <v>25</v>
      </c>
      <c r="BO104" s="26">
        <f t="shared" si="99"/>
        <v>2.8904283140556051</v>
      </c>
      <c r="BP104" s="26">
        <f t="shared" si="98"/>
        <v>1.4452141570278026E-2</v>
      </c>
      <c r="BQ104" s="26">
        <f t="shared" si="100"/>
        <v>615.66123089384394</v>
      </c>
      <c r="BR104" s="26">
        <f t="shared" si="101"/>
        <v>0.47692067181917486</v>
      </c>
      <c r="BS104" s="26">
        <f t="shared" si="73"/>
        <v>10.882462602419354</v>
      </c>
      <c r="BT104" s="26">
        <f t="shared" si="74"/>
        <v>63.589422909223309</v>
      </c>
      <c r="BU104" s="26">
        <f t="shared" ref="BU104:BU124" si="125">CJ42*($M42/$N42)</f>
        <v>0.37575568082722866</v>
      </c>
      <c r="BV104" s="26">
        <f t="shared" si="103"/>
        <v>2.4568640669472641</v>
      </c>
      <c r="BW104" s="26">
        <f t="shared" si="122"/>
        <v>3.6997482419911747</v>
      </c>
      <c r="BX104" s="36">
        <f t="shared" si="58"/>
        <v>8.731454005934717</v>
      </c>
      <c r="BY104" s="29">
        <f t="shared" si="59"/>
        <v>13.433006162976488</v>
      </c>
      <c r="BZ104" s="41">
        <f t="shared" si="60"/>
        <v>71.946531461683577</v>
      </c>
    </row>
    <row r="105" spans="1:78">
      <c r="A105" s="10" t="s">
        <v>2</v>
      </c>
      <c r="B105" s="38">
        <v>3</v>
      </c>
      <c r="C105" s="38">
        <v>2</v>
      </c>
      <c r="D105" s="9">
        <v>880</v>
      </c>
      <c r="E105" s="9" t="s">
        <v>11</v>
      </c>
      <c r="F105" s="38">
        <v>1</v>
      </c>
      <c r="G105" s="16">
        <v>4.2008103333333324E-2</v>
      </c>
      <c r="H105" s="16">
        <v>2.0491541990551417E-2</v>
      </c>
      <c r="I105" s="16">
        <v>6.4884400000000397E-3</v>
      </c>
      <c r="J105" s="16">
        <v>2.3639959908493893E-2</v>
      </c>
      <c r="K105" s="16">
        <v>1.2761041772362609E-2</v>
      </c>
      <c r="L105" s="16">
        <v>4.842650454616787E-2</v>
      </c>
      <c r="M105" s="26">
        <f t="shared" si="111"/>
        <v>10.326308672829223</v>
      </c>
      <c r="N105" s="26">
        <f t="shared" si="112"/>
        <v>8.9406425120429969</v>
      </c>
      <c r="O105" s="26">
        <f t="shared" si="113"/>
        <v>2.3242858239749702</v>
      </c>
      <c r="P105" s="26">
        <f t="shared" si="114"/>
        <v>14.569266886338822</v>
      </c>
      <c r="Q105" s="26">
        <f t="shared" si="115"/>
        <v>2.4545996035046422</v>
      </c>
      <c r="R105" s="26">
        <f t="shared" si="116"/>
        <v>0.88946899440276728</v>
      </c>
      <c r="S105" s="26">
        <f t="shared" si="121"/>
        <v>0.92484508409214483</v>
      </c>
      <c r="T105" s="26">
        <f t="shared" si="117"/>
        <v>0.23285197886515521</v>
      </c>
      <c r="U105" s="26">
        <f t="shared" si="79"/>
        <v>26.78251312108118</v>
      </c>
      <c r="V105" s="26">
        <f t="shared" si="80"/>
        <v>32.422714497147453</v>
      </c>
      <c r="W105" s="26">
        <f t="shared" si="105"/>
        <v>1.2158517936430295</v>
      </c>
      <c r="X105" s="28">
        <f t="shared" si="81"/>
        <v>1600.8715282966557</v>
      </c>
      <c r="Y105" s="28">
        <f t="shared" si="82"/>
        <v>16059.375774368349</v>
      </c>
      <c r="Z105" s="26" t="s">
        <v>25</v>
      </c>
      <c r="AA105" s="26">
        <f t="shared" si="119"/>
        <v>165.49093857919013</v>
      </c>
      <c r="AB105" s="28" t="s">
        <v>25</v>
      </c>
      <c r="AC105" s="26">
        <f t="shared" si="83"/>
        <v>35.293475676582382</v>
      </c>
      <c r="AD105" s="26">
        <f t="shared" si="84"/>
        <v>58.428433416734478</v>
      </c>
      <c r="AE105" s="28">
        <f t="shared" si="85"/>
        <v>678.51284817467956</v>
      </c>
      <c r="AF105" s="28">
        <f t="shared" si="86"/>
        <v>11162.194938861703</v>
      </c>
      <c r="AG105" s="26">
        <f t="shared" si="87"/>
        <v>9.3046435874626283</v>
      </c>
      <c r="AH105" s="26">
        <f t="shared" si="91"/>
        <v>2.533024570089645</v>
      </c>
      <c r="AI105" s="26">
        <f t="shared" si="93"/>
        <v>42.217076168160752</v>
      </c>
      <c r="AJ105" s="26">
        <f t="shared" si="123"/>
        <v>0.4559444226161361</v>
      </c>
      <c r="AK105" s="26">
        <f t="shared" si="108"/>
        <v>43.905759214887183</v>
      </c>
      <c r="AL105" s="26">
        <f t="shared" si="109"/>
        <v>636.63350861586412</v>
      </c>
      <c r="AM105" s="26">
        <f>BB43*($M43/$N43)</f>
        <v>15.19814742053787</v>
      </c>
      <c r="AN105" s="26">
        <f>BC43*($M43/$N43)</f>
        <v>106.38703194376509</v>
      </c>
      <c r="AO105" s="26" t="s">
        <v>25</v>
      </c>
      <c r="AP105" s="26">
        <f t="shared" si="75"/>
        <v>33.942529239201242</v>
      </c>
      <c r="AQ105" s="26">
        <f t="shared" si="76"/>
        <v>3.7151027027981463</v>
      </c>
      <c r="AR105" s="26">
        <f t="shared" si="77"/>
        <v>27.525533661640811</v>
      </c>
      <c r="AS105" s="26">
        <f t="shared" si="110"/>
        <v>6.7547321869057195E-2</v>
      </c>
      <c r="AT105" s="28" t="s">
        <v>25</v>
      </c>
      <c r="AU105" s="26">
        <f t="shared" si="120"/>
        <v>6.4169955775604333</v>
      </c>
      <c r="AV105" s="26" t="s">
        <v>25</v>
      </c>
      <c r="AW105" s="26">
        <f t="shared" si="51"/>
        <v>2.3641562654170016</v>
      </c>
      <c r="AX105" s="26">
        <f t="shared" si="52"/>
        <v>163.8022555324637</v>
      </c>
      <c r="AY105" s="26">
        <f t="shared" si="53"/>
        <v>15.535884029883155</v>
      </c>
      <c r="AZ105" s="26">
        <f t="shared" si="54"/>
        <v>33.942529239201242</v>
      </c>
      <c r="BA105" s="26">
        <f t="shared" si="55"/>
        <v>3.7826500246672037</v>
      </c>
      <c r="BB105" s="26">
        <f t="shared" si="56"/>
        <v>15.367015725210512</v>
      </c>
      <c r="BC105" s="26">
        <f t="shared" si="107"/>
        <v>3.2084977887802166</v>
      </c>
      <c r="BD105" s="26">
        <f t="shared" si="106"/>
        <v>1.0469834889703866</v>
      </c>
      <c r="BE105" s="26">
        <f t="shared" si="89"/>
        <v>3.1240636364438958</v>
      </c>
      <c r="BF105" s="26" t="s">
        <v>25</v>
      </c>
      <c r="BG105" s="26">
        <f t="shared" si="90"/>
        <v>2.4823640786878522</v>
      </c>
      <c r="BH105" s="26" t="s">
        <v>25</v>
      </c>
      <c r="BI105" s="26">
        <f t="shared" si="124"/>
        <v>1.68868304672643</v>
      </c>
      <c r="BJ105" s="26" t="s">
        <v>25</v>
      </c>
      <c r="BK105" s="26" t="s">
        <v>25</v>
      </c>
      <c r="BL105" s="26" t="s">
        <v>25</v>
      </c>
      <c r="BM105" s="26" t="s">
        <v>25</v>
      </c>
      <c r="BN105" s="26" t="s">
        <v>25</v>
      </c>
      <c r="BO105" s="26">
        <f t="shared" si="99"/>
        <v>8.44341523363215</v>
      </c>
      <c r="BP105" s="26">
        <f t="shared" si="98"/>
        <v>1.6886830467264299E-2</v>
      </c>
      <c r="BQ105" s="26">
        <f t="shared" si="100"/>
        <v>74.302054055962913</v>
      </c>
      <c r="BR105" s="26">
        <f t="shared" si="101"/>
        <v>0.13509464373811439</v>
      </c>
      <c r="BS105" s="26">
        <f t="shared" si="73"/>
        <v>4.9478413269084403</v>
      </c>
      <c r="BT105" s="26">
        <f t="shared" si="74"/>
        <v>30.39629484107574</v>
      </c>
      <c r="BU105" s="26">
        <f t="shared" si="125"/>
        <v>0.11820781327085012</v>
      </c>
      <c r="BV105" s="26">
        <f t="shared" si="103"/>
        <v>3.0396294841075742</v>
      </c>
      <c r="BW105" s="26">
        <f t="shared" si="122"/>
        <v>3.6306685504618241</v>
      </c>
      <c r="BX105" s="36">
        <f t="shared" si="58"/>
        <v>11.335311572700295</v>
      </c>
      <c r="BY105" s="29">
        <f t="shared" si="59"/>
        <v>17.438940881077375</v>
      </c>
      <c r="BZ105" s="41">
        <f t="shared" si="60"/>
        <v>70.554131129506629</v>
      </c>
    </row>
    <row r="106" spans="1:78">
      <c r="A106" s="10" t="s">
        <v>2</v>
      </c>
      <c r="B106" s="38">
        <v>3</v>
      </c>
      <c r="C106" s="38">
        <v>2</v>
      </c>
      <c r="D106" s="9">
        <v>890</v>
      </c>
      <c r="E106" s="9" t="s">
        <v>11</v>
      </c>
      <c r="F106" s="38">
        <v>1</v>
      </c>
      <c r="G106" s="16">
        <v>0.19407197666666667</v>
      </c>
      <c r="H106" s="16">
        <v>1.2815476945667436E-2</v>
      </c>
      <c r="I106" s="16">
        <v>5.2824700000000169E-2</v>
      </c>
      <c r="J106" s="16">
        <v>2.9336656450249979E-2</v>
      </c>
      <c r="K106" s="16">
        <v>0.10440968100956756</v>
      </c>
      <c r="L106" s="16">
        <v>1.9738803734100148E-2</v>
      </c>
      <c r="M106" s="26">
        <f t="shared" si="111"/>
        <v>4.9381696580737149</v>
      </c>
      <c r="N106" s="26">
        <f t="shared" si="112"/>
        <v>18.128358650182726</v>
      </c>
      <c r="O106" s="26">
        <f t="shared" si="113"/>
        <v>0.8407397506682478</v>
      </c>
      <c r="P106" s="26">
        <f t="shared" si="114"/>
        <v>5.2155356821516712</v>
      </c>
      <c r="Q106" s="26">
        <f t="shared" si="115"/>
        <v>1.0301678673293835</v>
      </c>
      <c r="R106" s="26">
        <f t="shared" si="116"/>
        <v>7.4971111563506332</v>
      </c>
      <c r="S106" s="26">
        <f t="shared" si="121"/>
        <v>0.60920108455419553</v>
      </c>
      <c r="T106" s="26">
        <f t="shared" si="117"/>
        <v>8.0841457971985886E-2</v>
      </c>
      <c r="U106" s="26">
        <f t="shared" si="79"/>
        <v>38.325533972580324</v>
      </c>
      <c r="V106" s="26">
        <f t="shared" si="80"/>
        <v>22.174272978662582</v>
      </c>
      <c r="W106" s="26">
        <f t="shared" si="105"/>
        <v>0.76411346075121056</v>
      </c>
      <c r="X106" s="28">
        <f t="shared" si="81"/>
        <v>924.42746134019001</v>
      </c>
      <c r="Y106" s="28">
        <f t="shared" si="82"/>
        <v>22623.751484986824</v>
      </c>
      <c r="Z106" s="26" t="s">
        <v>25</v>
      </c>
      <c r="AA106" s="26">
        <f t="shared" si="119"/>
        <v>140.83659864826234</v>
      </c>
      <c r="AB106" s="28" t="s">
        <v>25</v>
      </c>
      <c r="AC106" s="26">
        <f t="shared" si="83"/>
        <v>64.275426404366527</v>
      </c>
      <c r="AD106" s="26">
        <f t="shared" si="84"/>
        <v>52.888637577485746</v>
      </c>
      <c r="AE106" s="28">
        <f t="shared" si="85"/>
        <v>2284.8490738148944</v>
      </c>
      <c r="AF106" s="28">
        <f t="shared" si="86"/>
        <v>11821.284716327551</v>
      </c>
      <c r="AG106" s="26">
        <f t="shared" si="87"/>
        <v>16.331052396447443</v>
      </c>
      <c r="AH106" s="26">
        <f t="shared" si="91"/>
        <v>3.2662104792894886</v>
      </c>
      <c r="AI106" s="26">
        <f t="shared" si="93"/>
        <v>155.81921552573706</v>
      </c>
      <c r="AJ106" s="26">
        <f t="shared" si="123"/>
        <v>1.3933833696051487</v>
      </c>
      <c r="AK106" s="26">
        <f t="shared" si="108"/>
        <v>25.770101029256512</v>
      </c>
      <c r="AL106" s="26">
        <f t="shared" si="109"/>
        <v>1387.3903228541587</v>
      </c>
      <c r="AM106" s="26">
        <f>BB44*($M44/$N44)</f>
        <v>5.9930467509898868</v>
      </c>
      <c r="AN106" s="26">
        <f>BC44*($M44/$N44)</f>
        <v>41.951327256929204</v>
      </c>
      <c r="AO106" s="26" t="s">
        <v>25</v>
      </c>
      <c r="AP106" s="26">
        <f t="shared" si="75"/>
        <v>206.7601129091511</v>
      </c>
      <c r="AQ106" s="26">
        <f t="shared" si="76"/>
        <v>8.2404392826110939</v>
      </c>
      <c r="AR106" s="26">
        <f t="shared" si="77"/>
        <v>14.982616877474717</v>
      </c>
      <c r="AS106" s="26">
        <f t="shared" si="110"/>
        <v>7.4913084387373582E-2</v>
      </c>
      <c r="AT106" s="28" t="s">
        <v>25</v>
      </c>
      <c r="AU106" s="26">
        <f t="shared" si="120"/>
        <v>20.226532784590869</v>
      </c>
      <c r="AV106" s="26" t="s">
        <v>25</v>
      </c>
      <c r="AW106" s="26">
        <f t="shared" si="51"/>
        <v>1.4982616877474717</v>
      </c>
      <c r="AX106" s="26">
        <f t="shared" si="52"/>
        <v>8585.0394707930136</v>
      </c>
      <c r="AY106" s="26">
        <f t="shared" si="53"/>
        <v>6.592351426088876</v>
      </c>
      <c r="AZ106" s="26">
        <f t="shared" si="54"/>
        <v>14.083659864826235</v>
      </c>
      <c r="BA106" s="26">
        <f t="shared" si="55"/>
        <v>1.5432095383798958</v>
      </c>
      <c r="BB106" s="26">
        <f t="shared" si="56"/>
        <v>6.592351426088876</v>
      </c>
      <c r="BC106" s="26">
        <f t="shared" si="107"/>
        <v>1.1986093501979773</v>
      </c>
      <c r="BD106" s="26">
        <f t="shared" si="106"/>
        <v>0.92892224640343246</v>
      </c>
      <c r="BE106" s="26">
        <f t="shared" si="89"/>
        <v>1.3334529020952499</v>
      </c>
      <c r="BF106" s="26" t="s">
        <v>25</v>
      </c>
      <c r="BG106" s="26">
        <f t="shared" si="90"/>
        <v>0.9888527139133314</v>
      </c>
      <c r="BH106" s="26" t="s">
        <v>25</v>
      </c>
      <c r="BI106" s="26">
        <f t="shared" si="124"/>
        <v>0.77909607762868527</v>
      </c>
      <c r="BJ106" s="26" t="s">
        <v>25</v>
      </c>
      <c r="BK106" s="26" t="s">
        <v>25</v>
      </c>
      <c r="BL106" s="26" t="s">
        <v>25</v>
      </c>
      <c r="BM106" s="26" t="s">
        <v>25</v>
      </c>
      <c r="BN106" s="26" t="s">
        <v>25</v>
      </c>
      <c r="BO106" s="26">
        <f t="shared" si="99"/>
        <v>5.9930467509898868</v>
      </c>
      <c r="BP106" s="26">
        <f t="shared" si="98"/>
        <v>1.4982616877474717E-2</v>
      </c>
      <c r="BQ106" s="26">
        <f t="shared" si="100"/>
        <v>235.22708497635307</v>
      </c>
      <c r="BR106" s="26">
        <f t="shared" si="101"/>
        <v>0.11986093501979773</v>
      </c>
      <c r="BS106" s="26">
        <f t="shared" si="73"/>
        <v>7.8359086269192773</v>
      </c>
      <c r="BT106" s="26">
        <f t="shared" si="74"/>
        <v>37.456542193686793</v>
      </c>
      <c r="BU106" s="26">
        <f t="shared" si="125"/>
        <v>0.14982616877474716</v>
      </c>
      <c r="BV106" s="26">
        <f t="shared" si="103"/>
        <v>1.1986093501979773</v>
      </c>
      <c r="BW106" s="26">
        <f t="shared" si="122"/>
        <v>11.506649761900583</v>
      </c>
      <c r="BX106" s="36">
        <f t="shared" si="58"/>
        <v>10.682492581602373</v>
      </c>
      <c r="BY106" s="29">
        <f t="shared" si="59"/>
        <v>16.434603971695957</v>
      </c>
      <c r="BZ106" s="41">
        <f t="shared" si="60"/>
        <v>81.54001246081755</v>
      </c>
    </row>
    <row r="107" spans="1:78">
      <c r="A107" s="10" t="s">
        <v>3</v>
      </c>
      <c r="B107" s="38">
        <v>2</v>
      </c>
      <c r="C107" s="38">
        <v>1</v>
      </c>
      <c r="D107" s="9">
        <v>88</v>
      </c>
      <c r="E107" s="9" t="s">
        <v>8</v>
      </c>
      <c r="F107" s="38">
        <v>4</v>
      </c>
      <c r="G107" s="16">
        <v>-0.84261813333333335</v>
      </c>
      <c r="H107" s="16">
        <v>3.5477007734211877E-2</v>
      </c>
      <c r="I107" s="16">
        <v>-0.25460488333333331</v>
      </c>
      <c r="J107" s="16">
        <v>1.1215834360997582E-2</v>
      </c>
      <c r="K107" s="16">
        <v>-0.50598299695520388</v>
      </c>
      <c r="L107" s="16">
        <v>6.5024123451018698E-2</v>
      </c>
      <c r="M107" s="26">
        <f t="shared" si="111"/>
        <v>5.9220953941286334</v>
      </c>
      <c r="N107" s="26">
        <f t="shared" si="112"/>
        <v>12.649536082084753</v>
      </c>
      <c r="O107" s="26">
        <f t="shared" si="113"/>
        <v>0.31874269996609816</v>
      </c>
      <c r="P107" s="26">
        <f t="shared" si="114"/>
        <v>3.0457830506245265</v>
      </c>
      <c r="Q107" s="26">
        <f t="shared" si="115"/>
        <v>1.0475520093183854</v>
      </c>
      <c r="R107" s="26">
        <f t="shared" si="116"/>
        <v>0.12556559380479404</v>
      </c>
      <c r="S107" s="26">
        <f t="shared" si="121"/>
        <v>1.2106436266018601</v>
      </c>
      <c r="T107" s="26">
        <f t="shared" si="117"/>
        <v>1.3883622953236474E-2</v>
      </c>
      <c r="U107" s="26">
        <f t="shared" si="79"/>
        <v>70.168385750575268</v>
      </c>
      <c r="V107" s="26">
        <f t="shared" si="80"/>
        <v>38.210507091897426</v>
      </c>
      <c r="W107" s="28" t="s">
        <v>25</v>
      </c>
      <c r="X107" s="28">
        <f t="shared" si="81"/>
        <v>1079.1573518075272</v>
      </c>
      <c r="Y107" s="28">
        <f t="shared" si="82"/>
        <v>16372.623341800896</v>
      </c>
      <c r="Z107" s="26" t="s">
        <v>25</v>
      </c>
      <c r="AA107" s="26">
        <f t="shared" si="119"/>
        <v>97.263108961193439</v>
      </c>
      <c r="AB107" s="28" t="s">
        <v>25</v>
      </c>
      <c r="AC107" s="26">
        <f t="shared" si="83"/>
        <v>96.336793637753502</v>
      </c>
      <c r="AD107" s="26">
        <f t="shared" si="84"/>
        <v>15.284202836758968</v>
      </c>
      <c r="AE107" s="28">
        <f t="shared" si="85"/>
        <v>6236.4179150593791</v>
      </c>
      <c r="AF107" s="28">
        <f t="shared" si="86"/>
        <v>40294.716569637283</v>
      </c>
      <c r="AG107" s="26">
        <f t="shared" si="87"/>
        <v>11.138941764365248</v>
      </c>
      <c r="AH107" s="26">
        <f t="shared" si="91"/>
        <v>2.4778934902018332</v>
      </c>
      <c r="AI107" s="26">
        <f t="shared" si="93"/>
        <v>94.715741821733616</v>
      </c>
      <c r="AJ107" s="26">
        <f t="shared" si="123"/>
        <v>3.4736824628997658</v>
      </c>
      <c r="AK107" s="26">
        <f t="shared" si="108"/>
        <v>31.263142166097893</v>
      </c>
      <c r="AL107" s="26">
        <f t="shared" si="109"/>
        <v>571.99971222416139</v>
      </c>
      <c r="AM107" s="28" t="s">
        <v>25</v>
      </c>
      <c r="AN107" s="28" t="s">
        <v>25</v>
      </c>
      <c r="AO107" s="26" t="s">
        <v>25</v>
      </c>
      <c r="AP107" s="26">
        <f t="shared" si="75"/>
        <v>64.37891497907566</v>
      </c>
      <c r="AQ107" s="26">
        <f t="shared" si="76"/>
        <v>41.684189554797186</v>
      </c>
      <c r="AR107" s="26">
        <f t="shared" si="77"/>
        <v>224.39988710332489</v>
      </c>
      <c r="AS107" s="28" t="s">
        <v>25</v>
      </c>
      <c r="AT107" s="28" t="s">
        <v>25</v>
      </c>
      <c r="AU107" s="26">
        <f t="shared" si="120"/>
        <v>25.936829056318249</v>
      </c>
      <c r="AV107" s="26" t="s">
        <v>25</v>
      </c>
      <c r="AW107" s="26">
        <f t="shared" si="51"/>
        <v>1.1578941542999219</v>
      </c>
      <c r="AX107" s="26">
        <f t="shared" si="52"/>
        <v>585.89444207576048</v>
      </c>
      <c r="AY107" s="26">
        <f t="shared" si="53"/>
        <v>1.6210518160198906</v>
      </c>
      <c r="AZ107" s="26">
        <f t="shared" si="54"/>
        <v>3.9368401246197346</v>
      </c>
      <c r="BA107" s="26">
        <f t="shared" si="55"/>
        <v>0.37052612937597501</v>
      </c>
      <c r="BB107" s="26">
        <f t="shared" si="56"/>
        <v>1.3894729851599064</v>
      </c>
      <c r="BC107" s="26">
        <f t="shared" si="107"/>
        <v>0.2315788308599844</v>
      </c>
      <c r="BD107" s="26">
        <f t="shared" si="106"/>
        <v>0.2315788308599844</v>
      </c>
      <c r="BE107" s="26">
        <f t="shared" si="89"/>
        <v>0.30105248011797969</v>
      </c>
      <c r="BF107" s="26" t="s">
        <v>25</v>
      </c>
      <c r="BG107" s="26">
        <f t="shared" si="90"/>
        <v>0.27789459703198127</v>
      </c>
      <c r="BH107" s="26" t="s">
        <v>25</v>
      </c>
      <c r="BI107" s="26">
        <f t="shared" si="124"/>
        <v>0.34736824628997659</v>
      </c>
      <c r="BJ107" s="26" t="s">
        <v>25</v>
      </c>
      <c r="BK107" s="26" t="s">
        <v>25</v>
      </c>
      <c r="BL107" s="26" t="s">
        <v>25</v>
      </c>
      <c r="BM107" s="26" t="s">
        <v>25</v>
      </c>
      <c r="BN107" s="26" t="s">
        <v>25</v>
      </c>
      <c r="BO107" s="26">
        <f t="shared" si="99"/>
        <v>6.9473649257995316</v>
      </c>
      <c r="BP107" s="26">
        <f t="shared" si="98"/>
        <v>0</v>
      </c>
      <c r="BQ107" s="26">
        <f t="shared" si="100"/>
        <v>1815.5780339422777</v>
      </c>
      <c r="BR107" s="26">
        <f t="shared" si="101"/>
        <v>1.5052624005898985</v>
      </c>
      <c r="BS107" s="26">
        <f t="shared" si="73"/>
        <v>16.187360277112909</v>
      </c>
      <c r="BT107" s="26">
        <f t="shared" si="74"/>
        <v>90.315744035393905</v>
      </c>
      <c r="BU107" s="26">
        <f t="shared" si="125"/>
        <v>6.9473649257995318E-2</v>
      </c>
      <c r="BV107" s="26">
        <f t="shared" si="103"/>
        <v>0.2315788308599844</v>
      </c>
      <c r="BW107" s="26">
        <f t="shared" si="122"/>
        <v>4.1221031893077225</v>
      </c>
      <c r="BX107" s="36">
        <f t="shared" si="58"/>
        <v>22.67062314540059</v>
      </c>
      <c r="BY107" s="29">
        <f t="shared" si="59"/>
        <v>34.87788176215475</v>
      </c>
      <c r="BZ107" s="41">
        <f t="shared" si="60"/>
        <v>101.28540736475522</v>
      </c>
    </row>
    <row r="108" spans="1:78">
      <c r="A108" s="10" t="s">
        <v>3</v>
      </c>
      <c r="B108" s="38">
        <v>2</v>
      </c>
      <c r="C108" s="38">
        <v>1</v>
      </c>
      <c r="D108" s="9">
        <v>120</v>
      </c>
      <c r="E108" s="9" t="s">
        <v>8</v>
      </c>
      <c r="F108" s="38">
        <v>4</v>
      </c>
      <c r="G108" s="16">
        <v>-0.38616675666666672</v>
      </c>
      <c r="H108" s="16">
        <v>2.5094201171938807E-2</v>
      </c>
      <c r="I108" s="16">
        <v>-0.19748655333333343</v>
      </c>
      <c r="J108" s="16">
        <v>1.8717940897271027E-2</v>
      </c>
      <c r="K108" s="16">
        <v>-0.38698075018702249</v>
      </c>
      <c r="L108" s="16">
        <v>5.5635740612068128E-2</v>
      </c>
      <c r="M108" s="26">
        <f t="shared" si="111"/>
        <v>6.0146916152252459</v>
      </c>
      <c r="N108" s="26">
        <f t="shared" si="112"/>
        <v>17.736142814010545</v>
      </c>
      <c r="O108" s="26">
        <f t="shared" si="113"/>
        <v>0.43728455321606974</v>
      </c>
      <c r="P108" s="26">
        <f t="shared" si="114"/>
        <v>4.7235483689787321</v>
      </c>
      <c r="Q108" s="26">
        <f t="shared" si="115"/>
        <v>0.79713439905925776</v>
      </c>
      <c r="R108" s="26">
        <f t="shared" si="116"/>
        <v>9.5975660847229555E-2</v>
      </c>
      <c r="S108" s="26">
        <f t="shared" si="121"/>
        <v>1.5422526531462952</v>
      </c>
      <c r="T108" s="26">
        <f t="shared" si="117"/>
        <v>2.4761106745358384E-2</v>
      </c>
      <c r="U108" s="26">
        <f t="shared" si="79"/>
        <v>63.170684095398784</v>
      </c>
      <c r="V108" s="26">
        <f t="shared" si="80"/>
        <v>28.085037714855293</v>
      </c>
      <c r="W108" s="28" t="s">
        <v>25</v>
      </c>
      <c r="X108" s="28">
        <f t="shared" si="81"/>
        <v>514.20399933815941</v>
      </c>
      <c r="Y108" s="28">
        <f t="shared" si="82"/>
        <v>40268.987899976339</v>
      </c>
      <c r="Z108" s="26" t="s">
        <v>25</v>
      </c>
      <c r="AA108" s="26">
        <f t="shared" si="119"/>
        <v>92.928433615330022</v>
      </c>
      <c r="AB108" s="26">
        <f>AQ46*($M46/$N46)</f>
        <v>2.0650763025628893</v>
      </c>
      <c r="AC108" s="26">
        <f t="shared" si="83"/>
        <v>115.23125768300922</v>
      </c>
      <c r="AD108" s="26">
        <f t="shared" si="84"/>
        <v>13.629503596915068</v>
      </c>
      <c r="AE108" s="28">
        <f t="shared" si="85"/>
        <v>9815.3076660814131</v>
      </c>
      <c r="AF108" s="28">
        <f t="shared" si="86"/>
        <v>37997.403967157166</v>
      </c>
      <c r="AG108" s="26">
        <f t="shared" si="87"/>
        <v>9.8091124371737237</v>
      </c>
      <c r="AH108" s="26">
        <f t="shared" si="91"/>
        <v>4.3779617614333253</v>
      </c>
      <c r="AI108" s="26">
        <f t="shared" si="93"/>
        <v>134.6429749271004</v>
      </c>
      <c r="AJ108" s="26">
        <f t="shared" si="123"/>
        <v>3.4899789513312829</v>
      </c>
      <c r="AK108" s="26">
        <f t="shared" si="108"/>
        <v>27.672022454342716</v>
      </c>
      <c r="AL108" s="26">
        <f t="shared" si="109"/>
        <v>384.1041922766974</v>
      </c>
      <c r="AM108" s="28" t="s">
        <v>25</v>
      </c>
      <c r="AN108" s="28" t="s">
        <v>25</v>
      </c>
      <c r="AO108" s="26" t="s">
        <v>25</v>
      </c>
      <c r="AP108" s="26">
        <f t="shared" si="75"/>
        <v>62.984827228168122</v>
      </c>
      <c r="AQ108" s="26">
        <f t="shared" si="76"/>
        <v>78.47289949738979</v>
      </c>
      <c r="AR108" s="26">
        <f t="shared" si="77"/>
        <v>359.32327664594277</v>
      </c>
      <c r="AS108" s="28" t="s">
        <v>25</v>
      </c>
      <c r="AT108" s="28" t="s">
        <v>25</v>
      </c>
      <c r="AU108" s="26">
        <f t="shared" si="120"/>
        <v>30.356621647674473</v>
      </c>
      <c r="AV108" s="26" t="s">
        <v>25</v>
      </c>
      <c r="AW108" s="26">
        <f t="shared" si="51"/>
        <v>1.0325381512814447</v>
      </c>
      <c r="AX108" s="26">
        <f t="shared" si="52"/>
        <v>260.19961412292406</v>
      </c>
      <c r="AY108" s="26">
        <f t="shared" si="53"/>
        <v>1.0325381512814447</v>
      </c>
      <c r="AZ108" s="26">
        <f t="shared" si="54"/>
        <v>2.4780915630754672</v>
      </c>
      <c r="BA108" s="26">
        <f t="shared" si="55"/>
        <v>0.28911068235880455</v>
      </c>
      <c r="BB108" s="26">
        <f t="shared" si="56"/>
        <v>1.0325381512814447</v>
      </c>
      <c r="BC108" s="26">
        <f t="shared" si="107"/>
        <v>0.20650763025628893</v>
      </c>
      <c r="BD108" s="26">
        <f t="shared" si="106"/>
        <v>0.10325381512814447</v>
      </c>
      <c r="BE108" s="26">
        <f t="shared" si="89"/>
        <v>0.16520610420503115</v>
      </c>
      <c r="BF108" s="26" t="s">
        <v>25</v>
      </c>
      <c r="BG108" s="26">
        <f t="shared" si="90"/>
        <v>0.16520610420503115</v>
      </c>
      <c r="BH108" s="26" t="s">
        <v>25</v>
      </c>
      <c r="BI108" s="26">
        <f t="shared" si="124"/>
        <v>0.20650763025628893</v>
      </c>
      <c r="BJ108" s="26" t="s">
        <v>25</v>
      </c>
      <c r="BK108" s="26" t="s">
        <v>25</v>
      </c>
      <c r="BL108" s="26" t="s">
        <v>25</v>
      </c>
      <c r="BM108" s="26" t="s">
        <v>25</v>
      </c>
      <c r="BN108" s="26" t="s">
        <v>25</v>
      </c>
      <c r="BO108" s="26">
        <f t="shared" si="99"/>
        <v>10.325381512814447</v>
      </c>
      <c r="BP108" s="26">
        <f t="shared" si="98"/>
        <v>0</v>
      </c>
      <c r="BQ108" s="26">
        <f t="shared" si="100"/>
        <v>1924.6511139886129</v>
      </c>
      <c r="BR108" s="26">
        <f t="shared" si="101"/>
        <v>2.4780915630754672</v>
      </c>
      <c r="BS108" s="26">
        <f t="shared" si="73"/>
        <v>12.452410104454223</v>
      </c>
      <c r="BT108" s="26">
        <f t="shared" si="74"/>
        <v>82.603052102515576</v>
      </c>
      <c r="BU108" s="26">
        <f t="shared" si="125"/>
        <v>6.1952289076886678E-2</v>
      </c>
      <c r="BV108" s="28" t="s">
        <v>25</v>
      </c>
      <c r="BW108" s="26">
        <f t="shared" si="122"/>
        <v>4.8116277849715319</v>
      </c>
      <c r="BX108" s="36">
        <f t="shared" si="58"/>
        <v>21.083086053412462</v>
      </c>
      <c r="BY108" s="29">
        <f t="shared" si="59"/>
        <v>32.435517005249942</v>
      </c>
      <c r="BZ108" s="41">
        <f t="shared" si="60"/>
        <v>103.76721241170199</v>
      </c>
    </row>
    <row r="109" spans="1:78">
      <c r="A109" s="10" t="s">
        <v>3</v>
      </c>
      <c r="B109" s="38">
        <v>2</v>
      </c>
      <c r="C109" s="38">
        <v>1</v>
      </c>
      <c r="D109" s="9">
        <v>186</v>
      </c>
      <c r="E109" s="9" t="s">
        <v>8</v>
      </c>
      <c r="F109" s="38">
        <v>4</v>
      </c>
      <c r="G109" s="16">
        <v>-0.41192073333333329</v>
      </c>
      <c r="H109" s="16">
        <v>2.253168257306413E-3</v>
      </c>
      <c r="I109" s="16">
        <v>2.110780000000001E-2</v>
      </c>
      <c r="J109" s="16">
        <v>2.2703799515499511E-2</v>
      </c>
      <c r="K109" s="16">
        <v>4.1800947523379359E-2</v>
      </c>
      <c r="L109" s="16">
        <v>5.3439153037197944E-3</v>
      </c>
      <c r="M109" s="26">
        <f t="shared" si="111"/>
        <v>4.89853918718679</v>
      </c>
      <c r="N109" s="26">
        <f t="shared" si="112"/>
        <v>11.196349414106269</v>
      </c>
      <c r="O109" s="26">
        <f t="shared" si="113"/>
        <v>0.557671236572296</v>
      </c>
      <c r="P109" s="26">
        <f t="shared" si="114"/>
        <v>6.1315363071018911</v>
      </c>
      <c r="Q109" s="26">
        <f t="shared" si="115"/>
        <v>0.63536849570872578</v>
      </c>
      <c r="R109" s="26">
        <f t="shared" si="116"/>
        <v>0.10199854433434036</v>
      </c>
      <c r="S109" s="26">
        <f t="shared" si="121"/>
        <v>1.2800087604255648</v>
      </c>
      <c r="T109" s="26">
        <f t="shared" si="117"/>
        <v>2.2555690430906713E-2</v>
      </c>
      <c r="U109" s="26">
        <f t="shared" si="79"/>
        <v>57.995687461136818</v>
      </c>
      <c r="V109" s="26">
        <f t="shared" si="80"/>
        <v>22.00939160867015</v>
      </c>
      <c r="W109" s="26">
        <f>AJ47*($M47/$N47)</f>
        <v>0.15049156655500959</v>
      </c>
      <c r="X109" s="28">
        <f t="shared" si="81"/>
        <v>528.60162752447116</v>
      </c>
      <c r="Y109" s="28">
        <f t="shared" si="82"/>
        <v>109858.843585157</v>
      </c>
      <c r="Z109" s="26" t="s">
        <v>25</v>
      </c>
      <c r="AA109" s="26">
        <f t="shared" si="119"/>
        <v>77.126927859442418</v>
      </c>
      <c r="AB109" s="28" t="s">
        <v>25</v>
      </c>
      <c r="AC109" s="26">
        <f t="shared" si="83"/>
        <v>206.92590401313817</v>
      </c>
      <c r="AD109" s="26">
        <f t="shared" si="84"/>
        <v>36.870433805977349</v>
      </c>
      <c r="AE109" s="28">
        <f t="shared" si="85"/>
        <v>10985.884358515699</v>
      </c>
      <c r="AF109" s="28">
        <f t="shared" si="86"/>
        <v>56434.337458128597</v>
      </c>
      <c r="AG109" s="26">
        <f t="shared" si="87"/>
        <v>15.575877138443492</v>
      </c>
      <c r="AH109" s="26">
        <f t="shared" si="91"/>
        <v>3.517740368223349</v>
      </c>
      <c r="AI109" s="26">
        <f t="shared" si="93"/>
        <v>135.81863881589615</v>
      </c>
      <c r="AJ109" s="26">
        <f t="shared" si="123"/>
        <v>7.1671608571823313</v>
      </c>
      <c r="AK109" s="26">
        <f t="shared" si="108"/>
        <v>22.573734983251438</v>
      </c>
      <c r="AL109" s="26">
        <f t="shared" si="109"/>
        <v>329.20030183908347</v>
      </c>
      <c r="AM109" s="28" t="s">
        <v>25</v>
      </c>
      <c r="AN109" s="28" t="s">
        <v>25</v>
      </c>
      <c r="AO109" s="26" t="s">
        <v>25</v>
      </c>
      <c r="AP109" s="26">
        <f t="shared" si="75"/>
        <v>101.01746405005019</v>
      </c>
      <c r="AQ109" s="26">
        <f t="shared" si="76"/>
        <v>206.92590401313817</v>
      </c>
      <c r="AR109" s="26">
        <f t="shared" si="77"/>
        <v>457.11813341084161</v>
      </c>
      <c r="AS109" s="26">
        <f>BH47*($M47/$N47)</f>
        <v>1.8811445819376198E-2</v>
      </c>
      <c r="AT109" s="28" t="s">
        <v>25</v>
      </c>
      <c r="AU109" s="26">
        <f t="shared" si="120"/>
        <v>36.494204889589824</v>
      </c>
      <c r="AV109" s="26" t="s">
        <v>25</v>
      </c>
      <c r="AW109" s="26">
        <f t="shared" si="51"/>
        <v>0.75245783277504796</v>
      </c>
      <c r="AX109" s="26">
        <f t="shared" si="52"/>
        <v>188.11445819376198</v>
      </c>
      <c r="AY109" s="26">
        <f t="shared" si="53"/>
        <v>0.9405722909688099</v>
      </c>
      <c r="AZ109" s="26">
        <f t="shared" si="54"/>
        <v>2.069259040131382</v>
      </c>
      <c r="BA109" s="26">
        <f t="shared" si="55"/>
        <v>0.2633602414712668</v>
      </c>
      <c r="BB109" s="26">
        <f t="shared" si="56"/>
        <v>0.9405722909688099</v>
      </c>
      <c r="BC109" s="26">
        <f t="shared" si="107"/>
        <v>0.37622891638752398</v>
      </c>
      <c r="BD109" s="28" t="s">
        <v>25</v>
      </c>
      <c r="BE109" s="26">
        <f t="shared" si="89"/>
        <v>0.1316801207356334</v>
      </c>
      <c r="BF109" s="26" t="s">
        <v>25</v>
      </c>
      <c r="BG109" s="28" t="s">
        <v>25</v>
      </c>
      <c r="BH109" s="26" t="s">
        <v>25</v>
      </c>
      <c r="BI109" s="26">
        <f t="shared" si="124"/>
        <v>0.1316801207356334</v>
      </c>
      <c r="BJ109" s="26" t="s">
        <v>25</v>
      </c>
      <c r="BK109" s="26" t="s">
        <v>25</v>
      </c>
      <c r="BL109" s="26" t="s">
        <v>25</v>
      </c>
      <c r="BM109" s="26" t="s">
        <v>25</v>
      </c>
      <c r="BN109" s="26" t="s">
        <v>25</v>
      </c>
      <c r="BO109" s="26">
        <f t="shared" si="99"/>
        <v>9.4057229096880981</v>
      </c>
      <c r="BP109" s="26">
        <f t="shared" si="98"/>
        <v>0</v>
      </c>
      <c r="BQ109" s="26">
        <f t="shared" si="100"/>
        <v>2219.7506066863912</v>
      </c>
      <c r="BR109" s="26">
        <f t="shared" si="101"/>
        <v>2.8217168729064297</v>
      </c>
      <c r="BS109" s="26">
        <f t="shared" si="73"/>
        <v>37.058548264171108</v>
      </c>
      <c r="BT109" s="26">
        <f t="shared" si="74"/>
        <v>165.54072321051055</v>
      </c>
      <c r="BU109" s="26">
        <f t="shared" si="125"/>
        <v>0.1316801207356334</v>
      </c>
      <c r="BV109" s="28" t="s">
        <v>25</v>
      </c>
      <c r="BW109" s="26">
        <f t="shared" si="122"/>
        <v>3.1979457892939536</v>
      </c>
      <c r="BX109" s="36">
        <f t="shared" si="58"/>
        <v>18.642433234421365</v>
      </c>
      <c r="BY109" s="29">
        <f t="shared" si="59"/>
        <v>28.680666514494405</v>
      </c>
      <c r="BZ109" s="41">
        <f t="shared" si="60"/>
        <v>101.02949563329287</v>
      </c>
    </row>
    <row r="110" spans="1:78">
      <c r="A110" s="10" t="s">
        <v>3</v>
      </c>
      <c r="B110" s="38">
        <v>2</v>
      </c>
      <c r="C110" s="38">
        <v>1</v>
      </c>
      <c r="D110" s="9">
        <v>234</v>
      </c>
      <c r="E110" s="9" t="s">
        <v>8</v>
      </c>
      <c r="F110" s="38">
        <v>4</v>
      </c>
      <c r="G110" s="16">
        <v>-0.35463408666666668</v>
      </c>
      <c r="H110" s="16">
        <v>1.779877785505881E-2</v>
      </c>
      <c r="I110" s="16">
        <v>6.5494966666666696E-2</v>
      </c>
      <c r="J110" s="16">
        <v>0.05</v>
      </c>
      <c r="K110" s="16">
        <v>0.13048964080822031</v>
      </c>
      <c r="L110" s="16">
        <v>1.1946582649443899E-2</v>
      </c>
      <c r="M110" s="26">
        <f t="shared" si="111"/>
        <v>7.142786909079784</v>
      </c>
      <c r="N110" s="26">
        <f t="shared" si="112"/>
        <v>9.2511858133867619</v>
      </c>
      <c r="O110" s="26">
        <f t="shared" si="113"/>
        <v>0.38778562401521272</v>
      </c>
      <c r="P110" s="26">
        <f t="shared" si="114"/>
        <v>6.2384106453567911</v>
      </c>
      <c r="Q110" s="26">
        <f t="shared" si="115"/>
        <v>1.0351062827625095</v>
      </c>
      <c r="R110" s="26">
        <f t="shared" si="116"/>
        <v>1.118609406213718</v>
      </c>
      <c r="S110" s="26">
        <f t="shared" si="121"/>
        <v>1.8583020658114171</v>
      </c>
      <c r="T110" s="28" t="s">
        <v>25</v>
      </c>
      <c r="U110" s="26">
        <f t="shared" si="79"/>
        <v>58.497516780641135</v>
      </c>
      <c r="V110" s="26">
        <f t="shared" si="80"/>
        <v>33.696244013177903</v>
      </c>
      <c r="W110" s="26">
        <f>AJ48*($M48/$N48)</f>
        <v>0.35579884982858651</v>
      </c>
      <c r="X110" s="28">
        <f t="shared" si="81"/>
        <v>349.52004659631734</v>
      </c>
      <c r="Y110" s="28">
        <f t="shared" si="82"/>
        <v>97321.450100172195</v>
      </c>
      <c r="Z110" s="26" t="s">
        <v>25</v>
      </c>
      <c r="AA110" s="26">
        <f t="shared" si="119"/>
        <v>104.64672053781956</v>
      </c>
      <c r="AB110" s="28" t="s">
        <v>25</v>
      </c>
      <c r="AC110" s="26">
        <f t="shared" si="83"/>
        <v>47.300317683094441</v>
      </c>
      <c r="AD110" s="26">
        <f t="shared" si="84"/>
        <v>19.045703137883159</v>
      </c>
      <c r="AE110" s="28">
        <f t="shared" si="85"/>
        <v>3036.8478300075235</v>
      </c>
      <c r="AF110" s="28">
        <f t="shared" si="86"/>
        <v>51486.18650460722</v>
      </c>
      <c r="AG110" s="26">
        <f t="shared" si="87"/>
        <v>13.64593235813167</v>
      </c>
      <c r="AH110" s="26">
        <f t="shared" si="91"/>
        <v>11.155340409331565</v>
      </c>
      <c r="AI110" s="26">
        <f t="shared" si="93"/>
        <v>124.73889088108092</v>
      </c>
      <c r="AJ110" s="26">
        <f t="shared" si="123"/>
        <v>3.9765753804371431</v>
      </c>
      <c r="AK110" s="26">
        <f t="shared" si="108"/>
        <v>35.789178423934295</v>
      </c>
      <c r="AL110" s="26">
        <f t="shared" si="109"/>
        <v>213.47930989715189</v>
      </c>
      <c r="AM110" s="28" t="s">
        <v>25</v>
      </c>
      <c r="AN110" s="28" t="s">
        <v>25</v>
      </c>
      <c r="AO110" s="26" t="s">
        <v>25</v>
      </c>
      <c r="AP110" s="26">
        <f t="shared" si="75"/>
        <v>84.973137076709492</v>
      </c>
      <c r="AQ110" s="26">
        <f t="shared" si="76"/>
        <v>4.604455703664061</v>
      </c>
      <c r="AR110" s="26">
        <f t="shared" si="77"/>
        <v>72.624824053246783</v>
      </c>
      <c r="AS110" s="28" t="s">
        <v>25</v>
      </c>
      <c r="AT110" s="28" t="s">
        <v>25</v>
      </c>
      <c r="AU110" s="26">
        <f t="shared" si="120"/>
        <v>28.045321104135642</v>
      </c>
      <c r="AV110" s="26" t="s">
        <v>25</v>
      </c>
      <c r="AW110" s="26">
        <f t="shared" si="51"/>
        <v>0.62788032322691734</v>
      </c>
      <c r="AX110" s="26">
        <f t="shared" si="52"/>
        <v>23.022278518320302</v>
      </c>
      <c r="AY110" s="26">
        <f t="shared" si="53"/>
        <v>0.41858688215127826</v>
      </c>
      <c r="AZ110" s="26">
        <f t="shared" si="54"/>
        <v>1.674347528605113</v>
      </c>
      <c r="BA110" s="26">
        <f t="shared" si="55"/>
        <v>0.16743475286051129</v>
      </c>
      <c r="BB110" s="26">
        <f t="shared" si="56"/>
        <v>0.83717376430255652</v>
      </c>
      <c r="BC110" s="28" t="s">
        <v>25</v>
      </c>
      <c r="BD110" s="28" t="s">
        <v>25</v>
      </c>
      <c r="BE110" s="28" t="s">
        <v>25</v>
      </c>
      <c r="BF110" s="26" t="s">
        <v>25</v>
      </c>
      <c r="BG110" s="26">
        <f>BV48*($M48/$N48)</f>
        <v>0.23022278518320302</v>
      </c>
      <c r="BH110" s="26" t="s">
        <v>25</v>
      </c>
      <c r="BI110" s="26">
        <f t="shared" si="124"/>
        <v>0.18836409696807521</v>
      </c>
      <c r="BJ110" s="26" t="s">
        <v>25</v>
      </c>
      <c r="BK110" s="26" t="s">
        <v>25</v>
      </c>
      <c r="BL110" s="26" t="s">
        <v>25</v>
      </c>
      <c r="BM110" s="26" t="s">
        <v>25</v>
      </c>
      <c r="BN110" s="26" t="s">
        <v>25</v>
      </c>
      <c r="BO110" s="26">
        <f t="shared" si="99"/>
        <v>18.836409696807522</v>
      </c>
      <c r="BP110" s="26">
        <f t="shared" si="98"/>
        <v>2.0929344107563912E-2</v>
      </c>
      <c r="BQ110" s="26">
        <f t="shared" si="100"/>
        <v>910.42646867903022</v>
      </c>
      <c r="BR110" s="26">
        <f t="shared" si="101"/>
        <v>0.39765753804371434</v>
      </c>
      <c r="BS110" s="26">
        <f t="shared" si="73"/>
        <v>32.231189925648422</v>
      </c>
      <c r="BT110" s="26">
        <f t="shared" si="74"/>
        <v>77.438573197986472</v>
      </c>
      <c r="BU110" s="26">
        <f t="shared" si="125"/>
        <v>0.10464672053781957</v>
      </c>
      <c r="BV110" s="28" t="s">
        <v>25</v>
      </c>
      <c r="BW110" s="26">
        <f t="shared" si="122"/>
        <v>1.7999235932504964</v>
      </c>
      <c r="BX110" s="36">
        <f t="shared" si="58"/>
        <v>20.764094955489611</v>
      </c>
      <c r="BY110" s="29">
        <f t="shared" si="59"/>
        <v>31.944761469984016</v>
      </c>
      <c r="BZ110" s="41">
        <f t="shared" si="60"/>
        <v>100.93575395909133</v>
      </c>
    </row>
    <row r="111" spans="1:78">
      <c r="A111" s="10" t="s">
        <v>3</v>
      </c>
      <c r="B111" s="38">
        <v>2</v>
      </c>
      <c r="C111" s="38">
        <v>1</v>
      </c>
      <c r="D111" s="9">
        <v>355</v>
      </c>
      <c r="E111" s="9" t="s">
        <v>9</v>
      </c>
      <c r="F111" s="38">
        <v>3</v>
      </c>
      <c r="G111" s="16">
        <v>-0.22611724666666672</v>
      </c>
      <c r="H111" s="16">
        <v>2.0917734945641961E-2</v>
      </c>
      <c r="I111" s="16">
        <v>-0.12611140333333337</v>
      </c>
      <c r="J111" s="16">
        <v>2.5292704780551439E-2</v>
      </c>
      <c r="K111" s="16">
        <v>-0.2498503699331005</v>
      </c>
      <c r="L111" s="16">
        <v>6.4792151459262454E-2</v>
      </c>
      <c r="M111" s="26">
        <f t="shared" si="111"/>
        <v>1.054586418167865</v>
      </c>
      <c r="N111" s="26">
        <f t="shared" si="112"/>
        <v>31.070027676676624</v>
      </c>
      <c r="O111" s="26">
        <f t="shared" si="113"/>
        <v>9.6302888900982916E-2</v>
      </c>
      <c r="P111" s="26">
        <f t="shared" si="114"/>
        <v>1.0402639435823116</v>
      </c>
      <c r="Q111" s="26">
        <f t="shared" si="115"/>
        <v>0.54860119762954385</v>
      </c>
      <c r="R111" s="26">
        <f t="shared" si="116"/>
        <v>0.64819080001254925</v>
      </c>
      <c r="S111" s="26">
        <f t="shared" si="121"/>
        <v>0.72458514168367116</v>
      </c>
      <c r="T111" s="28" t="s">
        <v>25</v>
      </c>
      <c r="U111" s="26">
        <f t="shared" si="79"/>
        <v>40.367195268025</v>
      </c>
      <c r="V111" s="26">
        <f t="shared" si="80"/>
        <v>19.101196499065455</v>
      </c>
      <c r="W111" s="28" t="s">
        <v>25</v>
      </c>
      <c r="X111" s="28">
        <f t="shared" si="81"/>
        <v>271.05507412959554</v>
      </c>
      <c r="Y111" s="28">
        <f t="shared" si="82"/>
        <v>27105.507412959552</v>
      </c>
      <c r="Z111" s="26" t="s">
        <v>25</v>
      </c>
      <c r="AA111" s="26">
        <f t="shared" si="119"/>
        <v>67.30897813956399</v>
      </c>
      <c r="AB111" s="28" t="s">
        <v>25</v>
      </c>
      <c r="AC111" s="26">
        <f t="shared" si="83"/>
        <v>20.374609599003151</v>
      </c>
      <c r="AD111" s="26">
        <f t="shared" si="84"/>
        <v>6.9128139710903556</v>
      </c>
      <c r="AE111" s="28">
        <f t="shared" si="85"/>
        <v>2537.7303920186964</v>
      </c>
      <c r="AF111" s="28">
        <f t="shared" si="86"/>
        <v>31653.411341308471</v>
      </c>
      <c r="AG111" s="26">
        <f t="shared" si="87"/>
        <v>5.0026943211838102</v>
      </c>
      <c r="AH111" s="26">
        <f t="shared" si="91"/>
        <v>1.8191615713395672</v>
      </c>
      <c r="AI111" s="26">
        <f t="shared" si="93"/>
        <v>104.05604188062325</v>
      </c>
      <c r="AJ111" s="26">
        <f t="shared" si="123"/>
        <v>1.9283112656199413</v>
      </c>
      <c r="AK111" s="26">
        <f t="shared" si="108"/>
        <v>8.9138916995638802</v>
      </c>
      <c r="AL111" s="26">
        <f t="shared" si="109"/>
        <v>128.25089077943949</v>
      </c>
      <c r="AM111" s="28" t="s">
        <v>25</v>
      </c>
      <c r="AN111" s="28" t="s">
        <v>25</v>
      </c>
      <c r="AO111" s="26" t="s">
        <v>25</v>
      </c>
      <c r="AP111" s="26">
        <f t="shared" si="75"/>
        <v>325.62992126978253</v>
      </c>
      <c r="AQ111" s="26">
        <f t="shared" si="76"/>
        <v>12.188382527975101</v>
      </c>
      <c r="AR111" s="26">
        <f t="shared" si="77"/>
        <v>200.10777284735241</v>
      </c>
      <c r="AS111" s="26">
        <f t="shared" ref="AS111:AS118" si="126">BH49*($M49/$N49)</f>
        <v>3.6383231426791347E-2</v>
      </c>
      <c r="AT111" s="28" t="s">
        <v>25</v>
      </c>
      <c r="AU111" s="26">
        <f t="shared" si="120"/>
        <v>14.007544099314668</v>
      </c>
      <c r="AV111" s="26" t="s">
        <v>25</v>
      </c>
      <c r="AW111" s="28" t="s">
        <v>25</v>
      </c>
      <c r="AX111" s="26">
        <f t="shared" ref="AX111:BB118" si="127">BM49*($M49/$N49)</f>
        <v>25.468261998753942</v>
      </c>
      <c r="AY111" s="26">
        <f t="shared" si="127"/>
        <v>0.54574847140187011</v>
      </c>
      <c r="AZ111" s="26">
        <f t="shared" si="127"/>
        <v>1.2734130999376969</v>
      </c>
      <c r="BA111" s="26">
        <f t="shared" si="127"/>
        <v>0.16372454142056106</v>
      </c>
      <c r="BB111" s="26">
        <f t="shared" si="127"/>
        <v>0.72766462853582692</v>
      </c>
      <c r="BC111" s="28" t="s">
        <v>25</v>
      </c>
      <c r="BD111" s="26">
        <f t="shared" ref="BD111:BD124" si="128">BS49*($M49/$N49)</f>
        <v>0.12734130999376972</v>
      </c>
      <c r="BE111" s="26">
        <f t="shared" ref="BE111:BE124" si="129">BT49*($M49/$N49)</f>
        <v>9.0958078566978365E-2</v>
      </c>
      <c r="BF111" s="26" t="s">
        <v>25</v>
      </c>
      <c r="BG111" s="28" t="s">
        <v>25</v>
      </c>
      <c r="BH111" s="26" t="s">
        <v>25</v>
      </c>
      <c r="BI111" s="26">
        <f t="shared" si="124"/>
        <v>0.12734130999376972</v>
      </c>
      <c r="BJ111" s="26" t="s">
        <v>25</v>
      </c>
      <c r="BK111" s="26" t="s">
        <v>25</v>
      </c>
      <c r="BL111" s="26" t="s">
        <v>25</v>
      </c>
      <c r="BM111" s="26" t="s">
        <v>25</v>
      </c>
      <c r="BN111" s="26" t="s">
        <v>25</v>
      </c>
      <c r="BO111" s="26">
        <f t="shared" si="99"/>
        <v>5.4574847140187019</v>
      </c>
      <c r="BP111" s="26">
        <f t="shared" si="98"/>
        <v>1.8191615713395674E-2</v>
      </c>
      <c r="BQ111" s="26">
        <f>CF49*($M49/$N49)</f>
        <v>360.19399112523433</v>
      </c>
      <c r="BR111" s="28" t="s">
        <v>25</v>
      </c>
      <c r="BS111" s="26">
        <f t="shared" si="73"/>
        <v>6.1305744954143417</v>
      </c>
      <c r="BT111" s="26">
        <f t="shared" si="74"/>
        <v>16.372454142056107</v>
      </c>
      <c r="BU111" s="26">
        <f t="shared" si="125"/>
        <v>0.14553292570716539</v>
      </c>
      <c r="BV111" s="26">
        <f t="shared" ref="BV111:BV118" si="130">CK49*($M49/$N49)</f>
        <v>0.18191615713395673</v>
      </c>
      <c r="BW111" s="26">
        <f t="shared" si="122"/>
        <v>16.099579906355171</v>
      </c>
      <c r="BX111" s="36">
        <f t="shared" si="58"/>
        <v>14.51780415430267</v>
      </c>
      <c r="BY111" s="29">
        <f t="shared" si="59"/>
        <v>22.335083314311799</v>
      </c>
      <c r="BZ111" s="41">
        <f t="shared" si="60"/>
        <v>81.841400033942435</v>
      </c>
    </row>
    <row r="112" spans="1:78">
      <c r="A112" s="10" t="s">
        <v>3</v>
      </c>
      <c r="B112" s="38">
        <v>2</v>
      </c>
      <c r="C112" s="38">
        <v>1</v>
      </c>
      <c r="D112" s="9">
        <v>375</v>
      </c>
      <c r="E112" s="9" t="s">
        <v>10</v>
      </c>
      <c r="F112" s="38">
        <v>2</v>
      </c>
      <c r="G112" s="16">
        <v>-0.69504846666666675</v>
      </c>
      <c r="H112" s="16">
        <v>9.2431695263765507E-3</v>
      </c>
      <c r="I112" s="16">
        <v>7.5139066666666698E-2</v>
      </c>
      <c r="J112" s="16">
        <v>1.1792110878605801E-2</v>
      </c>
      <c r="K112" s="16">
        <v>0.14973024819791586</v>
      </c>
      <c r="L112" s="16">
        <v>3.8891042948387765E-2</v>
      </c>
      <c r="M112" s="26">
        <f t="shared" si="111"/>
        <v>7.4611262933793565</v>
      </c>
      <c r="N112" s="26">
        <f t="shared" si="112"/>
        <v>23.725301576966434</v>
      </c>
      <c r="O112" s="26">
        <f t="shared" si="113"/>
        <v>2.1140100545132756</v>
      </c>
      <c r="P112" s="26">
        <f t="shared" si="114"/>
        <v>4.3068796035547141</v>
      </c>
      <c r="Q112" s="26">
        <f t="shared" si="115"/>
        <v>1.5830002700121002</v>
      </c>
      <c r="R112" s="26">
        <f t="shared" si="116"/>
        <v>3.9567161825882349</v>
      </c>
      <c r="S112" s="26">
        <f t="shared" si="121"/>
        <v>0.91332235364862779</v>
      </c>
      <c r="T112" s="26">
        <f t="shared" ref="T112:T124" si="131">AG50*($M50/$N50)</f>
        <v>0.18611406954746321</v>
      </c>
      <c r="U112" s="26">
        <f t="shared" si="79"/>
        <v>38.127463643180256</v>
      </c>
      <c r="V112" s="26">
        <f t="shared" si="80"/>
        <v>21.589570456723091</v>
      </c>
      <c r="W112" s="26">
        <f t="shared" ref="W112:W117" si="132">AJ50*($M50/$N50)</f>
        <v>0.49387906273549548</v>
      </c>
      <c r="X112" s="28">
        <f t="shared" si="81"/>
        <v>1065.3676924722831</v>
      </c>
      <c r="Y112" s="28">
        <f t="shared" si="82"/>
        <v>34712.642695123403</v>
      </c>
      <c r="Z112" s="26" t="s">
        <v>25</v>
      </c>
      <c r="AA112" s="26">
        <f t="shared" si="119"/>
        <v>119.94205809290605</v>
      </c>
      <c r="AB112" s="26">
        <f t="shared" ref="AB112:AB124" si="133">AQ50*($M50/$N50)</f>
        <v>39.510325018839644</v>
      </c>
      <c r="AC112" s="26">
        <f t="shared" si="83"/>
        <v>107.24231076542189</v>
      </c>
      <c r="AD112" s="26">
        <f t="shared" si="84"/>
        <v>71.683018248466198</v>
      </c>
      <c r="AE112" s="28">
        <f t="shared" si="85"/>
        <v>5795.3180304419429</v>
      </c>
      <c r="AF112" s="28">
        <f t="shared" si="86"/>
        <v>30902.718496878148</v>
      </c>
      <c r="AG112" s="26">
        <f t="shared" si="87"/>
        <v>12.078870791473834</v>
      </c>
      <c r="AH112" s="26">
        <f t="shared" si="91"/>
        <v>2.1871787064000516</v>
      </c>
      <c r="AI112" s="26">
        <f t="shared" si="93"/>
        <v>123.75198229115131</v>
      </c>
      <c r="AJ112" s="26">
        <f t="shared" si="123"/>
        <v>2.4129519922219922</v>
      </c>
      <c r="AK112" s="26">
        <f t="shared" si="108"/>
        <v>27.092794298632896</v>
      </c>
      <c r="AL112" s="26">
        <f t="shared" si="109"/>
        <v>324.54909836903994</v>
      </c>
      <c r="AM112" s="26">
        <f t="shared" ref="AM112:AN116" si="134">BB50*($M50/$N50)</f>
        <v>7.0554151819356505</v>
      </c>
      <c r="AN112" s="26">
        <f t="shared" si="134"/>
        <v>50.79898930993668</v>
      </c>
      <c r="AO112" s="26" t="s">
        <v>25</v>
      </c>
      <c r="AP112" s="26">
        <f t="shared" si="75"/>
        <v>79.726191555872845</v>
      </c>
      <c r="AQ112" s="26">
        <f t="shared" si="76"/>
        <v>35.277075909678253</v>
      </c>
      <c r="AR112" s="26">
        <f t="shared" si="77"/>
        <v>279.39444120465174</v>
      </c>
      <c r="AS112" s="26">
        <f t="shared" si="126"/>
        <v>8.4664982183227794E-2</v>
      </c>
      <c r="AT112" s="28" t="s">
        <v>25</v>
      </c>
      <c r="AU112" s="26">
        <f t="shared" si="120"/>
        <v>22.436220278555368</v>
      </c>
      <c r="AV112" s="26" t="s">
        <v>25</v>
      </c>
      <c r="AW112" s="26">
        <f t="shared" ref="AW112:AW118" si="135">BL50*($M50/$N50)</f>
        <v>1.8344079473032691</v>
      </c>
      <c r="AX112" s="26">
        <f t="shared" si="127"/>
        <v>2497.6169744052204</v>
      </c>
      <c r="AY112" s="26">
        <f t="shared" si="127"/>
        <v>7.6198483964905028</v>
      </c>
      <c r="AZ112" s="26">
        <f t="shared" si="127"/>
        <v>17.3563213475617</v>
      </c>
      <c r="BA112" s="26">
        <f t="shared" si="127"/>
        <v>2.0319595723974673</v>
      </c>
      <c r="BB112" s="26">
        <f t="shared" si="127"/>
        <v>7.9020650037679276</v>
      </c>
      <c r="BC112" s="26">
        <f t="shared" ref="BC112:BC124" si="136">BR50*($M50/$N50)</f>
        <v>1.693299643664556</v>
      </c>
      <c r="BD112" s="26">
        <f t="shared" si="128"/>
        <v>0.93131480401550593</v>
      </c>
      <c r="BE112" s="26">
        <f t="shared" si="129"/>
        <v>1.6650779829368134</v>
      </c>
      <c r="BF112" s="26" t="s">
        <v>25</v>
      </c>
      <c r="BG112" s="26">
        <f t="shared" ref="BG112:BG124" si="137">BV50*($M50/$N50)</f>
        <v>1.4393046971148726</v>
      </c>
      <c r="BH112" s="26" t="s">
        <v>25</v>
      </c>
      <c r="BI112" s="26">
        <f t="shared" si="124"/>
        <v>0.94542563437937721</v>
      </c>
      <c r="BJ112" s="26" t="s">
        <v>25</v>
      </c>
      <c r="BK112" s="26" t="s">
        <v>25</v>
      </c>
      <c r="BL112" s="26" t="s">
        <v>25</v>
      </c>
      <c r="BM112" s="26" t="s">
        <v>25</v>
      </c>
      <c r="BN112" s="26" t="s">
        <v>25</v>
      </c>
      <c r="BO112" s="26">
        <f t="shared" si="99"/>
        <v>12.69974732748417</v>
      </c>
      <c r="BP112" s="26">
        <f t="shared" si="98"/>
        <v>1.4110830363871301E-2</v>
      </c>
      <c r="BQ112" s="26">
        <f>CF50*($M50/$N50)</f>
        <v>754.92942446711459</v>
      </c>
      <c r="BR112" s="26">
        <f>CG50*($M50/$N50)</f>
        <v>0.93131480401550593</v>
      </c>
      <c r="BS112" s="26">
        <f t="shared" si="73"/>
        <v>8.2125032717730981</v>
      </c>
      <c r="BT112" s="26">
        <f t="shared" si="74"/>
        <v>201.78487420335961</v>
      </c>
      <c r="BU112" s="26">
        <f t="shared" si="125"/>
        <v>0.33865992873291118</v>
      </c>
      <c r="BV112" s="26">
        <f t="shared" si="130"/>
        <v>1.693299643664556</v>
      </c>
      <c r="BW112" s="26">
        <f t="shared" si="122"/>
        <v>10.032800388712495</v>
      </c>
      <c r="BX112" s="36">
        <f t="shared" si="58"/>
        <v>10.341246290801186</v>
      </c>
      <c r="BY112" s="29">
        <f t="shared" si="59"/>
        <v>15.90960967815567</v>
      </c>
      <c r="BZ112" s="41">
        <f t="shared" si="60"/>
        <v>90.107436715963729</v>
      </c>
    </row>
    <row r="113" spans="1:78">
      <c r="A113" s="10" t="s">
        <v>3</v>
      </c>
      <c r="B113" s="38">
        <v>2</v>
      </c>
      <c r="C113" s="38">
        <v>1</v>
      </c>
      <c r="D113" s="9">
        <v>385</v>
      </c>
      <c r="E113" s="9" t="s">
        <v>10</v>
      </c>
      <c r="F113" s="38">
        <v>2</v>
      </c>
      <c r="G113" s="16">
        <v>-0.10253641333333335</v>
      </c>
      <c r="H113" s="16">
        <v>2.9472464922135917E-2</v>
      </c>
      <c r="I113" s="16">
        <v>1.0165866666666856E-2</v>
      </c>
      <c r="J113" s="16">
        <v>9.8606824192512092E-3</v>
      </c>
      <c r="K113" s="16">
        <v>1.9947379070544207E-2</v>
      </c>
      <c r="L113" s="16">
        <v>6.3571941296245785E-2</v>
      </c>
      <c r="M113" s="26">
        <f t="shared" si="111"/>
        <v>6.4318860898575139</v>
      </c>
      <c r="N113" s="26">
        <f t="shared" si="112"/>
        <v>18.547836979048665</v>
      </c>
      <c r="O113" s="26">
        <f t="shared" si="113"/>
        <v>1.2276605528394955</v>
      </c>
      <c r="P113" s="26">
        <f t="shared" si="114"/>
        <v>2.0440946322179081</v>
      </c>
      <c r="Q113" s="26">
        <f t="shared" si="115"/>
        <v>0.88384346127836078</v>
      </c>
      <c r="R113" s="26">
        <f t="shared" si="116"/>
        <v>1.0469357206797967</v>
      </c>
      <c r="S113" s="26">
        <f t="shared" si="121"/>
        <v>0.83821980349506553</v>
      </c>
      <c r="T113" s="26">
        <f t="shared" si="131"/>
        <v>9.3825155682025707E-2</v>
      </c>
      <c r="U113" s="26">
        <f t="shared" si="79"/>
        <v>32.22484678816425</v>
      </c>
      <c r="V113" s="26">
        <f t="shared" si="80"/>
        <v>13.515940153976175</v>
      </c>
      <c r="W113" s="26">
        <f t="shared" si="132"/>
        <v>0.2703188030795235</v>
      </c>
      <c r="X113" s="28">
        <f t="shared" si="81"/>
        <v>1074.1615596054751</v>
      </c>
      <c r="Y113" s="28">
        <f t="shared" si="82"/>
        <v>134305.76321424748</v>
      </c>
      <c r="Z113" s="26" t="s">
        <v>25</v>
      </c>
      <c r="AA113" s="26">
        <f t="shared" si="119"/>
        <v>173.57312618790456</v>
      </c>
      <c r="AB113" s="26">
        <f t="shared" si="133"/>
        <v>18.495497052809505</v>
      </c>
      <c r="AC113" s="26">
        <f t="shared" si="83"/>
        <v>65.445604956095167</v>
      </c>
      <c r="AD113" s="26">
        <f t="shared" si="84"/>
        <v>29.735068338747585</v>
      </c>
      <c r="AE113" s="28">
        <f t="shared" si="85"/>
        <v>3252.3620202094248</v>
      </c>
      <c r="AF113" s="28">
        <f t="shared" si="86"/>
        <v>32295.983315290439</v>
      </c>
      <c r="AG113" s="26">
        <f t="shared" si="87"/>
        <v>38.840543810899959</v>
      </c>
      <c r="AH113" s="26">
        <f t="shared" si="91"/>
        <v>2.3048234788885691</v>
      </c>
      <c r="AI113" s="26">
        <f t="shared" si="93"/>
        <v>614.61959437028497</v>
      </c>
      <c r="AJ113" s="26">
        <f t="shared" si="123"/>
        <v>3.8413724648142815</v>
      </c>
      <c r="AK113" s="26">
        <f t="shared" si="108"/>
        <v>19.63368148682855</v>
      </c>
      <c r="AL113" s="26">
        <f t="shared" si="109"/>
        <v>131.1757560206951</v>
      </c>
      <c r="AM113" s="26">
        <f t="shared" si="134"/>
        <v>2.8454610850476159</v>
      </c>
      <c r="AN113" s="26">
        <f t="shared" si="134"/>
        <v>28.454610850476158</v>
      </c>
      <c r="AO113" s="26" t="s">
        <v>25</v>
      </c>
      <c r="AP113" s="26">
        <f t="shared" si="75"/>
        <v>295.92795284495207</v>
      </c>
      <c r="AQ113" s="26">
        <f t="shared" si="76"/>
        <v>48.372838445809471</v>
      </c>
      <c r="AR113" s="26">
        <f t="shared" si="77"/>
        <v>331.49621640804725</v>
      </c>
      <c r="AS113" s="26">
        <f t="shared" si="126"/>
        <v>9.9591137976666563E-2</v>
      </c>
      <c r="AT113" s="28" t="s">
        <v>25</v>
      </c>
      <c r="AU113" s="26">
        <f t="shared" si="120"/>
        <v>33.007348586552339</v>
      </c>
      <c r="AV113" s="26" t="s">
        <v>25</v>
      </c>
      <c r="AW113" s="26">
        <f t="shared" si="135"/>
        <v>1.8495497052809504</v>
      </c>
      <c r="AX113" s="26">
        <f t="shared" si="127"/>
        <v>202.02773703838074</v>
      </c>
      <c r="AY113" s="26">
        <f t="shared" si="127"/>
        <v>3.1300071935523777</v>
      </c>
      <c r="AZ113" s="26">
        <f t="shared" si="127"/>
        <v>8.1095640923857051</v>
      </c>
      <c r="BA113" s="26">
        <f t="shared" si="127"/>
        <v>0.95322946349095139</v>
      </c>
      <c r="BB113" s="26">
        <f t="shared" si="127"/>
        <v>3.414553302057139</v>
      </c>
      <c r="BC113" s="26">
        <f t="shared" si="136"/>
        <v>0.71136527126190396</v>
      </c>
      <c r="BD113" s="26">
        <f t="shared" si="128"/>
        <v>0.49795568988333272</v>
      </c>
      <c r="BE113" s="26">
        <f t="shared" si="129"/>
        <v>0.66868335498618969</v>
      </c>
      <c r="BF113" s="26" t="s">
        <v>25</v>
      </c>
      <c r="BG113" s="26">
        <f t="shared" si="137"/>
        <v>0.65445604956095171</v>
      </c>
      <c r="BH113" s="26" t="s">
        <v>25</v>
      </c>
      <c r="BI113" s="26">
        <f t="shared" si="124"/>
        <v>0.36990994105619007</v>
      </c>
      <c r="BJ113" s="26" t="s">
        <v>25</v>
      </c>
      <c r="BK113" s="26" t="s">
        <v>25</v>
      </c>
      <c r="BL113" s="26" t="s">
        <v>25</v>
      </c>
      <c r="BM113" s="26" t="s">
        <v>25</v>
      </c>
      <c r="BN113" s="26" t="s">
        <v>25</v>
      </c>
      <c r="BO113" s="26">
        <f t="shared" si="99"/>
        <v>12.804574882714272</v>
      </c>
      <c r="BP113" s="26">
        <f t="shared" si="98"/>
        <v>4.2681916275714236E-2</v>
      </c>
      <c r="BQ113" s="26">
        <f>CF51*($M51/$N51)</f>
        <v>2745.8699470709494</v>
      </c>
      <c r="BR113" s="26">
        <f>CG51*($M51/$N51)</f>
        <v>0.35568263563095198</v>
      </c>
      <c r="BS113" s="26">
        <f t="shared" si="73"/>
        <v>29.308249175990447</v>
      </c>
      <c r="BT113" s="26">
        <f t="shared" si="74"/>
        <v>146.54124587995221</v>
      </c>
      <c r="BU113" s="26">
        <f t="shared" si="125"/>
        <v>0.71136527126190396</v>
      </c>
      <c r="BV113" s="26">
        <f t="shared" si="130"/>
        <v>0.85363832551428476</v>
      </c>
      <c r="BW113" s="26">
        <f t="shared" si="122"/>
        <v>3.7844632431133292</v>
      </c>
      <c r="BX113" s="36">
        <f t="shared" si="58"/>
        <v>9.473293768545993</v>
      </c>
      <c r="BY113" s="29">
        <f t="shared" si="59"/>
        <v>14.574298105455373</v>
      </c>
      <c r="BZ113" s="41">
        <f t="shared" si="60"/>
        <v>80.93340761479709</v>
      </c>
    </row>
    <row r="114" spans="1:78">
      <c r="A114" s="10" t="s">
        <v>3</v>
      </c>
      <c r="B114" s="38">
        <v>2</v>
      </c>
      <c r="C114" s="38">
        <v>1</v>
      </c>
      <c r="D114" s="9">
        <v>408</v>
      </c>
      <c r="E114" s="9" t="s">
        <v>10</v>
      </c>
      <c r="F114" s="38">
        <v>2</v>
      </c>
      <c r="G114" s="16">
        <v>-0.44718180333333329</v>
      </c>
      <c r="H114" s="16">
        <v>2.6486365326894783E-2</v>
      </c>
      <c r="I114" s="16">
        <v>2.2596133333333546E-2</v>
      </c>
      <c r="J114" s="16">
        <v>2.2861700281766761E-2</v>
      </c>
      <c r="K114" s="16">
        <v>4.4759720474884968E-2</v>
      </c>
      <c r="L114" s="16">
        <v>5.5120869708789405E-2</v>
      </c>
      <c r="M114" s="26">
        <f t="shared" si="111"/>
        <v>7.0289170893797044</v>
      </c>
      <c r="N114" s="26">
        <f t="shared" si="112"/>
        <v>16.671286721388892</v>
      </c>
      <c r="O114" s="26">
        <f t="shared" si="113"/>
        <v>2.5386976561434529</v>
      </c>
      <c r="P114" s="26">
        <f t="shared" si="114"/>
        <v>6.5357064470849942</v>
      </c>
      <c r="Q114" s="26">
        <f t="shared" si="115"/>
        <v>1.4355402504362829</v>
      </c>
      <c r="R114" s="26">
        <f t="shared" si="116"/>
        <v>4.0979686294118745</v>
      </c>
      <c r="S114" s="26">
        <f t="shared" si="121"/>
        <v>0.58664678463642317</v>
      </c>
      <c r="T114" s="26">
        <f t="shared" si="131"/>
        <v>0.19779281699270485</v>
      </c>
      <c r="U114" s="26">
        <f t="shared" si="79"/>
        <v>27.430359958415721</v>
      </c>
      <c r="V114" s="26">
        <f t="shared" si="80"/>
        <v>16.024608910414681</v>
      </c>
      <c r="W114" s="26">
        <f t="shared" si="132"/>
        <v>0.50666042878517004</v>
      </c>
      <c r="X114" s="28">
        <f t="shared" si="81"/>
        <v>1088.7307818546444</v>
      </c>
      <c r="Y114" s="28">
        <f t="shared" si="82"/>
        <v>48191.654737938268</v>
      </c>
      <c r="Z114" s="26" t="s">
        <v>25</v>
      </c>
      <c r="AA114" s="26">
        <f t="shared" si="119"/>
        <v>124.89768709587914</v>
      </c>
      <c r="AB114" s="26">
        <f t="shared" si="133"/>
        <v>47.13120267769024</v>
      </c>
      <c r="AC114" s="26">
        <f t="shared" si="83"/>
        <v>37.822790148846416</v>
      </c>
      <c r="AD114" s="26">
        <f t="shared" si="84"/>
        <v>49.252106798186297</v>
      </c>
      <c r="AE114" s="28">
        <f t="shared" si="85"/>
        <v>2045.4941962117564</v>
      </c>
      <c r="AF114" s="28">
        <f t="shared" si="86"/>
        <v>12254.112696199461</v>
      </c>
      <c r="AG114" s="26">
        <f t="shared" si="87"/>
        <v>11.276140240637389</v>
      </c>
      <c r="AH114" s="26">
        <f t="shared" si="91"/>
        <v>0.87192724953726941</v>
      </c>
      <c r="AI114" s="26">
        <f t="shared" si="93"/>
        <v>44.892470550499951</v>
      </c>
      <c r="AJ114" s="26">
        <f t="shared" si="123"/>
        <v>0.65983683748766342</v>
      </c>
      <c r="AK114" s="26">
        <f t="shared" si="108"/>
        <v>20.973385191572156</v>
      </c>
      <c r="AL114" s="26">
        <f t="shared" si="109"/>
        <v>223.87321271902863</v>
      </c>
      <c r="AM114" s="26">
        <f t="shared" si="134"/>
        <v>9.4262405355380476</v>
      </c>
      <c r="AN114" s="26">
        <f t="shared" si="134"/>
        <v>62.448843547939568</v>
      </c>
      <c r="AO114" s="26" t="s">
        <v>25</v>
      </c>
      <c r="AP114" s="26">
        <f t="shared" si="75"/>
        <v>44.774642543805726</v>
      </c>
      <c r="AQ114" s="26">
        <f t="shared" si="76"/>
        <v>28.278721606614141</v>
      </c>
      <c r="AR114" s="26">
        <f t="shared" si="77"/>
        <v>364.08854068515711</v>
      </c>
      <c r="AS114" s="26">
        <f t="shared" si="126"/>
        <v>8.2479604685957927E-2</v>
      </c>
      <c r="AT114" s="26">
        <f>BI52*($M52/$N52)</f>
        <v>1.178280066942256</v>
      </c>
      <c r="AU114" s="26">
        <f t="shared" si="120"/>
        <v>8.2479604685957923</v>
      </c>
      <c r="AV114" s="26" t="s">
        <v>25</v>
      </c>
      <c r="AW114" s="26">
        <f t="shared" si="135"/>
        <v>0.94262405355380485</v>
      </c>
      <c r="AX114" s="26">
        <f t="shared" si="127"/>
        <v>424.18082409921215</v>
      </c>
      <c r="AY114" s="26">
        <f t="shared" si="127"/>
        <v>9.5440685422322726</v>
      </c>
      <c r="AZ114" s="26">
        <f t="shared" si="127"/>
        <v>23.32994532545667</v>
      </c>
      <c r="BA114" s="26">
        <f t="shared" si="127"/>
        <v>2.7336097553060337</v>
      </c>
      <c r="BB114" s="26">
        <f t="shared" si="127"/>
        <v>11.075832629257206</v>
      </c>
      <c r="BC114" s="26">
        <f t="shared" si="136"/>
        <v>2.0030761138018351</v>
      </c>
      <c r="BD114" s="26">
        <f t="shared" si="128"/>
        <v>0.8601444488678468</v>
      </c>
      <c r="BE114" s="26">
        <f t="shared" si="129"/>
        <v>2.3683429345539344</v>
      </c>
      <c r="BF114" s="26" t="s">
        <v>25</v>
      </c>
      <c r="BG114" s="26">
        <f t="shared" si="137"/>
        <v>1.7438544990745388</v>
      </c>
      <c r="BH114" s="26" t="s">
        <v>25</v>
      </c>
      <c r="BI114" s="26">
        <f t="shared" si="124"/>
        <v>1.1547144656034107</v>
      </c>
      <c r="BJ114" s="26" t="s">
        <v>25</v>
      </c>
      <c r="BK114" s="26" t="s">
        <v>25</v>
      </c>
      <c r="BL114" s="26" t="s">
        <v>25</v>
      </c>
      <c r="BM114" s="26" t="s">
        <v>25</v>
      </c>
      <c r="BN114" s="26" t="s">
        <v>25</v>
      </c>
      <c r="BO114" s="26">
        <f t="shared" si="99"/>
        <v>4.7131202677690238</v>
      </c>
      <c r="BP114" s="26">
        <f t="shared" si="98"/>
        <v>2.3565601338845121E-2</v>
      </c>
      <c r="BQ114" s="26">
        <f>CF52*($M52/$N52)</f>
        <v>109.5800462256298</v>
      </c>
      <c r="BR114" s="26">
        <f>CG52*($M52/$N52)</f>
        <v>0.93084125288438224</v>
      </c>
      <c r="BS114" s="26">
        <f t="shared" si="73"/>
        <v>4.8427310751326722</v>
      </c>
      <c r="BT114" s="26">
        <f t="shared" si="74"/>
        <v>47.13120267769024</v>
      </c>
      <c r="BU114" s="26">
        <f t="shared" si="125"/>
        <v>0.11782800669422561</v>
      </c>
      <c r="BV114" s="26">
        <f t="shared" si="130"/>
        <v>2.0030761138018351</v>
      </c>
      <c r="BW114" s="26">
        <f t="shared" si="122"/>
        <v>4.8662966764715172</v>
      </c>
      <c r="BX114" s="36">
        <f t="shared" si="58"/>
        <v>4.3545994065281901</v>
      </c>
      <c r="BY114" s="29">
        <f t="shared" si="59"/>
        <v>6.6993837023510618</v>
      </c>
      <c r="BZ114" s="41">
        <f t="shared" si="60"/>
        <v>73.056000943377683</v>
      </c>
    </row>
    <row r="115" spans="1:78">
      <c r="A115" s="10" t="s">
        <v>3</v>
      </c>
      <c r="B115" s="38">
        <v>2</v>
      </c>
      <c r="C115" s="38">
        <v>1</v>
      </c>
      <c r="D115" s="9">
        <v>594</v>
      </c>
      <c r="E115" s="9" t="s">
        <v>11</v>
      </c>
      <c r="F115" s="38">
        <v>1</v>
      </c>
      <c r="G115" s="16">
        <v>8.1941546666666698E-2</v>
      </c>
      <c r="H115" s="16">
        <v>5.008760581501305E-2</v>
      </c>
      <c r="I115" s="16">
        <v>9.3140700000000631E-3</v>
      </c>
      <c r="J115" s="16">
        <v>5.1735024554810147E-2</v>
      </c>
      <c r="K115" s="16">
        <v>1.8474486225971389E-2</v>
      </c>
      <c r="L115" s="16">
        <v>8.5142208496687313E-2</v>
      </c>
      <c r="M115" s="26">
        <f t="shared" si="111"/>
        <v>7.0856734766642324</v>
      </c>
      <c r="N115" s="26">
        <f t="shared" si="112"/>
        <v>3.7827376927116942</v>
      </c>
      <c r="O115" s="26">
        <f t="shared" si="113"/>
        <v>2.6679687722533125</v>
      </c>
      <c r="P115" s="26">
        <f t="shared" si="114"/>
        <v>24.065958361450242</v>
      </c>
      <c r="Q115" s="26">
        <f t="shared" si="115"/>
        <v>1.4901856411899264</v>
      </c>
      <c r="R115" s="26">
        <f t="shared" si="116"/>
        <v>0.39990044860862889</v>
      </c>
      <c r="S115" s="26">
        <f t="shared" si="121"/>
        <v>0.7956102313973491</v>
      </c>
      <c r="T115" s="26">
        <f t="shared" si="131"/>
        <v>0.22845175079601943</v>
      </c>
      <c r="U115" s="26">
        <f t="shared" si="79"/>
        <v>33.766613172269601</v>
      </c>
      <c r="V115" s="26">
        <f t="shared" si="80"/>
        <v>23.478060123420075</v>
      </c>
      <c r="W115" s="26">
        <f t="shared" si="132"/>
        <v>0.47939494492847273</v>
      </c>
      <c r="X115" s="28">
        <f t="shared" si="81"/>
        <v>1220.613282856342</v>
      </c>
      <c r="Y115" s="28">
        <f t="shared" si="82"/>
        <v>1114.9005514105763</v>
      </c>
      <c r="Z115" s="26" t="s">
        <v>25</v>
      </c>
      <c r="AA115" s="26">
        <f t="shared" si="119"/>
        <v>92.191335563167826</v>
      </c>
      <c r="AB115" s="26">
        <f t="shared" si="133"/>
        <v>43.022623262811656</v>
      </c>
      <c r="AC115" s="26">
        <f t="shared" si="83"/>
        <v>19.421641358640692</v>
      </c>
      <c r="AD115" s="26">
        <f t="shared" si="84"/>
        <v>56.666940926160493</v>
      </c>
      <c r="AE115" s="28">
        <f t="shared" si="85"/>
        <v>66.500683386231728</v>
      </c>
      <c r="AF115" s="28">
        <f t="shared" si="86"/>
        <v>408.10031209295624</v>
      </c>
      <c r="AG115" s="26">
        <f t="shared" si="87"/>
        <v>6.2690108182954125</v>
      </c>
      <c r="AH115" s="28" t="s">
        <v>25</v>
      </c>
      <c r="AI115" s="26">
        <f t="shared" si="93"/>
        <v>52.24175681912844</v>
      </c>
      <c r="AJ115" s="28" t="s">
        <v>25</v>
      </c>
      <c r="AK115" s="26">
        <f t="shared" si="108"/>
        <v>30.23875806471905</v>
      </c>
      <c r="AL115" s="26">
        <f t="shared" si="109"/>
        <v>714.17554616267341</v>
      </c>
      <c r="AM115" s="26">
        <f t="shared" si="134"/>
        <v>11.06296026758014</v>
      </c>
      <c r="AN115" s="26">
        <f t="shared" si="134"/>
        <v>81.128375295587688</v>
      </c>
      <c r="AO115" s="26" t="s">
        <v>25</v>
      </c>
      <c r="AP115" s="26">
        <f t="shared" si="75"/>
        <v>8.8503682140641118</v>
      </c>
      <c r="AQ115" s="26">
        <f t="shared" si="76"/>
        <v>9.8337424600712361E-2</v>
      </c>
      <c r="AR115" s="26">
        <f t="shared" si="77"/>
        <v>2.3109294781167402</v>
      </c>
      <c r="AS115" s="26">
        <f t="shared" si="126"/>
        <v>1.2292178075089045E-2</v>
      </c>
      <c r="AT115" s="28" t="s">
        <v>25</v>
      </c>
      <c r="AU115" s="26">
        <f t="shared" si="120"/>
        <v>1.5979831497615757</v>
      </c>
      <c r="AV115" s="26" t="s">
        <v>25</v>
      </c>
      <c r="AW115" s="26">
        <f t="shared" si="135"/>
        <v>1.4750613690106853</v>
      </c>
      <c r="AX115" s="26">
        <f t="shared" si="127"/>
        <v>427.76779701309874</v>
      </c>
      <c r="AY115" s="26">
        <f t="shared" si="127"/>
        <v>9.7108206793203458</v>
      </c>
      <c r="AZ115" s="26">
        <f t="shared" si="127"/>
        <v>23.355138342669186</v>
      </c>
      <c r="BA115" s="26">
        <f t="shared" si="127"/>
        <v>2.6428182861441445</v>
      </c>
      <c r="BB115" s="26">
        <f t="shared" si="127"/>
        <v>10.325429583074797</v>
      </c>
      <c r="BC115" s="26">
        <f t="shared" si="136"/>
        <v>2.7042791765195897</v>
      </c>
      <c r="BD115" s="26">
        <f t="shared" si="128"/>
        <v>0.63919325990463027</v>
      </c>
      <c r="BE115" s="26">
        <f t="shared" si="129"/>
        <v>2.3723903684921854</v>
      </c>
      <c r="BF115" s="26" t="s">
        <v>25</v>
      </c>
      <c r="BG115" s="26">
        <f t="shared" si="137"/>
        <v>2.015917204314603</v>
      </c>
      <c r="BH115" s="26" t="s">
        <v>25</v>
      </c>
      <c r="BI115" s="26">
        <f t="shared" si="124"/>
        <v>1.3644317663348839</v>
      </c>
      <c r="BJ115" s="26" t="s">
        <v>25</v>
      </c>
      <c r="BK115" s="26" t="s">
        <v>25</v>
      </c>
      <c r="BL115" s="26" t="s">
        <v>25</v>
      </c>
      <c r="BM115" s="26" t="s">
        <v>25</v>
      </c>
      <c r="BN115" s="26" t="s">
        <v>25</v>
      </c>
      <c r="BO115" s="26">
        <f t="shared" si="99"/>
        <v>2.4584356150178088</v>
      </c>
      <c r="BP115" s="28" t="s">
        <v>25</v>
      </c>
      <c r="BQ115" s="28" t="s">
        <v>25</v>
      </c>
      <c r="BR115" s="28" t="s">
        <v>25</v>
      </c>
      <c r="BS115" s="26">
        <f t="shared" si="73"/>
        <v>0.3073044518772261</v>
      </c>
      <c r="BT115" s="26">
        <f t="shared" si="74"/>
        <v>2.4584356150178088</v>
      </c>
      <c r="BU115" s="26">
        <f t="shared" si="125"/>
        <v>9.8337424600712361E-2</v>
      </c>
      <c r="BV115" s="26">
        <f t="shared" si="130"/>
        <v>2.3355138342669184</v>
      </c>
      <c r="BW115" s="26">
        <f t="shared" si="122"/>
        <v>1.1185882048331031</v>
      </c>
      <c r="BX115" s="36">
        <f t="shared" si="58"/>
        <v>5.4896142433234418</v>
      </c>
      <c r="BY115" s="29">
        <f t="shared" si="59"/>
        <v>8.4455603743437564</v>
      </c>
      <c r="BZ115" s="41">
        <f t="shared" si="60"/>
        <v>74.727750650940223</v>
      </c>
    </row>
    <row r="116" spans="1:78">
      <c r="A116" s="10" t="s">
        <v>4</v>
      </c>
      <c r="B116" s="38">
        <v>1</v>
      </c>
      <c r="C116" s="38">
        <v>1</v>
      </c>
      <c r="D116" s="9">
        <v>105</v>
      </c>
      <c r="E116" s="9" t="s">
        <v>13</v>
      </c>
      <c r="F116" s="38">
        <v>4</v>
      </c>
      <c r="G116" s="16">
        <v>1.071717333333333E-2</v>
      </c>
      <c r="H116" s="16">
        <v>4.7295908563246086E-2</v>
      </c>
      <c r="I116" s="16">
        <v>-0.27767265666666674</v>
      </c>
      <c r="J116" s="16">
        <v>2.6600810293412828E-2</v>
      </c>
      <c r="K116" s="16">
        <v>-0.54461755719301619</v>
      </c>
      <c r="L116" s="16">
        <v>0.12600656775073277</v>
      </c>
      <c r="M116" s="26">
        <f t="shared" si="111"/>
        <v>6.7368569511501422</v>
      </c>
      <c r="N116" s="26">
        <f t="shared" si="112"/>
        <v>25.577417103093296</v>
      </c>
      <c r="O116" s="26">
        <f t="shared" si="113"/>
        <v>0.72160988317550445</v>
      </c>
      <c r="P116" s="26">
        <f t="shared" si="114"/>
        <v>6.7091223875373283</v>
      </c>
      <c r="Q116" s="26">
        <f t="shared" si="115"/>
        <v>1.4211412147815086</v>
      </c>
      <c r="R116" s="26">
        <f t="shared" si="116"/>
        <v>2.0363101068717637</v>
      </c>
      <c r="S116" s="26">
        <f t="shared" si="121"/>
        <v>1.5997366651556393</v>
      </c>
      <c r="T116" s="26">
        <f t="shared" si="131"/>
        <v>5.8372776178422757E-2</v>
      </c>
      <c r="U116" s="26">
        <f t="shared" si="79"/>
        <v>45.995599510433763</v>
      </c>
      <c r="V116" s="26">
        <f t="shared" si="80"/>
        <v>29.404468781013961</v>
      </c>
      <c r="W116" s="26">
        <f t="shared" si="132"/>
        <v>0.44788263706180209</v>
      </c>
      <c r="X116" s="28">
        <f t="shared" si="81"/>
        <v>969.76327502946708</v>
      </c>
      <c r="Y116" s="28">
        <f t="shared" si="82"/>
        <v>2103.1010783771576</v>
      </c>
      <c r="Z116" s="26" t="s">
        <v>25</v>
      </c>
      <c r="AA116" s="26">
        <f t="shared" si="119"/>
        <v>114.89163298541878</v>
      </c>
      <c r="AB116" s="26">
        <f t="shared" si="133"/>
        <v>11.683894879873097</v>
      </c>
      <c r="AC116" s="26">
        <f t="shared" si="83"/>
        <v>10.710236973217006</v>
      </c>
      <c r="AD116" s="26">
        <f t="shared" si="84"/>
        <v>15.77325808782868</v>
      </c>
      <c r="AE116" s="28">
        <f t="shared" si="85"/>
        <v>1040.061375890037</v>
      </c>
      <c r="AF116" s="28">
        <f t="shared" si="86"/>
        <v>6893.4979791251271</v>
      </c>
      <c r="AG116" s="26">
        <f t="shared" si="87"/>
        <v>4.0698900498224617</v>
      </c>
      <c r="AH116" s="26">
        <f t="shared" ref="AH116:AH124" si="138">AW54*($M54/$N54)</f>
        <v>3.5441147802281727</v>
      </c>
      <c r="AI116" s="26">
        <f t="shared" si="93"/>
        <v>73.6085377432005</v>
      </c>
      <c r="AJ116" s="26">
        <f t="shared" ref="AJ116:AJ124" si="139">AY54*($M54/$N54)</f>
        <v>1.4020673855847716</v>
      </c>
      <c r="AK116" s="26">
        <f t="shared" si="108"/>
        <v>44.982995287511429</v>
      </c>
      <c r="AL116" s="26">
        <f t="shared" si="109"/>
        <v>375.83195196925129</v>
      </c>
      <c r="AM116" s="26">
        <f t="shared" si="134"/>
        <v>3.8946316266243657</v>
      </c>
      <c r="AN116" s="26">
        <f t="shared" si="134"/>
        <v>21.420473946434011</v>
      </c>
      <c r="AO116" s="26" t="s">
        <v>25</v>
      </c>
      <c r="AP116" s="26">
        <f t="shared" si="75"/>
        <v>108.6602223828198</v>
      </c>
      <c r="AQ116" s="26">
        <f t="shared" si="76"/>
        <v>2.7262421386370557</v>
      </c>
      <c r="AR116" s="26">
        <f t="shared" si="77"/>
        <v>26.09403189838325</v>
      </c>
      <c r="AS116" s="26">
        <f t="shared" si="126"/>
        <v>1.947315813312183E-2</v>
      </c>
      <c r="AT116" s="28" t="s">
        <v>25</v>
      </c>
      <c r="AU116" s="26">
        <f t="shared" si="120"/>
        <v>13.436479111854062</v>
      </c>
      <c r="AV116" s="26" t="s">
        <v>25</v>
      </c>
      <c r="AW116" s="26">
        <f t="shared" si="135"/>
        <v>3.1157053012994926</v>
      </c>
      <c r="AX116" s="26">
        <f t="shared" si="127"/>
        <v>147.9960018117259</v>
      </c>
      <c r="AY116" s="26">
        <f t="shared" si="127"/>
        <v>3.5051684639619292</v>
      </c>
      <c r="AZ116" s="26">
        <f t="shared" si="127"/>
        <v>7.7892632532487314</v>
      </c>
      <c r="BA116" s="26">
        <f t="shared" si="127"/>
        <v>0.89576527412360418</v>
      </c>
      <c r="BB116" s="26">
        <f t="shared" si="127"/>
        <v>3.5051684639619292</v>
      </c>
      <c r="BC116" s="26">
        <f t="shared" si="136"/>
        <v>0.77892632532487316</v>
      </c>
      <c r="BD116" s="26">
        <f t="shared" si="128"/>
        <v>0.17525842319809645</v>
      </c>
      <c r="BE116" s="26">
        <f t="shared" si="129"/>
        <v>0.62314106025989857</v>
      </c>
      <c r="BF116" s="26" t="s">
        <v>25</v>
      </c>
      <c r="BG116" s="26">
        <f t="shared" si="137"/>
        <v>0.68156053465926392</v>
      </c>
      <c r="BH116" s="26" t="s">
        <v>25</v>
      </c>
      <c r="BI116" s="26">
        <f t="shared" si="124"/>
        <v>0.40893632079555836</v>
      </c>
      <c r="BJ116" s="26" t="s">
        <v>25</v>
      </c>
      <c r="BK116" s="26" t="s">
        <v>25</v>
      </c>
      <c r="BL116" s="26" t="s">
        <v>25</v>
      </c>
      <c r="BM116" s="26" t="s">
        <v>25</v>
      </c>
      <c r="BN116" s="26" t="s">
        <v>25</v>
      </c>
      <c r="BO116" s="26">
        <f t="shared" si="99"/>
        <v>11.683894879873097</v>
      </c>
      <c r="BP116" s="26">
        <f t="shared" ref="BP116:BR118" si="140">CE54*($M54/$N54)</f>
        <v>0</v>
      </c>
      <c r="BQ116" s="26">
        <f t="shared" si="140"/>
        <v>280.41347711695431</v>
      </c>
      <c r="BR116" s="26">
        <f t="shared" si="140"/>
        <v>0.27262421386370561</v>
      </c>
      <c r="BS116" s="26">
        <f t="shared" si="73"/>
        <v>1.6746915994484772</v>
      </c>
      <c r="BT116" s="26">
        <f t="shared" si="74"/>
        <v>11.683894879873097</v>
      </c>
      <c r="BU116" s="26">
        <f t="shared" si="125"/>
        <v>3.8946316266243661E-2</v>
      </c>
      <c r="BV116" s="26">
        <f t="shared" si="130"/>
        <v>0.77892632532487316</v>
      </c>
      <c r="BW116" s="26">
        <f t="shared" si="122"/>
        <v>1.7331110738478428</v>
      </c>
      <c r="BX116" s="36">
        <f t="shared" si="58"/>
        <v>17.648367952522253</v>
      </c>
      <c r="BY116" s="29">
        <f t="shared" si="59"/>
        <v>27.151335311572698</v>
      </c>
      <c r="BZ116" s="41">
        <f t="shared" si="60"/>
        <v>92.09084466396564</v>
      </c>
    </row>
    <row r="117" spans="1:78">
      <c r="A117" s="10" t="s">
        <v>4</v>
      </c>
      <c r="B117" s="38">
        <v>1</v>
      </c>
      <c r="C117" s="38">
        <v>1</v>
      </c>
      <c r="D117" s="9">
        <v>148</v>
      </c>
      <c r="E117" s="9" t="s">
        <v>13</v>
      </c>
      <c r="F117" s="38">
        <v>4</v>
      </c>
      <c r="G117" s="16">
        <v>-0.38744643666666662</v>
      </c>
      <c r="H117" s="16">
        <v>1.0640002743088663E-2</v>
      </c>
      <c r="I117" s="16">
        <v>-0.11431479666666666</v>
      </c>
      <c r="J117" s="16">
        <v>5.0075555710715119E-2</v>
      </c>
      <c r="K117" s="16">
        <v>-0.2250979544150675</v>
      </c>
      <c r="L117" s="16">
        <v>3.2673577043435667E-2</v>
      </c>
      <c r="M117" s="26">
        <f t="shared" si="111"/>
        <v>4.2918859902869047</v>
      </c>
      <c r="N117" s="26">
        <f t="shared" si="112"/>
        <v>14.68526990032389</v>
      </c>
      <c r="O117" s="26">
        <f t="shared" si="113"/>
        <v>0.45530596812318891</v>
      </c>
      <c r="P117" s="26">
        <f t="shared" si="114"/>
        <v>9.0612778727977936</v>
      </c>
      <c r="Q117" s="26">
        <f t="shared" si="115"/>
        <v>0.9247126429216147</v>
      </c>
      <c r="R117" s="26">
        <f t="shared" si="116"/>
        <v>0.14482756437286631</v>
      </c>
      <c r="S117" s="26">
        <f t="shared" si="121"/>
        <v>0.76023955644039076</v>
      </c>
      <c r="T117" s="26">
        <f t="shared" si="131"/>
        <v>2.2418751271627145E-2</v>
      </c>
      <c r="U117" s="26">
        <f t="shared" si="79"/>
        <v>37.749724653724286</v>
      </c>
      <c r="V117" s="26">
        <f t="shared" si="80"/>
        <v>23.558520586276668</v>
      </c>
      <c r="W117" s="26">
        <f t="shared" si="132"/>
        <v>0.33655029408966669</v>
      </c>
      <c r="X117" s="28">
        <f t="shared" si="81"/>
        <v>495.47682185423156</v>
      </c>
      <c r="Y117" s="28">
        <f t="shared" si="82"/>
        <v>142472.95783129224</v>
      </c>
      <c r="Z117" s="26" t="s">
        <v>25</v>
      </c>
      <c r="AA117" s="26">
        <f t="shared" si="119"/>
        <v>76.658678098201861</v>
      </c>
      <c r="AB117" s="26">
        <f t="shared" si="133"/>
        <v>3.7394477121074079</v>
      </c>
      <c r="AC117" s="26">
        <f t="shared" si="83"/>
        <v>192.58155717353151</v>
      </c>
      <c r="AD117" s="26">
        <f t="shared" si="84"/>
        <v>32.159250324123704</v>
      </c>
      <c r="AE117" s="28">
        <f t="shared" si="85"/>
        <v>7761.2237264789255</v>
      </c>
      <c r="AF117" s="28">
        <f t="shared" si="86"/>
        <v>22810.631043855188</v>
      </c>
      <c r="AG117" s="26">
        <f t="shared" si="87"/>
        <v>13.256342139420761</v>
      </c>
      <c r="AH117" s="26">
        <f t="shared" si="138"/>
        <v>8.376362875120595</v>
      </c>
      <c r="AI117" s="26">
        <f t="shared" si="93"/>
        <v>218.75769115828336</v>
      </c>
      <c r="AJ117" s="26">
        <f t="shared" si="139"/>
        <v>4.0759980061970751</v>
      </c>
      <c r="AK117" s="26">
        <f t="shared" si="108"/>
        <v>21.314851959012227</v>
      </c>
      <c r="AL117" s="26">
        <f t="shared" si="109"/>
        <v>506.69516499055379</v>
      </c>
      <c r="AM117" s="26">
        <f>BB55*($M55/$N55)</f>
        <v>1.8697238560537039</v>
      </c>
      <c r="AN117" s="28" t="s">
        <v>25</v>
      </c>
      <c r="AO117" s="26" t="s">
        <v>25</v>
      </c>
      <c r="AP117" s="26">
        <f t="shared" si="75"/>
        <v>174.81918054102132</v>
      </c>
      <c r="AQ117" s="26">
        <f t="shared" si="76"/>
        <v>46.743096401342598</v>
      </c>
      <c r="AR117" s="26">
        <f t="shared" si="77"/>
        <v>198.19072874169262</v>
      </c>
      <c r="AS117" s="26">
        <f t="shared" si="126"/>
        <v>3.7394477121074077E-2</v>
      </c>
      <c r="AT117" s="28" t="s">
        <v>25</v>
      </c>
      <c r="AU117" s="26">
        <f t="shared" si="120"/>
        <v>98.160502442819464</v>
      </c>
      <c r="AV117" s="26" t="s">
        <v>25</v>
      </c>
      <c r="AW117" s="26">
        <f t="shared" si="135"/>
        <v>0.74788954242148165</v>
      </c>
      <c r="AX117" s="26">
        <f t="shared" si="127"/>
        <v>1523.8249426837688</v>
      </c>
      <c r="AY117" s="26">
        <f t="shared" si="127"/>
        <v>1.6827514704483335</v>
      </c>
      <c r="AZ117" s="26">
        <f t="shared" si="127"/>
        <v>4.300364868923519</v>
      </c>
      <c r="BA117" s="26">
        <f t="shared" si="127"/>
        <v>0.48612820257396305</v>
      </c>
      <c r="BB117" s="26">
        <f t="shared" si="127"/>
        <v>2.430641012869815</v>
      </c>
      <c r="BC117" s="26">
        <f t="shared" si="136"/>
        <v>0.56091715681611121</v>
      </c>
      <c r="BD117" s="26">
        <f t="shared" si="128"/>
        <v>0.71049506530040751</v>
      </c>
      <c r="BE117" s="26">
        <f t="shared" si="129"/>
        <v>0.59831163393718523</v>
      </c>
      <c r="BF117" s="26" t="s">
        <v>25</v>
      </c>
      <c r="BG117" s="26">
        <f t="shared" si="137"/>
        <v>0.43003648689235191</v>
      </c>
      <c r="BH117" s="26" t="s">
        <v>25</v>
      </c>
      <c r="BI117" s="26">
        <f t="shared" si="124"/>
        <v>0.22436686272644446</v>
      </c>
      <c r="BJ117" s="26" t="s">
        <v>25</v>
      </c>
      <c r="BK117" s="26" t="s">
        <v>25</v>
      </c>
      <c r="BL117" s="26" t="s">
        <v>25</v>
      </c>
      <c r="BM117" s="26" t="s">
        <v>25</v>
      </c>
      <c r="BN117" s="26" t="s">
        <v>25</v>
      </c>
      <c r="BO117" s="26">
        <f t="shared" si="99"/>
        <v>14.957790848429632</v>
      </c>
      <c r="BP117" s="26">
        <f t="shared" si="140"/>
        <v>1.8697238560537038E-2</v>
      </c>
      <c r="BQ117" s="26">
        <f t="shared" si="140"/>
        <v>2841.9802612016301</v>
      </c>
      <c r="BR117" s="26">
        <f t="shared" si="140"/>
        <v>0.7665867809820186</v>
      </c>
      <c r="BS117" s="26">
        <f t="shared" si="73"/>
        <v>16.490964410393669</v>
      </c>
      <c r="BT117" s="26">
        <f t="shared" si="74"/>
        <v>138.3595653479741</v>
      </c>
      <c r="BU117" s="26">
        <f t="shared" si="125"/>
        <v>0.33655029408966669</v>
      </c>
      <c r="BV117" s="26">
        <f t="shared" si="130"/>
        <v>0.18697238560537041</v>
      </c>
      <c r="BW117" s="26">
        <f t="shared" si="122"/>
        <v>9.0681607018604637</v>
      </c>
      <c r="BX117" s="36">
        <f t="shared" si="58"/>
        <v>15.771513353115727</v>
      </c>
      <c r="BY117" s="29">
        <f t="shared" si="59"/>
        <v>24.263866697101118</v>
      </c>
      <c r="BZ117" s="41">
        <f t="shared" si="60"/>
        <v>86.067641186207936</v>
      </c>
    </row>
    <row r="118" spans="1:78">
      <c r="A118" s="10" t="s">
        <v>4</v>
      </c>
      <c r="B118" s="38">
        <v>1</v>
      </c>
      <c r="C118" s="38">
        <v>1</v>
      </c>
      <c r="D118" s="9">
        <v>253</v>
      </c>
      <c r="E118" s="9" t="s">
        <v>14</v>
      </c>
      <c r="F118" s="38">
        <v>4</v>
      </c>
      <c r="G118" s="16">
        <v>0.44256942183333331</v>
      </c>
      <c r="H118" s="16">
        <v>4.2124122881860605E-2</v>
      </c>
      <c r="I118" s="16">
        <v>-0.30714141000000017</v>
      </c>
      <c r="J118" s="16">
        <v>4.2171505174906893E-2</v>
      </c>
      <c r="K118" s="16">
        <v>-0.60779201561720897</v>
      </c>
      <c r="L118" s="16">
        <v>0.11045355169850045</v>
      </c>
      <c r="M118" s="26">
        <f t="shared" si="111"/>
        <v>6.955456500974722</v>
      </c>
      <c r="N118" s="26">
        <f t="shared" si="112"/>
        <v>5.0472443330687193</v>
      </c>
      <c r="O118" s="26">
        <f t="shared" si="113"/>
        <v>0.8147562908080318</v>
      </c>
      <c r="P118" s="26">
        <f t="shared" si="114"/>
        <v>9.3388374225159883</v>
      </c>
      <c r="Q118" s="26">
        <f t="shared" si="115"/>
        <v>5.5902590220366815</v>
      </c>
      <c r="R118" s="26">
        <f t="shared" si="116"/>
        <v>0.17220044955136274</v>
      </c>
      <c r="S118" s="26">
        <f t="shared" si="121"/>
        <v>0.69532871438499544</v>
      </c>
      <c r="T118" s="26">
        <f t="shared" si="131"/>
        <v>6.1513774314003677E-2</v>
      </c>
      <c r="U118" s="26">
        <f t="shared" si="79"/>
        <v>38.818882418595159</v>
      </c>
      <c r="V118" s="26">
        <f t="shared" si="80"/>
        <v>19.494945355594044</v>
      </c>
      <c r="W118" s="28" t="s">
        <v>25</v>
      </c>
      <c r="X118" s="28">
        <f t="shared" si="81"/>
        <v>755.85665326075161</v>
      </c>
      <c r="Y118" s="28">
        <f t="shared" si="82"/>
        <v>117824.71359652892</v>
      </c>
      <c r="Z118" s="26" t="s">
        <v>25</v>
      </c>
      <c r="AA118" s="26">
        <f t="shared" si="119"/>
        <v>75.243648740889299</v>
      </c>
      <c r="AB118" s="26">
        <f t="shared" si="133"/>
        <v>10.260497555575814</v>
      </c>
      <c r="AC118" s="26">
        <f t="shared" si="83"/>
        <v>59.681894114932646</v>
      </c>
      <c r="AD118" s="26">
        <f t="shared" si="84"/>
        <v>16.245787796328372</v>
      </c>
      <c r="AE118" s="28">
        <f t="shared" si="85"/>
        <v>1829.7887307443534</v>
      </c>
      <c r="AF118" s="28">
        <f t="shared" si="86"/>
        <v>5797.1811189003347</v>
      </c>
      <c r="AG118" s="26">
        <f t="shared" si="87"/>
        <v>11.14974067705905</v>
      </c>
      <c r="AH118" s="26">
        <f t="shared" si="138"/>
        <v>2.3941160963010231</v>
      </c>
      <c r="AI118" s="26">
        <f t="shared" si="93"/>
        <v>62.247018503826595</v>
      </c>
      <c r="AJ118" s="26">
        <f t="shared" si="139"/>
        <v>3.8989890711188089</v>
      </c>
      <c r="AK118" s="26">
        <f t="shared" si="108"/>
        <v>9.9184809703899521</v>
      </c>
      <c r="AL118" s="26">
        <f t="shared" si="109"/>
        <v>807.15914103863065</v>
      </c>
      <c r="AM118" s="26">
        <f>BB56*($M56/$N56)</f>
        <v>3.4201658518586044</v>
      </c>
      <c r="AN118" s="26">
        <f>BC56*($M56/$N56)</f>
        <v>18.810912185222325</v>
      </c>
      <c r="AO118" s="26" t="s">
        <v>25</v>
      </c>
      <c r="AP118" s="26">
        <f t="shared" si="75"/>
        <v>37.450816077851719</v>
      </c>
      <c r="AQ118" s="26">
        <f t="shared" si="76"/>
        <v>8.5504146296465109</v>
      </c>
      <c r="AR118" s="26">
        <f t="shared" si="77"/>
        <v>44.120139488976001</v>
      </c>
      <c r="AS118" s="26">
        <f t="shared" si="126"/>
        <v>1.7100829259293022E-2</v>
      </c>
      <c r="AT118" s="28" t="s">
        <v>25</v>
      </c>
      <c r="AU118" s="26">
        <f t="shared" si="120"/>
        <v>68.403317037172087</v>
      </c>
      <c r="AV118" s="26" t="s">
        <v>25</v>
      </c>
      <c r="AW118" s="26">
        <f t="shared" si="135"/>
        <v>0.17100829259293024</v>
      </c>
      <c r="AX118" s="26">
        <f t="shared" si="127"/>
        <v>18639.903892629394</v>
      </c>
      <c r="AY118" s="26">
        <f t="shared" si="127"/>
        <v>2.3941160963010231</v>
      </c>
      <c r="AZ118" s="26">
        <f t="shared" si="127"/>
        <v>5.9852902407525574</v>
      </c>
      <c r="BA118" s="26">
        <f t="shared" si="127"/>
        <v>0.71823482889030688</v>
      </c>
      <c r="BB118" s="26">
        <f t="shared" si="127"/>
        <v>3.2491575592656741</v>
      </c>
      <c r="BC118" s="26">
        <f t="shared" si="136"/>
        <v>1.0260497555575814</v>
      </c>
      <c r="BD118" s="26">
        <f t="shared" si="128"/>
        <v>1.1286547311133395</v>
      </c>
      <c r="BE118" s="26">
        <f t="shared" si="129"/>
        <v>0.76953731666818603</v>
      </c>
      <c r="BF118" s="26" t="s">
        <v>25</v>
      </c>
      <c r="BG118" s="26">
        <f t="shared" si="137"/>
        <v>0.61562985333454878</v>
      </c>
      <c r="BH118" s="26" t="s">
        <v>25</v>
      </c>
      <c r="BI118" s="26">
        <f t="shared" si="124"/>
        <v>0.44462156074161857</v>
      </c>
      <c r="BJ118" s="26" t="s">
        <v>25</v>
      </c>
      <c r="BK118" s="26" t="s">
        <v>25</v>
      </c>
      <c r="BL118" s="26" t="s">
        <v>25</v>
      </c>
      <c r="BM118" s="26" t="s">
        <v>25</v>
      </c>
      <c r="BN118" s="26" t="s">
        <v>25</v>
      </c>
      <c r="BO118" s="28" t="s">
        <v>25</v>
      </c>
      <c r="BP118" s="26">
        <f t="shared" si="140"/>
        <v>0</v>
      </c>
      <c r="BQ118" s="26">
        <f t="shared" si="140"/>
        <v>225.73094622266788</v>
      </c>
      <c r="BR118" s="26">
        <f t="shared" si="140"/>
        <v>0.11970580481505116</v>
      </c>
      <c r="BS118" s="26">
        <f t="shared" si="73"/>
        <v>1.0602514140761674</v>
      </c>
      <c r="BT118" s="26">
        <f t="shared" si="74"/>
        <v>6.8403317037172089</v>
      </c>
      <c r="BU118" s="26">
        <f t="shared" si="125"/>
        <v>0.17100829259293024</v>
      </c>
      <c r="BV118" s="26">
        <f t="shared" si="130"/>
        <v>0.51302487777879069</v>
      </c>
      <c r="BW118" s="26">
        <f t="shared" si="122"/>
        <v>6.3102059966791249</v>
      </c>
      <c r="BX118" s="36">
        <f t="shared" si="58"/>
        <v>13.434718100890207</v>
      </c>
      <c r="BY118" s="29">
        <f t="shared" si="59"/>
        <v>20.668797078292624</v>
      </c>
      <c r="BZ118" s="41">
        <f t="shared" si="60"/>
        <v>82.130794815512857</v>
      </c>
    </row>
    <row r="119" spans="1:78">
      <c r="A119" s="10" t="s">
        <v>4</v>
      </c>
      <c r="B119" s="38">
        <v>1</v>
      </c>
      <c r="C119" s="38">
        <v>1</v>
      </c>
      <c r="D119" s="9">
        <v>334</v>
      </c>
      <c r="E119" s="9" t="s">
        <v>14</v>
      </c>
      <c r="F119" s="38">
        <v>4</v>
      </c>
      <c r="G119" s="16">
        <v>1.0231748833333334</v>
      </c>
      <c r="H119" s="16">
        <v>1.9985826942234171E-2</v>
      </c>
      <c r="I119" s="16">
        <v>0</v>
      </c>
      <c r="J119" s="16"/>
      <c r="K119" s="16"/>
      <c r="L119" s="16"/>
      <c r="M119" s="26">
        <f t="shared" si="111"/>
        <v>2.6811684637424347</v>
      </c>
      <c r="N119" s="26">
        <f t="shared" si="112"/>
        <v>2.623039144871572</v>
      </c>
      <c r="O119" s="26">
        <f t="shared" si="113"/>
        <v>0.30608256278781282</v>
      </c>
      <c r="P119" s="26">
        <f t="shared" si="114"/>
        <v>19.89367541931696</v>
      </c>
      <c r="Q119" s="26">
        <f t="shared" si="115"/>
        <v>2.4787917675304816</v>
      </c>
      <c r="R119" s="26">
        <f t="shared" si="116"/>
        <v>6.0521904359304386E-2</v>
      </c>
      <c r="S119" s="26">
        <f t="shared" si="121"/>
        <v>0.32417964703286845</v>
      </c>
      <c r="T119" s="26">
        <f t="shared" si="131"/>
        <v>1.8737117152964496E-2</v>
      </c>
      <c r="U119" s="26">
        <f t="shared" si="79"/>
        <v>26.065428516894748</v>
      </c>
      <c r="V119" s="26">
        <f t="shared" si="80"/>
        <v>9.3760534233434338</v>
      </c>
      <c r="W119" s="26">
        <f>AJ57*($M57/$N57)</f>
        <v>0.21877457987801349</v>
      </c>
      <c r="X119" s="28">
        <f t="shared" si="81"/>
        <v>365.66608351039395</v>
      </c>
      <c r="Y119" s="28">
        <f t="shared" si="82"/>
        <v>190646.41960798317</v>
      </c>
      <c r="Z119" s="26" t="s">
        <v>25</v>
      </c>
      <c r="AA119" s="26">
        <f t="shared" si="119"/>
        <v>40.629564834488214</v>
      </c>
      <c r="AB119" s="26">
        <f t="shared" si="133"/>
        <v>3.1253511411144781</v>
      </c>
      <c r="AC119" s="26">
        <f t="shared" si="83"/>
        <v>53.599772070113296</v>
      </c>
      <c r="AD119" s="26">
        <f t="shared" si="84"/>
        <v>11.407531665067845</v>
      </c>
      <c r="AE119" s="28">
        <f t="shared" si="85"/>
        <v>556.46877067543289</v>
      </c>
      <c r="AF119" s="28">
        <f t="shared" si="86"/>
        <v>5656.8855654172057</v>
      </c>
      <c r="AG119" s="26">
        <f t="shared" si="87"/>
        <v>4.6098929331438558</v>
      </c>
      <c r="AH119" s="26">
        <f t="shared" si="138"/>
        <v>1.156379922212357</v>
      </c>
      <c r="AI119" s="26">
        <f t="shared" si="93"/>
        <v>39.223156820986702</v>
      </c>
      <c r="AJ119" s="26">
        <f t="shared" si="139"/>
        <v>0.32816186981702017</v>
      </c>
      <c r="AK119" s="26">
        <f t="shared" si="108"/>
        <v>3.9066889263930977</v>
      </c>
      <c r="AL119" s="26">
        <f t="shared" si="109"/>
        <v>360.97805679872221</v>
      </c>
      <c r="AM119" s="28" t="s">
        <v>25</v>
      </c>
      <c r="AN119" s="28" t="s">
        <v>25</v>
      </c>
      <c r="AO119" s="26" t="s">
        <v>25</v>
      </c>
      <c r="AP119" s="26">
        <f t="shared" si="75"/>
        <v>9.063518309231986</v>
      </c>
      <c r="AQ119" s="26">
        <f t="shared" si="76"/>
        <v>8.1259129668976442</v>
      </c>
      <c r="AR119" s="26">
        <f t="shared" si="77"/>
        <v>139.23439333664999</v>
      </c>
      <c r="AS119" s="28" t="s">
        <v>25</v>
      </c>
      <c r="AT119" s="28" t="s">
        <v>25</v>
      </c>
      <c r="AU119" s="26">
        <f t="shared" si="120"/>
        <v>2.9690835840587542</v>
      </c>
      <c r="AV119" s="26" t="s">
        <v>25</v>
      </c>
      <c r="AW119" s="28" t="s">
        <v>25</v>
      </c>
      <c r="AX119" s="28" t="s">
        <v>25</v>
      </c>
      <c r="AY119" s="26">
        <f t="shared" ref="AY119:BB124" si="141">BN57*($M57/$N57)</f>
        <v>0.62507022822289571</v>
      </c>
      <c r="AZ119" s="26">
        <f t="shared" si="141"/>
        <v>1.7189431276129632</v>
      </c>
      <c r="BA119" s="26">
        <f t="shared" si="141"/>
        <v>0.23440133558358583</v>
      </c>
      <c r="BB119" s="26">
        <f t="shared" si="141"/>
        <v>1.0938728993900673</v>
      </c>
      <c r="BC119" s="26">
        <f t="shared" si="136"/>
        <v>0.46880267116717167</v>
      </c>
      <c r="BD119" s="26">
        <f t="shared" si="128"/>
        <v>0.10938728993900675</v>
      </c>
      <c r="BE119" s="26">
        <f t="shared" si="129"/>
        <v>0.37504213693373734</v>
      </c>
      <c r="BF119" s="26" t="s">
        <v>25</v>
      </c>
      <c r="BG119" s="26">
        <f t="shared" si="137"/>
        <v>0.18752106846686867</v>
      </c>
      <c r="BH119" s="26" t="s">
        <v>25</v>
      </c>
      <c r="BI119" s="26">
        <f t="shared" si="124"/>
        <v>0.15626755705572393</v>
      </c>
      <c r="BJ119" s="26" t="s">
        <v>25</v>
      </c>
      <c r="BK119" s="26" t="s">
        <v>25</v>
      </c>
      <c r="BL119" s="26" t="s">
        <v>25</v>
      </c>
      <c r="BM119" s="26" t="s">
        <v>25</v>
      </c>
      <c r="BN119" s="26" t="s">
        <v>25</v>
      </c>
      <c r="BO119" s="28" t="s">
        <v>25</v>
      </c>
      <c r="BP119" s="26">
        <f t="shared" ref="BP119:BQ124" si="142">CE57*($M57/$N57)</f>
        <v>0</v>
      </c>
      <c r="BQ119" s="26">
        <f t="shared" si="142"/>
        <v>203.14782417244106</v>
      </c>
      <c r="BR119" s="28" t="s">
        <v>25</v>
      </c>
      <c r="BS119" s="26">
        <f t="shared" si="73"/>
        <v>6.2507022822289565E-2</v>
      </c>
      <c r="BT119" s="26">
        <f t="shared" si="74"/>
        <v>3.1253511411144781</v>
      </c>
      <c r="BU119" s="26">
        <f t="shared" si="125"/>
        <v>6.2507022822289565E-2</v>
      </c>
      <c r="BV119" s="28" t="s">
        <v>25</v>
      </c>
      <c r="BW119" s="26">
        <f t="shared" si="122"/>
        <v>1.5001685477349493</v>
      </c>
      <c r="BX119" s="36">
        <f t="shared" si="58"/>
        <v>10.534124629080118</v>
      </c>
      <c r="BY119" s="29">
        <f t="shared" si="59"/>
        <v>16.206345583200182</v>
      </c>
      <c r="BZ119" s="41">
        <f t="shared" si="60"/>
        <v>74.264250542388112</v>
      </c>
    </row>
    <row r="120" spans="1:78">
      <c r="A120" s="10" t="s">
        <v>4</v>
      </c>
      <c r="B120" s="38">
        <v>1</v>
      </c>
      <c r="C120" s="38">
        <v>1</v>
      </c>
      <c r="D120" s="9">
        <v>425</v>
      </c>
      <c r="E120" s="9" t="s">
        <v>14</v>
      </c>
      <c r="F120" s="38">
        <v>4</v>
      </c>
      <c r="G120" s="16">
        <v>-1.1133350333333334</v>
      </c>
      <c r="H120" s="16">
        <v>3.3410153192904322E-2</v>
      </c>
      <c r="I120" s="16">
        <v>-0.23806228666666662</v>
      </c>
      <c r="J120" s="16">
        <v>1.8820554530197424E-2</v>
      </c>
      <c r="K120" s="16">
        <v>-0.47840360930111409</v>
      </c>
      <c r="L120" s="16">
        <v>1.9077419368806976E-2</v>
      </c>
      <c r="M120" s="26">
        <f t="shared" si="111"/>
        <v>9.9529827242546407</v>
      </c>
      <c r="N120" s="26">
        <f t="shared" si="112"/>
        <v>9.5868657371213892</v>
      </c>
      <c r="O120" s="26">
        <f t="shared" si="113"/>
        <v>2.8096826846856326</v>
      </c>
      <c r="P120" s="26">
        <f t="shared" si="114"/>
        <v>17.130432968907986</v>
      </c>
      <c r="Q120" s="26">
        <f t="shared" si="115"/>
        <v>1.7754223425535298</v>
      </c>
      <c r="R120" s="26">
        <f t="shared" si="116"/>
        <v>0.2763796205857571</v>
      </c>
      <c r="S120" s="26">
        <f t="shared" si="121"/>
        <v>0.67851682293625992</v>
      </c>
      <c r="T120" s="26">
        <f t="shared" si="131"/>
        <v>0.22282554592339407</v>
      </c>
      <c r="U120" s="26">
        <f t="shared" si="79"/>
        <v>23.578935792478038</v>
      </c>
      <c r="V120" s="26">
        <f t="shared" si="80"/>
        <v>14.420912811288584</v>
      </c>
      <c r="W120" s="26">
        <f>AJ58*($M58/$N58)</f>
        <v>0.53520913526431868</v>
      </c>
      <c r="X120" s="28">
        <f t="shared" si="81"/>
        <v>1098.6654193342542</v>
      </c>
      <c r="Y120" s="28">
        <f t="shared" si="82"/>
        <v>19029.658142731329</v>
      </c>
      <c r="Z120" s="26" t="s">
        <v>25</v>
      </c>
      <c r="AA120" s="26">
        <f t="shared" si="119"/>
        <v>101.09505888326019</v>
      </c>
      <c r="AB120" s="26">
        <f t="shared" si="133"/>
        <v>49.060837399229207</v>
      </c>
      <c r="AC120" s="26">
        <f t="shared" si="83"/>
        <v>57.683651245154337</v>
      </c>
      <c r="AD120" s="26">
        <f t="shared" si="84"/>
        <v>43.708746046586022</v>
      </c>
      <c r="AE120" s="28">
        <f t="shared" si="85"/>
        <v>2100.6958559124505</v>
      </c>
      <c r="AF120" s="28">
        <f t="shared" si="86"/>
        <v>7834.8670634526643</v>
      </c>
      <c r="AG120" s="26">
        <f t="shared" si="87"/>
        <v>7.1658556443722672</v>
      </c>
      <c r="AH120" s="26">
        <f t="shared" si="138"/>
        <v>2.5273764720815048</v>
      </c>
      <c r="AI120" s="26">
        <f t="shared" si="93"/>
        <v>22.15171143177319</v>
      </c>
      <c r="AJ120" s="26">
        <f t="shared" si="139"/>
        <v>0.8325475437444958</v>
      </c>
      <c r="AK120" s="26">
        <f t="shared" si="108"/>
        <v>18.583650530011063</v>
      </c>
      <c r="AL120" s="26">
        <f t="shared" si="109"/>
        <v>391.00000715143278</v>
      </c>
      <c r="AM120" s="26">
        <f t="shared" ref="AM120:AN123" si="143">BB58*($M58/$N58)</f>
        <v>11.893536339207081</v>
      </c>
      <c r="AN120" s="26">
        <f t="shared" si="143"/>
        <v>81.768062332048686</v>
      </c>
      <c r="AO120" s="26" t="s">
        <v>25</v>
      </c>
      <c r="AP120" s="26">
        <f t="shared" si="75"/>
        <v>5.649429761123363</v>
      </c>
      <c r="AQ120" s="26">
        <f t="shared" si="76"/>
        <v>17.840304508810622</v>
      </c>
      <c r="AR120" s="26">
        <f t="shared" si="77"/>
        <v>41.92471559570496</v>
      </c>
      <c r="AS120" s="26">
        <f>BH58*($M58/$N58)</f>
        <v>2.9733840848017702E-2</v>
      </c>
      <c r="AT120" s="28" t="s">
        <v>25</v>
      </c>
      <c r="AU120" s="26">
        <f t="shared" si="120"/>
        <v>2.8247148805616815</v>
      </c>
      <c r="AV120" s="26" t="s">
        <v>25</v>
      </c>
      <c r="AW120" s="26">
        <f t="shared" ref="AW120:AX122" si="144">BL58*($M58/$N58)</f>
        <v>0.59467681696035413</v>
      </c>
      <c r="AX120" s="26">
        <f t="shared" si="144"/>
        <v>44.600761272026553</v>
      </c>
      <c r="AY120" s="26">
        <f t="shared" si="141"/>
        <v>9.514829071365666</v>
      </c>
      <c r="AZ120" s="26">
        <f t="shared" si="141"/>
        <v>22.597719044493452</v>
      </c>
      <c r="BA120" s="26">
        <f t="shared" si="141"/>
        <v>2.4976426312334872</v>
      </c>
      <c r="BB120" s="26">
        <f t="shared" si="141"/>
        <v>10.704182705286373</v>
      </c>
      <c r="BC120" s="26">
        <f t="shared" si="136"/>
        <v>2.6760456763215932</v>
      </c>
      <c r="BD120" s="26">
        <f t="shared" si="128"/>
        <v>0.6690114190803983</v>
      </c>
      <c r="BE120" s="26">
        <f t="shared" si="129"/>
        <v>2.3043726657213721</v>
      </c>
      <c r="BF120" s="26" t="s">
        <v>25</v>
      </c>
      <c r="BG120" s="26">
        <f t="shared" si="137"/>
        <v>1.9773004163931773</v>
      </c>
      <c r="BH120" s="26" t="s">
        <v>25</v>
      </c>
      <c r="BI120" s="26">
        <f t="shared" si="124"/>
        <v>1.1150190318006639</v>
      </c>
      <c r="BJ120" s="26" t="s">
        <v>25</v>
      </c>
      <c r="BK120" s="26" t="s">
        <v>25</v>
      </c>
      <c r="BL120" s="26" t="s">
        <v>25</v>
      </c>
      <c r="BM120" s="26" t="s">
        <v>25</v>
      </c>
      <c r="BN120" s="26" t="s">
        <v>25</v>
      </c>
      <c r="BO120" s="26">
        <f>CD58*($M58/$N58)</f>
        <v>1.4866920424008851</v>
      </c>
      <c r="BP120" s="26">
        <f t="shared" si="142"/>
        <v>0</v>
      </c>
      <c r="BQ120" s="26">
        <f t="shared" si="142"/>
        <v>246.79087903854693</v>
      </c>
      <c r="BR120" s="26">
        <f>CG58*($M58/$N58)</f>
        <v>0.40140685144823901</v>
      </c>
      <c r="BS120" s="26">
        <f t="shared" si="73"/>
        <v>1.6502281670649828</v>
      </c>
      <c r="BT120" s="26">
        <f t="shared" si="74"/>
        <v>7.4334602120044257</v>
      </c>
      <c r="BU120" s="26">
        <f t="shared" si="125"/>
        <v>8.92015225440531E-2</v>
      </c>
      <c r="BV120" s="26">
        <f>CK58*($M58/$N58)</f>
        <v>2.2300380636013277</v>
      </c>
      <c r="BW120" s="26">
        <f t="shared" si="122"/>
        <v>3.7613308672742392</v>
      </c>
      <c r="BX120" s="36">
        <f t="shared" si="58"/>
        <v>8.9169139465875364</v>
      </c>
      <c r="BY120" s="29">
        <f t="shared" si="59"/>
        <v>13.71832914859621</v>
      </c>
      <c r="BZ120" s="41">
        <f t="shared" si="60"/>
        <v>69.141811973496502</v>
      </c>
    </row>
    <row r="121" spans="1:78">
      <c r="A121" s="10" t="s">
        <v>4</v>
      </c>
      <c r="B121" s="38">
        <v>1</v>
      </c>
      <c r="C121" s="38">
        <v>1</v>
      </c>
      <c r="D121" s="9">
        <v>536</v>
      </c>
      <c r="E121" s="9" t="s">
        <v>15</v>
      </c>
      <c r="F121" s="38">
        <v>4</v>
      </c>
      <c r="G121" s="16">
        <v>-0.52612190333333331</v>
      </c>
      <c r="H121" s="16">
        <v>5.0164187168270967E-3</v>
      </c>
      <c r="I121" s="16">
        <v>-9.479557999999999E-2</v>
      </c>
      <c r="J121" s="16">
        <v>3.2159421281851459E-2</v>
      </c>
      <c r="K121" s="16">
        <v>-0.18784568434122464</v>
      </c>
      <c r="L121" s="16">
        <v>5.7062767918962067E-2</v>
      </c>
      <c r="M121" s="26">
        <f t="shared" si="111"/>
        <v>10.510853933606986</v>
      </c>
      <c r="N121" s="26">
        <f t="shared" si="112"/>
        <v>13.459726272250341</v>
      </c>
      <c r="O121" s="26">
        <f t="shared" si="113"/>
        <v>2.1345824988247641</v>
      </c>
      <c r="P121" s="26">
        <f t="shared" si="114"/>
        <v>14.793214555524976</v>
      </c>
      <c r="Q121" s="26">
        <f t="shared" si="115"/>
        <v>1.4923526591122855</v>
      </c>
      <c r="R121" s="26">
        <f t="shared" si="116"/>
        <v>0.22478552116435349</v>
      </c>
      <c r="S121" s="26">
        <f t="shared" si="121"/>
        <v>0.73509908562925363</v>
      </c>
      <c r="T121" s="26">
        <f t="shared" si="131"/>
        <v>0.18313650626226199</v>
      </c>
      <c r="U121" s="26">
        <f t="shared" si="79"/>
        <v>32.82293335326392</v>
      </c>
      <c r="V121" s="26">
        <f t="shared" si="80"/>
        <v>14.662641237381742</v>
      </c>
      <c r="W121" s="26">
        <f>AJ59*($M59/$N59)</f>
        <v>0.15273584622272651</v>
      </c>
      <c r="X121" s="28">
        <f t="shared" si="81"/>
        <v>1026.384886616722</v>
      </c>
      <c r="Y121" s="28">
        <f t="shared" si="82"/>
        <v>48722.73494504975</v>
      </c>
      <c r="Z121" s="26" t="s">
        <v>25</v>
      </c>
      <c r="AA121" s="26">
        <f t="shared" si="119"/>
        <v>87.059432346954097</v>
      </c>
      <c r="AB121" s="26">
        <f t="shared" si="133"/>
        <v>29.019810782318032</v>
      </c>
      <c r="AC121" s="26">
        <f t="shared" si="83"/>
        <v>84.7683946536132</v>
      </c>
      <c r="AD121" s="26">
        <f t="shared" si="84"/>
        <v>33.296414476554375</v>
      </c>
      <c r="AE121" s="28">
        <f t="shared" si="85"/>
        <v>2769.1008920180311</v>
      </c>
      <c r="AF121" s="28">
        <f t="shared" si="86"/>
        <v>21230.282624958982</v>
      </c>
      <c r="AG121" s="26">
        <f t="shared" si="87"/>
        <v>7.1633111878458733</v>
      </c>
      <c r="AH121" s="26">
        <f t="shared" si="138"/>
        <v>4.7195376482822482</v>
      </c>
      <c r="AI121" s="26">
        <f t="shared" si="93"/>
        <v>36.503867247231632</v>
      </c>
      <c r="AJ121" s="26">
        <f t="shared" si="139"/>
        <v>0.97750941582544959</v>
      </c>
      <c r="AK121" s="26">
        <f t="shared" si="108"/>
        <v>15.273584622272649</v>
      </c>
      <c r="AL121" s="26">
        <f t="shared" si="109"/>
        <v>339.0735786144528</v>
      </c>
      <c r="AM121" s="26">
        <f t="shared" si="143"/>
        <v>7.6367923111363245</v>
      </c>
      <c r="AN121" s="26">
        <f t="shared" si="143"/>
        <v>54.98490464018154</v>
      </c>
      <c r="AO121" s="26" t="s">
        <v>25</v>
      </c>
      <c r="AP121" s="26">
        <f t="shared" si="75"/>
        <v>10.996980928036308</v>
      </c>
      <c r="AQ121" s="26">
        <f t="shared" si="76"/>
        <v>19.855660008954445</v>
      </c>
      <c r="AR121" s="26">
        <f t="shared" si="77"/>
        <v>140.36424267868566</v>
      </c>
      <c r="AS121" s="26">
        <f>BH59*($M59/$N59)</f>
        <v>6.1094338489090599E-2</v>
      </c>
      <c r="AT121" s="28" t="s">
        <v>25</v>
      </c>
      <c r="AU121" s="26">
        <f t="shared" si="120"/>
        <v>7.025848926245418</v>
      </c>
      <c r="AV121" s="26" t="s">
        <v>25</v>
      </c>
      <c r="AW121" s="26">
        <f t="shared" si="144"/>
        <v>0.45820753866817943</v>
      </c>
      <c r="AX121" s="26">
        <f t="shared" si="144"/>
        <v>59.566980026863334</v>
      </c>
      <c r="AY121" s="26">
        <f t="shared" si="141"/>
        <v>6.4149055413545133</v>
      </c>
      <c r="AZ121" s="26">
        <f t="shared" si="141"/>
        <v>15.884528007163556</v>
      </c>
      <c r="BA121" s="26">
        <f t="shared" si="141"/>
        <v>1.9855660008954445</v>
      </c>
      <c r="BB121" s="26">
        <f t="shared" si="141"/>
        <v>7.3313206186908708</v>
      </c>
      <c r="BC121" s="26">
        <f t="shared" si="136"/>
        <v>1.5273584622272649</v>
      </c>
      <c r="BD121" s="26">
        <f t="shared" si="128"/>
        <v>0.4887547079127248</v>
      </c>
      <c r="BE121" s="26">
        <f t="shared" si="129"/>
        <v>1.6800943084499915</v>
      </c>
      <c r="BF121" s="26" t="s">
        <v>25</v>
      </c>
      <c r="BG121" s="26">
        <f t="shared" si="137"/>
        <v>1.2677075236486297</v>
      </c>
      <c r="BH121" s="26" t="s">
        <v>25</v>
      </c>
      <c r="BI121" s="26">
        <f t="shared" si="124"/>
        <v>0.85532073884726845</v>
      </c>
      <c r="BJ121" s="26" t="s">
        <v>25</v>
      </c>
      <c r="BK121" s="26" t="s">
        <v>25</v>
      </c>
      <c r="BL121" s="26" t="s">
        <v>25</v>
      </c>
      <c r="BM121" s="26" t="s">
        <v>25</v>
      </c>
      <c r="BN121" s="26" t="s">
        <v>25</v>
      </c>
      <c r="BO121" s="26">
        <f>CD59*($M59/$N59)</f>
        <v>1.5273584622272649</v>
      </c>
      <c r="BP121" s="26">
        <f t="shared" si="142"/>
        <v>0</v>
      </c>
      <c r="BQ121" s="26">
        <f t="shared" si="142"/>
        <v>481.11791560158844</v>
      </c>
      <c r="BR121" s="26">
        <f>CG59*($M59/$N59)</f>
        <v>0.70258489262454193</v>
      </c>
      <c r="BS121" s="26">
        <f t="shared" si="73"/>
        <v>3.5892923862340727</v>
      </c>
      <c r="BT121" s="26">
        <f t="shared" si="74"/>
        <v>16.800943084499913</v>
      </c>
      <c r="BU121" s="26">
        <f t="shared" si="125"/>
        <v>7.6367923111363256E-2</v>
      </c>
      <c r="BV121" s="26">
        <f>CK59*($M59/$N59)</f>
        <v>1.6800943084499915</v>
      </c>
      <c r="BW121" s="26">
        <f t="shared" si="122"/>
        <v>3.2990942784108923</v>
      </c>
      <c r="BX121" s="36">
        <f t="shared" si="58"/>
        <v>11.409495548961424</v>
      </c>
      <c r="BY121" s="29">
        <f t="shared" si="59"/>
        <v>17.553070075325266</v>
      </c>
      <c r="BZ121" s="41">
        <f t="shared" si="60"/>
        <v>83.881519794135755</v>
      </c>
    </row>
    <row r="122" spans="1:78">
      <c r="A122" s="10" t="s">
        <v>4</v>
      </c>
      <c r="B122" s="38">
        <v>1</v>
      </c>
      <c r="C122" s="38">
        <v>1</v>
      </c>
      <c r="D122" s="9">
        <v>643</v>
      </c>
      <c r="E122" s="9" t="s">
        <v>15</v>
      </c>
      <c r="F122" s="38">
        <v>4</v>
      </c>
      <c r="G122" s="16">
        <v>-8.5373326666666582E-2</v>
      </c>
      <c r="H122" s="16">
        <v>2.723279705957752E-2</v>
      </c>
      <c r="I122" s="16">
        <v>0</v>
      </c>
      <c r="J122" s="16"/>
      <c r="K122" s="16"/>
      <c r="L122" s="16"/>
      <c r="M122" s="26">
        <f t="shared" si="111"/>
        <v>5.4133157582963545</v>
      </c>
      <c r="N122" s="26">
        <f t="shared" si="112"/>
        <v>11.641440033610722</v>
      </c>
      <c r="O122" s="26">
        <f t="shared" si="113"/>
        <v>0.71276068345475652</v>
      </c>
      <c r="P122" s="26">
        <f t="shared" si="114"/>
        <v>10.923299476320587</v>
      </c>
      <c r="Q122" s="26">
        <f t="shared" si="115"/>
        <v>0.73085913024211802</v>
      </c>
      <c r="R122" s="26">
        <f t="shared" si="116"/>
        <v>0.24769261899568815</v>
      </c>
      <c r="S122" s="26">
        <f t="shared" si="121"/>
        <v>0.57259358323881249</v>
      </c>
      <c r="T122" s="26">
        <f t="shared" si="131"/>
        <v>4.0359860043346379E-2</v>
      </c>
      <c r="U122" s="26">
        <f t="shared" si="79"/>
        <v>41.789043047341316</v>
      </c>
      <c r="V122" s="26">
        <f t="shared" si="80"/>
        <v>11.612742530272055</v>
      </c>
      <c r="W122" s="26">
        <f>AJ60*($M60/$N60)</f>
        <v>0.50490184914226321</v>
      </c>
      <c r="X122" s="28">
        <f t="shared" si="81"/>
        <v>523.41491694414617</v>
      </c>
      <c r="Y122" s="28">
        <f t="shared" si="82"/>
        <v>118988.53578119336</v>
      </c>
      <c r="Z122" s="26" t="s">
        <v>25</v>
      </c>
      <c r="AA122" s="26">
        <f t="shared" si="119"/>
        <v>89.199326681799832</v>
      </c>
      <c r="AB122" s="26">
        <f t="shared" si="133"/>
        <v>5.0490184914226317</v>
      </c>
      <c r="AC122" s="26">
        <f t="shared" si="83"/>
        <v>188.49669034644492</v>
      </c>
      <c r="AD122" s="26">
        <f t="shared" si="84"/>
        <v>24.06698814244788</v>
      </c>
      <c r="AE122" s="28">
        <f t="shared" si="85"/>
        <v>9002.3999702065521</v>
      </c>
      <c r="AF122" s="28">
        <f t="shared" si="86"/>
        <v>41401.951629665578</v>
      </c>
      <c r="AG122" s="26">
        <f t="shared" si="87"/>
        <v>14.524343193659107</v>
      </c>
      <c r="AH122" s="26">
        <f t="shared" si="138"/>
        <v>3.366012327615088</v>
      </c>
      <c r="AI122" s="26">
        <f t="shared" si="93"/>
        <v>217.10779513117316</v>
      </c>
      <c r="AJ122" s="26">
        <f t="shared" si="139"/>
        <v>4.6955871970230474</v>
      </c>
      <c r="AK122" s="26">
        <f t="shared" si="108"/>
        <v>7.573527737133948</v>
      </c>
      <c r="AL122" s="26">
        <f t="shared" si="109"/>
        <v>257.49994306255422</v>
      </c>
      <c r="AM122" s="26">
        <f t="shared" si="143"/>
        <v>1.683006163807544</v>
      </c>
      <c r="AN122" s="26">
        <f t="shared" si="143"/>
        <v>11.781043146652808</v>
      </c>
      <c r="AO122" s="26" t="s">
        <v>25</v>
      </c>
      <c r="AP122" s="26">
        <f t="shared" si="75"/>
        <v>67.320246552301754</v>
      </c>
      <c r="AQ122" s="26">
        <f t="shared" si="76"/>
        <v>80.784295862762107</v>
      </c>
      <c r="AR122" s="26">
        <f t="shared" si="77"/>
        <v>684.98350866967041</v>
      </c>
      <c r="AS122" s="26">
        <f>BH60*($M60/$N60)</f>
        <v>3.366012327615088E-2</v>
      </c>
      <c r="AT122" s="28" t="s">
        <v>25</v>
      </c>
      <c r="AU122" s="26">
        <f t="shared" si="120"/>
        <v>34.669926974435405</v>
      </c>
      <c r="AV122" s="26" t="s">
        <v>25</v>
      </c>
      <c r="AW122" s="26">
        <f t="shared" si="144"/>
        <v>0.16830061638075441</v>
      </c>
      <c r="AX122" s="26">
        <f t="shared" si="144"/>
        <v>127.90846844937334</v>
      </c>
      <c r="AY122" s="26">
        <f t="shared" si="141"/>
        <v>2.0196073965690529</v>
      </c>
      <c r="AZ122" s="26">
        <f t="shared" si="141"/>
        <v>4.5441166422803692</v>
      </c>
      <c r="BA122" s="26">
        <f t="shared" si="141"/>
        <v>0.55539203405648951</v>
      </c>
      <c r="BB122" s="26">
        <f t="shared" si="141"/>
        <v>2.0196073965690529</v>
      </c>
      <c r="BC122" s="26">
        <f t="shared" si="136"/>
        <v>0.50490184914226321</v>
      </c>
      <c r="BD122" s="26">
        <f t="shared" si="128"/>
        <v>0.25245092457113161</v>
      </c>
      <c r="BE122" s="26">
        <f t="shared" si="129"/>
        <v>0.55539203405648951</v>
      </c>
      <c r="BF122" s="26" t="s">
        <v>25</v>
      </c>
      <c r="BG122" s="26">
        <f t="shared" si="137"/>
        <v>0.28611104784728247</v>
      </c>
      <c r="BH122" s="26" t="s">
        <v>25</v>
      </c>
      <c r="BI122" s="26">
        <f t="shared" si="124"/>
        <v>0.20196073965690528</v>
      </c>
      <c r="BJ122" s="26" t="s">
        <v>25</v>
      </c>
      <c r="BK122" s="26" t="s">
        <v>25</v>
      </c>
      <c r="BL122" s="26" t="s">
        <v>25</v>
      </c>
      <c r="BM122" s="26" t="s">
        <v>25</v>
      </c>
      <c r="BN122" s="26" t="s">
        <v>25</v>
      </c>
      <c r="BO122" s="26">
        <f>CD60*($M60/$N60)</f>
        <v>25.245092457113159</v>
      </c>
      <c r="BP122" s="26">
        <f t="shared" si="142"/>
        <v>0</v>
      </c>
      <c r="BQ122" s="26">
        <f t="shared" si="142"/>
        <v>1595.4898432895518</v>
      </c>
      <c r="BR122" s="26">
        <f>CG60*($M60/$N60)</f>
        <v>1.1612742530272053</v>
      </c>
      <c r="BS122" s="26">
        <f t="shared" si="73"/>
        <v>5.0995086763368578</v>
      </c>
      <c r="BT122" s="26">
        <f t="shared" si="74"/>
        <v>72.369265043724397</v>
      </c>
      <c r="BU122" s="26">
        <f t="shared" si="125"/>
        <v>0.10098036982845264</v>
      </c>
      <c r="BV122" s="26">
        <f>CK60*($M60/$N60)</f>
        <v>0.33660123276150883</v>
      </c>
      <c r="BW122" s="26">
        <f t="shared" si="122"/>
        <v>3.1135614030439567</v>
      </c>
      <c r="BX122" s="36">
        <f t="shared" si="58"/>
        <v>14.295252225519286</v>
      </c>
      <c r="BY122" s="29">
        <f t="shared" si="59"/>
        <v>21.992695731568134</v>
      </c>
      <c r="BZ122" s="41">
        <f t="shared" si="60"/>
        <v>89.4176829213486</v>
      </c>
    </row>
    <row r="123" spans="1:78">
      <c r="A123" s="10" t="s">
        <v>4</v>
      </c>
      <c r="B123" s="38">
        <v>1</v>
      </c>
      <c r="C123" s="38">
        <v>1</v>
      </c>
      <c r="D123" s="9">
        <v>673</v>
      </c>
      <c r="E123" s="9" t="s">
        <v>15</v>
      </c>
      <c r="F123" s="38">
        <v>4</v>
      </c>
      <c r="G123" s="16">
        <v>-0.17970289</v>
      </c>
      <c r="H123" s="16">
        <v>2.4006690196159947E-2</v>
      </c>
      <c r="I123" s="16">
        <v>-1.7883439999999973E-2</v>
      </c>
      <c r="J123" s="16">
        <v>3.3906704087823092E-2</v>
      </c>
      <c r="K123" s="16">
        <v>-3.5222945251590046E-2</v>
      </c>
      <c r="L123" s="16">
        <v>7.4648294693716921E-2</v>
      </c>
      <c r="M123" s="26">
        <f t="shared" si="111"/>
        <v>5.4715783908780784</v>
      </c>
      <c r="N123" s="26">
        <f t="shared" si="112"/>
        <v>10.190180400047113</v>
      </c>
      <c r="O123" s="26">
        <f t="shared" si="113"/>
        <v>0.87667263931978112</v>
      </c>
      <c r="P123" s="26">
        <f t="shared" si="114"/>
        <v>11.029152296895715</v>
      </c>
      <c r="Q123" s="26">
        <f t="shared" si="115"/>
        <v>0.81633886014417656</v>
      </c>
      <c r="R123" s="26">
        <f t="shared" si="116"/>
        <v>0.18501250696483043</v>
      </c>
      <c r="S123" s="26">
        <f t="shared" si="121"/>
        <v>0.56817410998471118</v>
      </c>
      <c r="T123" s="26">
        <f t="shared" si="131"/>
        <v>4.773204366338852E-2</v>
      </c>
      <c r="U123" s="26">
        <f t="shared" si="79"/>
        <v>41.735256996964893</v>
      </c>
      <c r="V123" s="26">
        <f t="shared" si="80"/>
        <v>11.624089129257676</v>
      </c>
      <c r="W123" s="28" t="s">
        <v>25</v>
      </c>
      <c r="X123" s="28">
        <f t="shared" si="81"/>
        <v>601.90488915882213</v>
      </c>
      <c r="Y123" s="28">
        <f t="shared" si="82"/>
        <v>121336.38241773081</v>
      </c>
      <c r="Z123" s="26" t="s">
        <v>25</v>
      </c>
      <c r="AA123" s="26">
        <f t="shared" si="119"/>
        <v>85.9864127369746</v>
      </c>
      <c r="AB123" s="26">
        <f t="shared" si="133"/>
        <v>9.5540458596638445</v>
      </c>
      <c r="AC123" s="26">
        <f t="shared" si="83"/>
        <v>203.81964500616201</v>
      </c>
      <c r="AD123" s="26">
        <f t="shared" si="84"/>
        <v>33.439160508823456</v>
      </c>
      <c r="AE123" s="28">
        <f t="shared" si="85"/>
        <v>8170.3015509891975</v>
      </c>
      <c r="AF123" s="28">
        <f t="shared" si="86"/>
        <v>42674.738173165169</v>
      </c>
      <c r="AG123" s="26">
        <f t="shared" si="87"/>
        <v>15.68455861961481</v>
      </c>
      <c r="AH123" s="26">
        <f t="shared" si="138"/>
        <v>3.3279926411162388</v>
      </c>
      <c r="AI123" s="26">
        <f t="shared" si="93"/>
        <v>176.7498484037811</v>
      </c>
      <c r="AJ123" s="26">
        <f t="shared" si="139"/>
        <v>4.6337122419369647</v>
      </c>
      <c r="AK123" s="26">
        <f t="shared" si="108"/>
        <v>7.9617048830532031</v>
      </c>
      <c r="AL123" s="26">
        <f t="shared" si="109"/>
        <v>270.69796602380893</v>
      </c>
      <c r="AM123" s="26">
        <f t="shared" si="143"/>
        <v>1.5923409766106407</v>
      </c>
      <c r="AN123" s="26">
        <f t="shared" si="143"/>
        <v>15.923409766106406</v>
      </c>
      <c r="AO123" s="26" t="s">
        <v>25</v>
      </c>
      <c r="AP123" s="26">
        <f t="shared" si="75"/>
        <v>43.311674563809426</v>
      </c>
      <c r="AQ123" s="26">
        <f t="shared" si="76"/>
        <v>35.031501485434092</v>
      </c>
      <c r="AR123" s="26">
        <f t="shared" si="77"/>
        <v>286.62137578991531</v>
      </c>
      <c r="AS123" s="26">
        <f>BH61*($M61/$N61)</f>
        <v>4.7770229298319221E-2</v>
      </c>
      <c r="AT123" s="28" t="s">
        <v>25</v>
      </c>
      <c r="AU123" s="26">
        <f t="shared" si="120"/>
        <v>29.139839871974726</v>
      </c>
      <c r="AV123" s="26" t="s">
        <v>25</v>
      </c>
      <c r="AW123" s="28" t="s">
        <v>25</v>
      </c>
      <c r="AX123" s="26">
        <f>BM61*($M61/$N61)</f>
        <v>499.9950666557412</v>
      </c>
      <c r="AY123" s="26">
        <f t="shared" si="141"/>
        <v>2.2292773672548969</v>
      </c>
      <c r="AZ123" s="26">
        <f t="shared" si="141"/>
        <v>5.0954911251540507</v>
      </c>
      <c r="BA123" s="26">
        <f t="shared" si="141"/>
        <v>0.58916616134593702</v>
      </c>
      <c r="BB123" s="26">
        <f t="shared" si="141"/>
        <v>2.3885114649159611</v>
      </c>
      <c r="BC123" s="26">
        <f t="shared" si="136"/>
        <v>0.47770229298319217</v>
      </c>
      <c r="BD123" s="26">
        <f t="shared" si="128"/>
        <v>0.17515750742717048</v>
      </c>
      <c r="BE123" s="26">
        <f t="shared" si="129"/>
        <v>0.46177888321708577</v>
      </c>
      <c r="BF123" s="26" t="s">
        <v>25</v>
      </c>
      <c r="BG123" s="26">
        <f t="shared" si="137"/>
        <v>0.54139593204761782</v>
      </c>
      <c r="BH123" s="26" t="s">
        <v>25</v>
      </c>
      <c r="BI123" s="26">
        <f t="shared" si="124"/>
        <v>0.31846819532212817</v>
      </c>
      <c r="BJ123" s="26" t="s">
        <v>25</v>
      </c>
      <c r="BK123" s="26" t="s">
        <v>25</v>
      </c>
      <c r="BL123" s="26" t="s">
        <v>25</v>
      </c>
      <c r="BM123" s="26" t="s">
        <v>25</v>
      </c>
      <c r="BN123" s="26" t="s">
        <v>25</v>
      </c>
      <c r="BO123" s="26">
        <f>CD61*($M61/$N61)</f>
        <v>6.3693639064425627</v>
      </c>
      <c r="BP123" s="26">
        <f t="shared" si="142"/>
        <v>1.5923409766106407E-2</v>
      </c>
      <c r="BQ123" s="26">
        <f t="shared" si="142"/>
        <v>1049.3527035864122</v>
      </c>
      <c r="BR123" s="26">
        <f>CG61*($M61/$N61)</f>
        <v>1.4331068789495767</v>
      </c>
      <c r="BS123" s="26">
        <f t="shared" si="73"/>
        <v>7.372538721707266</v>
      </c>
      <c r="BT123" s="26">
        <f t="shared" si="74"/>
        <v>81.209389807142671</v>
      </c>
      <c r="BU123" s="26">
        <f t="shared" si="125"/>
        <v>0.12738727812885126</v>
      </c>
      <c r="BV123" s="26">
        <f>CK61*($M61/$N61)</f>
        <v>0.31846819532212817</v>
      </c>
      <c r="BW123" s="26">
        <f t="shared" si="122"/>
        <v>5.9712786622899028</v>
      </c>
      <c r="BX123" s="36">
        <f t="shared" si="58"/>
        <v>12.967359050445104</v>
      </c>
      <c r="BY123" s="29">
        <f t="shared" si="59"/>
        <v>19.94978315453093</v>
      </c>
      <c r="BZ123" s="41">
        <f t="shared" si="60"/>
        <v>88.488389870443982</v>
      </c>
    </row>
    <row r="124" spans="1:78">
      <c r="A124" s="11" t="s">
        <v>4</v>
      </c>
      <c r="B124" s="39">
        <v>1</v>
      </c>
      <c r="C124" s="39">
        <v>1</v>
      </c>
      <c r="D124" s="12">
        <v>850</v>
      </c>
      <c r="E124" s="12" t="s">
        <v>15</v>
      </c>
      <c r="F124" s="39">
        <v>4</v>
      </c>
      <c r="G124" s="17">
        <v>-0.25959000333333332</v>
      </c>
      <c r="H124" s="17">
        <v>2.5693698061854238E-2</v>
      </c>
      <c r="I124" s="17">
        <v>7.8209599999999879E-2</v>
      </c>
      <c r="J124" s="17">
        <v>3.9924109753881692E-2</v>
      </c>
      <c r="K124" s="17">
        <v>0.15569978253905339</v>
      </c>
      <c r="L124" s="17">
        <v>8.1478498083604883E-2</v>
      </c>
      <c r="M124" s="22">
        <f t="shared" si="111"/>
        <v>5.3679295073778315</v>
      </c>
      <c r="N124" s="22">
        <f t="shared" si="112"/>
        <v>14.246121190322246</v>
      </c>
      <c r="O124" s="22">
        <f t="shared" si="113"/>
        <v>0.70929035321980982</v>
      </c>
      <c r="P124" s="22">
        <f t="shared" si="114"/>
        <v>9.7954088146473008</v>
      </c>
      <c r="Q124" s="22">
        <f t="shared" si="115"/>
        <v>0.78765333974806473</v>
      </c>
      <c r="R124" s="22">
        <f t="shared" si="116"/>
        <v>0.18392074322967275</v>
      </c>
      <c r="S124" s="22">
        <f t="shared" si="121"/>
        <v>0.37998775126881595</v>
      </c>
      <c r="T124" s="22">
        <f t="shared" si="131"/>
        <v>3.050381288662737E-2</v>
      </c>
      <c r="U124" s="22">
        <f t="shared" si="79"/>
        <v>39.008275919419084</v>
      </c>
      <c r="V124" s="22">
        <f t="shared" si="80"/>
        <v>8.480059982482409</v>
      </c>
      <c r="W124" s="22">
        <f>AJ62*($M62/$N62)</f>
        <v>0.22048155954454265</v>
      </c>
      <c r="X124" s="24">
        <f t="shared" si="81"/>
        <v>600.38824675975457</v>
      </c>
      <c r="Y124" s="24">
        <f t="shared" si="82"/>
        <v>119060.04215405304</v>
      </c>
      <c r="Z124" s="22" t="s">
        <v>25</v>
      </c>
      <c r="AA124" s="22">
        <f t="shared" si="119"/>
        <v>86.496611821320585</v>
      </c>
      <c r="AB124" s="22">
        <f t="shared" si="133"/>
        <v>6.7840479859859277</v>
      </c>
      <c r="AC124" s="22">
        <f t="shared" si="83"/>
        <v>195.04137959709541</v>
      </c>
      <c r="AD124" s="22">
        <f t="shared" si="84"/>
        <v>32.7330315323821</v>
      </c>
      <c r="AE124" s="24">
        <f t="shared" si="85"/>
        <v>6795.920069961403</v>
      </c>
      <c r="AF124" s="24">
        <f t="shared" si="86"/>
        <v>66483.670262662097</v>
      </c>
      <c r="AG124" s="22">
        <f t="shared" si="87"/>
        <v>14.619623409799672</v>
      </c>
      <c r="AH124" s="22">
        <f t="shared" si="138"/>
        <v>4.4435514308207829</v>
      </c>
      <c r="AI124" s="22">
        <f t="shared" si="93"/>
        <v>191.64935560410245</v>
      </c>
      <c r="AJ124" s="22">
        <f t="shared" si="139"/>
        <v>5.0032353896646224</v>
      </c>
      <c r="AK124" s="22">
        <f t="shared" si="108"/>
        <v>4.7488335901901495</v>
      </c>
      <c r="AL124" s="22">
        <f t="shared" si="109"/>
        <v>459.61925105054661</v>
      </c>
      <c r="AM124" s="24" t="s">
        <v>25</v>
      </c>
      <c r="AN124" s="22">
        <f>BC62*($M62/$N62)</f>
        <v>10.176071978978891</v>
      </c>
      <c r="AO124" s="22" t="s">
        <v>25</v>
      </c>
      <c r="AP124" s="22">
        <f t="shared" si="75"/>
        <v>101.59111859013926</v>
      </c>
      <c r="AQ124" s="22">
        <f t="shared" si="76"/>
        <v>117.02482775825726</v>
      </c>
      <c r="AR124" s="22">
        <f t="shared" si="77"/>
        <v>1312.7132852882771</v>
      </c>
      <c r="AS124" s="22">
        <f>BH62*($M62/$N62)</f>
        <v>3.3920239929929638E-2</v>
      </c>
      <c r="AT124" s="24" t="s">
        <v>25</v>
      </c>
      <c r="AU124" s="22">
        <f t="shared" si="120"/>
        <v>32.902632732031748</v>
      </c>
      <c r="AV124" s="22" t="s">
        <v>25</v>
      </c>
      <c r="AW124" s="24" t="s">
        <v>25</v>
      </c>
      <c r="AX124" s="22">
        <f>BM62*($M62/$N62)</f>
        <v>2815.37991418416</v>
      </c>
      <c r="AY124" s="22">
        <f t="shared" si="141"/>
        <v>1.8656131961461302</v>
      </c>
      <c r="AZ124" s="22">
        <f t="shared" si="141"/>
        <v>3.900827591941908</v>
      </c>
      <c r="BA124" s="22">
        <f t="shared" si="141"/>
        <v>0.44096311908908531</v>
      </c>
      <c r="BB124" s="22">
        <f t="shared" si="141"/>
        <v>2.0352143957957782</v>
      </c>
      <c r="BC124" s="22">
        <f t="shared" si="136"/>
        <v>0.33920239929929641</v>
      </c>
      <c r="BD124" s="22">
        <f t="shared" si="128"/>
        <v>0.28832203940440193</v>
      </c>
      <c r="BE124" s="22">
        <f t="shared" si="129"/>
        <v>0.33920239929929641</v>
      </c>
      <c r="BF124" s="22" t="s">
        <v>25</v>
      </c>
      <c r="BG124" s="22">
        <f t="shared" si="137"/>
        <v>0.1696011996496482</v>
      </c>
      <c r="BH124" s="22" t="s">
        <v>25</v>
      </c>
      <c r="BI124" s="22">
        <f t="shared" si="124"/>
        <v>0.22048155954454265</v>
      </c>
      <c r="BJ124" s="22" t="s">
        <v>25</v>
      </c>
      <c r="BK124" s="22" t="s">
        <v>25</v>
      </c>
      <c r="BL124" s="22" t="s">
        <v>25</v>
      </c>
      <c r="BM124" s="22" t="s">
        <v>25</v>
      </c>
      <c r="BN124" s="22" t="s">
        <v>25</v>
      </c>
      <c r="BO124" s="22">
        <f>CD62*($M62/$N62)</f>
        <v>15.264107968468338</v>
      </c>
      <c r="BP124" s="22">
        <f t="shared" si="142"/>
        <v>0</v>
      </c>
      <c r="BQ124" s="22">
        <f t="shared" si="142"/>
        <v>1334.7614412427313</v>
      </c>
      <c r="BR124" s="22">
        <f>CG62*($M62/$N62)</f>
        <v>1.5433709168117986</v>
      </c>
      <c r="BS124" s="22">
        <f t="shared" si="73"/>
        <v>3.9856281917667329</v>
      </c>
      <c r="BT124" s="22">
        <f t="shared" si="74"/>
        <v>96.672683800299467</v>
      </c>
      <c r="BU124" s="22">
        <f t="shared" si="125"/>
        <v>0.15264107968468338</v>
      </c>
      <c r="BV124" s="22">
        <f>CK62*($M62/$N62)</f>
        <v>0.33920239929929641</v>
      </c>
      <c r="BW124" s="22">
        <f t="shared" si="122"/>
        <v>5.1558764693493053</v>
      </c>
      <c r="BX124" s="37">
        <f t="shared" si="58"/>
        <v>14.629080118694361</v>
      </c>
      <c r="BY124" s="30">
        <f t="shared" si="59"/>
        <v>22.506277105683633</v>
      </c>
      <c r="BZ124" s="42">
        <f t="shared" si="60"/>
        <v>90.489807066832526</v>
      </c>
    </row>
    <row r="125" spans="1:78" ht="15" customHeight="1">
      <c r="A125" s="6" t="s">
        <v>85</v>
      </c>
      <c r="B125" s="6"/>
      <c r="C125" s="6"/>
    </row>
    <row r="126" spans="1:78">
      <c r="A126" s="6" t="s">
        <v>86</v>
      </c>
      <c r="B126" s="6"/>
      <c r="C126" s="6"/>
    </row>
    <row r="127" spans="1:78">
      <c r="A127" s="6"/>
      <c r="B127" s="6"/>
      <c r="C127" s="6"/>
    </row>
    <row r="128" spans="1:78">
      <c r="A128" s="6"/>
      <c r="B128" s="6"/>
      <c r="C128" s="6"/>
    </row>
    <row r="129" spans="1:78" ht="17.25">
      <c r="A129" s="60" t="s">
        <v>5</v>
      </c>
      <c r="B129" s="64" t="s">
        <v>6</v>
      </c>
      <c r="C129" s="64" t="s">
        <v>7</v>
      </c>
      <c r="D129" s="13" t="s">
        <v>20</v>
      </c>
      <c r="E129" s="14" t="s">
        <v>23</v>
      </c>
      <c r="F129" s="13" t="s">
        <v>21</v>
      </c>
      <c r="G129" s="14" t="s">
        <v>23</v>
      </c>
      <c r="H129" s="13" t="s">
        <v>22</v>
      </c>
      <c r="I129" s="14" t="s">
        <v>23</v>
      </c>
      <c r="J129" s="20" t="s">
        <v>16</v>
      </c>
      <c r="K129" s="20" t="s">
        <v>17</v>
      </c>
      <c r="L129" s="20" t="s">
        <v>35</v>
      </c>
      <c r="M129" s="18" t="s">
        <v>94</v>
      </c>
      <c r="N129" s="18" t="s">
        <v>95</v>
      </c>
      <c r="O129" s="18" t="s">
        <v>96</v>
      </c>
      <c r="P129" s="18" t="s">
        <v>97</v>
      </c>
      <c r="Q129" s="18" t="s">
        <v>98</v>
      </c>
      <c r="R129" s="18" t="s">
        <v>39</v>
      </c>
      <c r="S129" s="18" t="s">
        <v>100</v>
      </c>
      <c r="T129" s="18" t="s">
        <v>101</v>
      </c>
      <c r="U129" s="18" t="s">
        <v>31</v>
      </c>
      <c r="V129" s="19" t="s">
        <v>32</v>
      </c>
      <c r="W129" s="18" t="s">
        <v>33</v>
      </c>
      <c r="X129" s="20" t="s">
        <v>34</v>
      </c>
      <c r="Y129" s="20" t="s">
        <v>35</v>
      </c>
      <c r="Z129" s="20" t="s">
        <v>36</v>
      </c>
      <c r="AA129" s="20" t="s">
        <v>37</v>
      </c>
      <c r="AB129" s="20" t="s">
        <v>38</v>
      </c>
      <c r="AC129" s="19" t="s">
        <v>40</v>
      </c>
      <c r="AD129" s="19" t="s">
        <v>41</v>
      </c>
      <c r="AE129" s="20" t="s">
        <v>16</v>
      </c>
      <c r="AF129" s="20" t="s">
        <v>17</v>
      </c>
      <c r="AG129" s="18" t="s">
        <v>42</v>
      </c>
      <c r="AH129" s="18" t="s">
        <v>43</v>
      </c>
      <c r="AI129" s="19" t="s">
        <v>44</v>
      </c>
      <c r="AJ129" s="18" t="s">
        <v>45</v>
      </c>
      <c r="AK129" s="19" t="s">
        <v>46</v>
      </c>
      <c r="AL129" s="20" t="s">
        <v>47</v>
      </c>
      <c r="AM129" s="20" t="s">
        <v>48</v>
      </c>
      <c r="AN129" s="20" t="s">
        <v>49</v>
      </c>
      <c r="AO129" s="20" t="s">
        <v>50</v>
      </c>
      <c r="AP129" s="19" t="s">
        <v>51</v>
      </c>
      <c r="AQ129" s="19" t="s">
        <v>52</v>
      </c>
      <c r="AR129" s="19" t="s">
        <v>53</v>
      </c>
      <c r="AS129" s="18" t="s">
        <v>54</v>
      </c>
      <c r="AT129" s="18" t="s">
        <v>55</v>
      </c>
      <c r="AU129" s="19" t="s">
        <v>56</v>
      </c>
      <c r="AV129" s="18" t="s">
        <v>57</v>
      </c>
      <c r="AW129" s="19" t="s">
        <v>58</v>
      </c>
      <c r="AX129" s="20" t="s">
        <v>59</v>
      </c>
      <c r="AY129" s="19" t="s">
        <v>60</v>
      </c>
      <c r="AZ129" s="19" t="s">
        <v>61</v>
      </c>
      <c r="BA129" s="18" t="s">
        <v>62</v>
      </c>
      <c r="BB129" s="19" t="s">
        <v>63</v>
      </c>
      <c r="BC129" s="19" t="s">
        <v>64</v>
      </c>
      <c r="BD129" s="18" t="s">
        <v>65</v>
      </c>
      <c r="BE129" s="18" t="s">
        <v>66</v>
      </c>
      <c r="BF129" s="18" t="s">
        <v>67</v>
      </c>
      <c r="BG129" s="18" t="s">
        <v>68</v>
      </c>
      <c r="BH129" s="18" t="s">
        <v>69</v>
      </c>
      <c r="BI129" s="18" t="s">
        <v>70</v>
      </c>
      <c r="BJ129" s="18" t="s">
        <v>71</v>
      </c>
      <c r="BK129" s="19" t="s">
        <v>72</v>
      </c>
      <c r="BL129" s="18" t="s">
        <v>73</v>
      </c>
      <c r="BM129" s="20" t="s">
        <v>74</v>
      </c>
      <c r="BN129" s="19" t="s">
        <v>75</v>
      </c>
      <c r="BO129" s="20" t="s">
        <v>76</v>
      </c>
      <c r="BP129" s="18" t="s">
        <v>77</v>
      </c>
      <c r="BQ129" s="20" t="s">
        <v>78</v>
      </c>
      <c r="BR129" s="18" t="s">
        <v>79</v>
      </c>
      <c r="BS129" s="18" t="s">
        <v>80</v>
      </c>
      <c r="BT129" s="20" t="s">
        <v>81</v>
      </c>
      <c r="BU129" s="18" t="s">
        <v>82</v>
      </c>
      <c r="BV129" s="19" t="s">
        <v>83</v>
      </c>
      <c r="BW129" s="18" t="s">
        <v>84</v>
      </c>
      <c r="BX129" s="34" t="s">
        <v>106</v>
      </c>
      <c r="BY129" s="21" t="s">
        <v>102</v>
      </c>
      <c r="BZ129" s="40" t="s">
        <v>93</v>
      </c>
    </row>
    <row r="130" spans="1:78">
      <c r="A130" s="61"/>
      <c r="B130" s="63"/>
      <c r="C130" s="63"/>
      <c r="D130" s="15" t="s">
        <v>19</v>
      </c>
      <c r="E130" s="15" t="s">
        <v>19</v>
      </c>
      <c r="F130" s="15" t="s">
        <v>19</v>
      </c>
      <c r="G130" s="15" t="s">
        <v>19</v>
      </c>
      <c r="H130" s="15" t="s">
        <v>19</v>
      </c>
      <c r="I130" s="15" t="s">
        <v>19</v>
      </c>
      <c r="J130" s="24" t="s">
        <v>18</v>
      </c>
      <c r="K130" s="24" t="s">
        <v>18</v>
      </c>
      <c r="L130" s="24" t="s">
        <v>18</v>
      </c>
      <c r="M130" s="22" t="s">
        <v>26</v>
      </c>
      <c r="N130" s="22" t="s">
        <v>26</v>
      </c>
      <c r="O130" s="22" t="s">
        <v>26</v>
      </c>
      <c r="P130" s="22" t="s">
        <v>26</v>
      </c>
      <c r="Q130" s="22" t="s">
        <v>26</v>
      </c>
      <c r="R130" s="22" t="s">
        <v>26</v>
      </c>
      <c r="S130" s="22" t="s">
        <v>26</v>
      </c>
      <c r="T130" s="22" t="s">
        <v>26</v>
      </c>
      <c r="U130" s="22" t="s">
        <v>26</v>
      </c>
      <c r="V130" s="23" t="s">
        <v>18</v>
      </c>
      <c r="W130" s="24" t="s">
        <v>18</v>
      </c>
      <c r="X130" s="24" t="s">
        <v>18</v>
      </c>
      <c r="Y130" s="24" t="s">
        <v>18</v>
      </c>
      <c r="Z130" s="24" t="s">
        <v>18</v>
      </c>
      <c r="AA130" s="24" t="s">
        <v>18</v>
      </c>
      <c r="AB130" s="24" t="s">
        <v>18</v>
      </c>
      <c r="AC130" s="23" t="s">
        <v>18</v>
      </c>
      <c r="AD130" s="23" t="s">
        <v>18</v>
      </c>
      <c r="AE130" s="24" t="s">
        <v>18</v>
      </c>
      <c r="AF130" s="24" t="s">
        <v>18</v>
      </c>
      <c r="AG130" s="24" t="s">
        <v>18</v>
      </c>
      <c r="AH130" s="24" t="s">
        <v>18</v>
      </c>
      <c r="AI130" s="23" t="s">
        <v>18</v>
      </c>
      <c r="AJ130" s="24" t="s">
        <v>18</v>
      </c>
      <c r="AK130" s="23" t="s">
        <v>18</v>
      </c>
      <c r="AL130" s="24" t="s">
        <v>18</v>
      </c>
      <c r="AM130" s="24" t="s">
        <v>18</v>
      </c>
      <c r="AN130" s="24" t="s">
        <v>18</v>
      </c>
      <c r="AO130" s="24" t="s">
        <v>18</v>
      </c>
      <c r="AP130" s="23" t="s">
        <v>18</v>
      </c>
      <c r="AQ130" s="23" t="s">
        <v>18</v>
      </c>
      <c r="AR130" s="23" t="s">
        <v>18</v>
      </c>
      <c r="AS130" s="24" t="s">
        <v>18</v>
      </c>
      <c r="AT130" s="24" t="s">
        <v>18</v>
      </c>
      <c r="AU130" s="23" t="s">
        <v>18</v>
      </c>
      <c r="AV130" s="24" t="s">
        <v>18</v>
      </c>
      <c r="AW130" s="23" t="s">
        <v>18</v>
      </c>
      <c r="AX130" s="24" t="s">
        <v>18</v>
      </c>
      <c r="AY130" s="23" t="s">
        <v>18</v>
      </c>
      <c r="AZ130" s="23" t="s">
        <v>18</v>
      </c>
      <c r="BA130" s="24" t="s">
        <v>18</v>
      </c>
      <c r="BB130" s="23" t="s">
        <v>18</v>
      </c>
      <c r="BC130" s="23" t="s">
        <v>18</v>
      </c>
      <c r="BD130" s="24" t="s">
        <v>18</v>
      </c>
      <c r="BE130" s="24" t="s">
        <v>18</v>
      </c>
      <c r="BF130" s="24" t="s">
        <v>18</v>
      </c>
      <c r="BG130" s="24" t="s">
        <v>18</v>
      </c>
      <c r="BH130" s="24" t="s">
        <v>18</v>
      </c>
      <c r="BI130" s="24" t="s">
        <v>18</v>
      </c>
      <c r="BJ130" s="24" t="s">
        <v>18</v>
      </c>
      <c r="BK130" s="23" t="s">
        <v>18</v>
      </c>
      <c r="BL130" s="24" t="s">
        <v>18</v>
      </c>
      <c r="BM130" s="24" t="s">
        <v>18</v>
      </c>
      <c r="BN130" s="23" t="s">
        <v>18</v>
      </c>
      <c r="BO130" s="24" t="s">
        <v>18</v>
      </c>
      <c r="BP130" s="24" t="s">
        <v>18</v>
      </c>
      <c r="BQ130" s="24" t="s">
        <v>18</v>
      </c>
      <c r="BR130" s="24" t="s">
        <v>18</v>
      </c>
      <c r="BS130" s="24" t="s">
        <v>18</v>
      </c>
      <c r="BT130" s="24" t="s">
        <v>18</v>
      </c>
      <c r="BU130" s="24" t="s">
        <v>18</v>
      </c>
      <c r="BV130" s="23" t="s">
        <v>18</v>
      </c>
      <c r="BW130" s="24" t="s">
        <v>18</v>
      </c>
      <c r="BX130" s="43" t="s">
        <v>26</v>
      </c>
      <c r="BY130" s="25" t="s">
        <v>26</v>
      </c>
      <c r="BZ130" s="42" t="s">
        <v>26</v>
      </c>
    </row>
    <row r="131" spans="1:78">
      <c r="A131" s="7" t="s">
        <v>0</v>
      </c>
      <c r="B131" s="8">
        <v>595</v>
      </c>
      <c r="C131" s="9" t="s">
        <v>11</v>
      </c>
      <c r="D131" s="14">
        <v>-1.0670024666666669</v>
      </c>
      <c r="E131" s="14">
        <v>1.7455029246991459E-2</v>
      </c>
      <c r="F131" s="14">
        <v>-1.0738470000000055E-2</v>
      </c>
      <c r="G131" s="14">
        <v>3.8186767982865598E-2</v>
      </c>
      <c r="H131" s="14">
        <v>-2.1439099053350546E-2</v>
      </c>
      <c r="I131" s="14">
        <v>3.2919502719411319E-2</v>
      </c>
      <c r="J131" s="28">
        <v>8573.5663096100416</v>
      </c>
      <c r="K131" s="28">
        <v>45671.872065563897</v>
      </c>
      <c r="L131" s="28">
        <v>45884.299377496798</v>
      </c>
      <c r="M131" s="26">
        <v>11.013646046448649</v>
      </c>
      <c r="N131" s="26">
        <v>17.055990634978173</v>
      </c>
      <c r="O131" s="26">
        <v>0.13494588370536101</v>
      </c>
      <c r="P131" s="26">
        <v>0.51626366016562419</v>
      </c>
      <c r="Q131" s="26">
        <v>1.7168431724368287</v>
      </c>
      <c r="R131" s="26">
        <v>2.6162620137353989</v>
      </c>
      <c r="S131" s="26">
        <v>1.4101887772490604</v>
      </c>
      <c r="T131" s="28" t="s">
        <v>25</v>
      </c>
      <c r="U131" s="26">
        <v>46.096726689429609</v>
      </c>
      <c r="V131" s="26">
        <v>52.257118735482415</v>
      </c>
      <c r="W131" s="26">
        <v>1.5719621083031294</v>
      </c>
      <c r="X131" s="28">
        <v>140.20202587568451</v>
      </c>
      <c r="Y131" s="28">
        <v>45884.299377496798</v>
      </c>
      <c r="Z131" s="26" t="s">
        <v>25</v>
      </c>
      <c r="AA131" s="26">
        <v>38.236916147913959</v>
      </c>
      <c r="AB131" s="28" t="s">
        <v>25</v>
      </c>
      <c r="AC131" s="26">
        <v>156.77135620644722</v>
      </c>
      <c r="AD131" s="26">
        <v>63.728193579856601</v>
      </c>
      <c r="AE131" s="28">
        <v>8573.5663096100416</v>
      </c>
      <c r="AF131" s="28">
        <v>45671.872065563897</v>
      </c>
      <c r="AG131" s="26">
        <v>7.6048977671962215</v>
      </c>
      <c r="AH131" s="26">
        <v>8.1147233158350733</v>
      </c>
      <c r="AI131" s="26">
        <v>69.251303690110845</v>
      </c>
      <c r="AJ131" s="26">
        <v>1.0621365596642767</v>
      </c>
      <c r="AK131" s="26">
        <v>72.862567992969375</v>
      </c>
      <c r="AL131" s="26">
        <v>78.810532727089338</v>
      </c>
      <c r="AM131" s="28" t="s">
        <v>25</v>
      </c>
      <c r="AN131" s="28" t="s">
        <v>25</v>
      </c>
      <c r="AO131" s="26" t="s">
        <v>25</v>
      </c>
      <c r="AP131" s="26">
        <v>42.910317010436778</v>
      </c>
      <c r="AQ131" s="26">
        <v>21.03030388135268</v>
      </c>
      <c r="AR131" s="26">
        <v>291.02541734801179</v>
      </c>
      <c r="AS131" s="26">
        <v>2.1242731193285534E-2</v>
      </c>
      <c r="AT131" s="28" t="s">
        <v>25</v>
      </c>
      <c r="AU131" s="26">
        <v>4.8858281744556722</v>
      </c>
      <c r="AV131" s="26" t="s">
        <v>25</v>
      </c>
      <c r="AW131" s="26">
        <v>5.9479647341199486</v>
      </c>
      <c r="AX131" s="26">
        <v>38.236916147913959</v>
      </c>
      <c r="AY131" s="26">
        <v>1.0621365596642767</v>
      </c>
      <c r="AZ131" s="26">
        <v>2.3367004312614088</v>
      </c>
      <c r="BA131" s="26">
        <v>0.19118458073956979</v>
      </c>
      <c r="BB131" s="26">
        <v>0.84970924773142142</v>
      </c>
      <c r="BC131" s="28" t="s">
        <v>25</v>
      </c>
      <c r="BD131" s="26">
        <v>0.12745638715971319</v>
      </c>
      <c r="BE131" s="26">
        <v>0.14869911835299876</v>
      </c>
      <c r="BF131" s="26" t="s">
        <v>25</v>
      </c>
      <c r="BG131" s="26">
        <v>0.19118458073956979</v>
      </c>
      <c r="BH131" s="26" t="s">
        <v>25</v>
      </c>
      <c r="BI131" s="26">
        <v>0.16994184954628427</v>
      </c>
      <c r="BJ131" s="26" t="s">
        <v>25</v>
      </c>
      <c r="BK131" s="26" t="s">
        <v>25</v>
      </c>
      <c r="BL131" s="26" t="s">
        <v>25</v>
      </c>
      <c r="BM131" s="26" t="s">
        <v>25</v>
      </c>
      <c r="BN131" s="26" t="s">
        <v>25</v>
      </c>
      <c r="BO131" s="26">
        <v>10.621365596642766</v>
      </c>
      <c r="BP131" s="26">
        <v>4.2485462386571068E-2</v>
      </c>
      <c r="BQ131" s="26">
        <v>284.65259799002615</v>
      </c>
      <c r="BR131" s="26">
        <v>0.95592290369784905</v>
      </c>
      <c r="BS131" s="26">
        <v>33.988369909256853</v>
      </c>
      <c r="BT131" s="26">
        <v>148.69911835299874</v>
      </c>
      <c r="BU131" s="26">
        <v>0.33988369909256855</v>
      </c>
      <c r="BV131" s="28" t="s">
        <v>25</v>
      </c>
      <c r="BW131" s="26">
        <v>0.42485462386571071</v>
      </c>
      <c r="BX131" s="36">
        <v>18.916913946587535</v>
      </c>
      <c r="BY131" s="29">
        <v>29.102944533211591</v>
      </c>
      <c r="BZ131" s="40">
        <v>90.731773987018485</v>
      </c>
    </row>
    <row r="132" spans="1:78">
      <c r="A132" s="10" t="s">
        <v>1</v>
      </c>
      <c r="B132" s="9">
        <v>605</v>
      </c>
      <c r="C132" s="9" t="s">
        <v>11</v>
      </c>
      <c r="D132" s="16">
        <v>-0.38566113333333335</v>
      </c>
      <c r="E132" s="16">
        <v>2.4548618289804692E-2</v>
      </c>
      <c r="F132" s="16">
        <v>-4.0497670000000041E-2</v>
      </c>
      <c r="G132" s="16">
        <v>3.3307141796119315E-2</v>
      </c>
      <c r="H132" s="16">
        <v>-8.0363920039839554E-2</v>
      </c>
      <c r="I132" s="16">
        <v>1.7530206960938564E-2</v>
      </c>
      <c r="J132" s="28">
        <v>1011.0131074567623</v>
      </c>
      <c r="K132" s="28">
        <v>151105.414618829</v>
      </c>
      <c r="L132" s="28">
        <v>36865.434488565428</v>
      </c>
      <c r="M132" s="26">
        <v>6.1925368608275537</v>
      </c>
      <c r="N132" s="26">
        <v>10.283471122630539</v>
      </c>
      <c r="O132" s="26">
        <v>0.1701963378336272</v>
      </c>
      <c r="P132" s="26">
        <v>0.12256407230601735</v>
      </c>
      <c r="Q132" s="26">
        <v>1.1505258750674403</v>
      </c>
      <c r="R132" s="26">
        <v>1.3613773476763846</v>
      </c>
      <c r="S132" s="26">
        <v>1.351703429576901</v>
      </c>
      <c r="T132" s="28" t="s">
        <v>25</v>
      </c>
      <c r="U132" s="26">
        <v>58.105926103779581</v>
      </c>
      <c r="V132" s="26">
        <v>31.721420373881884</v>
      </c>
      <c r="W132" s="26">
        <v>0.30006749002320704</v>
      </c>
      <c r="X132" s="28">
        <v>190.75719008618159</v>
      </c>
      <c r="Y132" s="28">
        <v>36865.434488565428</v>
      </c>
      <c r="Z132" s="26" t="s">
        <v>25</v>
      </c>
      <c r="AA132" s="26">
        <v>53.583480361286959</v>
      </c>
      <c r="AB132" s="28" t="s">
        <v>25</v>
      </c>
      <c r="AC132" s="26">
        <v>96.450264650316527</v>
      </c>
      <c r="AD132" s="26">
        <v>35.79376488133969</v>
      </c>
      <c r="AE132" s="28">
        <v>1011.0131074567623</v>
      </c>
      <c r="AF132" s="28">
        <v>151105.414618829</v>
      </c>
      <c r="AG132" s="26">
        <v>4.2438116446139276</v>
      </c>
      <c r="AH132" s="26">
        <v>5.4440816047067555</v>
      </c>
      <c r="AI132" s="26">
        <v>59.370496240305954</v>
      </c>
      <c r="AJ132" s="26">
        <v>2.3791065280411412</v>
      </c>
      <c r="AK132" s="26">
        <v>33.221757823997919</v>
      </c>
      <c r="AL132" s="26">
        <v>43.08111821047472</v>
      </c>
      <c r="AM132" s="28" t="s">
        <v>25</v>
      </c>
      <c r="AN132" s="28" t="s">
        <v>25</v>
      </c>
      <c r="AO132" s="26" t="s">
        <v>25</v>
      </c>
      <c r="AP132" s="26">
        <v>45.010123503481047</v>
      </c>
      <c r="AQ132" s="26">
        <v>98.593603864768014</v>
      </c>
      <c r="AR132" s="26">
        <v>1669.6612480577016</v>
      </c>
      <c r="AS132" s="28" t="s">
        <v>25</v>
      </c>
      <c r="AT132" s="28" t="s">
        <v>25</v>
      </c>
      <c r="AU132" s="26">
        <v>17.361047637056974</v>
      </c>
      <c r="AV132" s="26" t="s">
        <v>25</v>
      </c>
      <c r="AW132" s="26">
        <v>2.5720070573417741</v>
      </c>
      <c r="AX132" s="26">
        <v>81.446890149156175</v>
      </c>
      <c r="AY132" s="26">
        <v>0.64300176433544354</v>
      </c>
      <c r="AZ132" s="26">
        <v>1.7146713715611828</v>
      </c>
      <c r="BA132" s="26">
        <v>0.25720070573417741</v>
      </c>
      <c r="BB132" s="26">
        <v>0.64300176433544354</v>
      </c>
      <c r="BC132" s="26">
        <v>0.21433392144514785</v>
      </c>
      <c r="BD132" s="28" t="s">
        <v>25</v>
      </c>
      <c r="BE132" s="26">
        <v>0.25720070573417741</v>
      </c>
      <c r="BF132" s="26" t="s">
        <v>25</v>
      </c>
      <c r="BG132" s="26">
        <v>0.12860035286708871</v>
      </c>
      <c r="BH132" s="26" t="s">
        <v>25</v>
      </c>
      <c r="BI132" s="28" t="s">
        <v>25</v>
      </c>
      <c r="BJ132" s="26" t="s">
        <v>25</v>
      </c>
      <c r="BK132" s="26" t="s">
        <v>25</v>
      </c>
      <c r="BL132" s="26" t="s">
        <v>25</v>
      </c>
      <c r="BM132" s="26" t="s">
        <v>25</v>
      </c>
      <c r="BN132" s="26" t="s">
        <v>25</v>
      </c>
      <c r="BO132" s="26">
        <v>68.586854862447311</v>
      </c>
      <c r="BP132" s="26">
        <v>6.4300176433544354E-2</v>
      </c>
      <c r="BQ132" s="26">
        <v>231.48063516075968</v>
      </c>
      <c r="BR132" s="26">
        <v>0.23576731358966263</v>
      </c>
      <c r="BS132" s="26">
        <v>33.864759588333364</v>
      </c>
      <c r="BT132" s="26">
        <v>94.306925435865054</v>
      </c>
      <c r="BU132" s="26">
        <v>0.15003374501160352</v>
      </c>
      <c r="BV132" s="26">
        <v>0.21433392144514785</v>
      </c>
      <c r="BW132" s="26">
        <v>2.5291402730527444</v>
      </c>
      <c r="BX132" s="36">
        <v>20.578635014836792</v>
      </c>
      <c r="BY132" s="29">
        <v>31.659438484364294</v>
      </c>
      <c r="BZ132" s="41">
        <v>97.927115595305949</v>
      </c>
    </row>
    <row r="133" spans="1:78">
      <c r="A133" s="10" t="s">
        <v>1</v>
      </c>
      <c r="B133" s="9">
        <v>685</v>
      </c>
      <c r="C133" s="9" t="s">
        <v>11</v>
      </c>
      <c r="D133" s="16">
        <v>0.18686681333333333</v>
      </c>
      <c r="E133" s="16">
        <v>2.2144847282655474E-2</v>
      </c>
      <c r="F133" s="16">
        <v>3.3500799999999886E-2</v>
      </c>
      <c r="G133" s="16">
        <v>2.5265537993876225E-2</v>
      </c>
      <c r="H133" s="16">
        <v>6.6993463866191261E-2</v>
      </c>
      <c r="I133" s="16">
        <v>1.847000015917737E-2</v>
      </c>
      <c r="J133" s="28">
        <v>6750.1553622301753</v>
      </c>
      <c r="K133" s="28">
        <v>56048.895894521243</v>
      </c>
      <c r="L133" s="28">
        <v>26716.640376388459</v>
      </c>
      <c r="M133" s="26">
        <v>3.9567009257001908</v>
      </c>
      <c r="N133" s="26">
        <v>29.805457997715987</v>
      </c>
      <c r="O133" s="26">
        <v>0.13846559776306644</v>
      </c>
      <c r="P133" s="26">
        <v>1.6426052406543037</v>
      </c>
      <c r="Q133" s="26">
        <v>0.94654347710892328</v>
      </c>
      <c r="R133" s="26">
        <v>2.5036041801580624</v>
      </c>
      <c r="S133" s="26">
        <v>1.0387176790122323</v>
      </c>
      <c r="T133" s="28" t="s">
        <v>25</v>
      </c>
      <c r="U133" s="26">
        <v>45.418288639860378</v>
      </c>
      <c r="V133" s="26">
        <v>29.892744477077997</v>
      </c>
      <c r="W133" s="26">
        <v>2.4101025234644138</v>
      </c>
      <c r="X133" s="28">
        <v>822.05047311964495</v>
      </c>
      <c r="Y133" s="28">
        <v>26716.640376388459</v>
      </c>
      <c r="Z133" s="26" t="s">
        <v>25</v>
      </c>
      <c r="AA133" s="26">
        <v>85.941640371599249</v>
      </c>
      <c r="AB133" s="28" t="s">
        <v>25</v>
      </c>
      <c r="AC133" s="26">
        <v>147.9690851615361</v>
      </c>
      <c r="AD133" s="26">
        <v>99.206545733302605</v>
      </c>
      <c r="AE133" s="28">
        <v>6750.1553622301753</v>
      </c>
      <c r="AF133" s="28">
        <v>56048.895894521243</v>
      </c>
      <c r="AG133" s="26">
        <v>6.9687460562188077</v>
      </c>
      <c r="AH133" s="26">
        <v>3.8300078861256179</v>
      </c>
      <c r="AI133" s="26">
        <v>81.084069394074064</v>
      </c>
      <c r="AJ133" s="26">
        <v>0.57917192424338615</v>
      </c>
      <c r="AK133" s="26">
        <v>23.727365928680658</v>
      </c>
      <c r="AL133" s="26">
        <v>101.82216087504693</v>
      </c>
      <c r="AM133" s="28" t="s">
        <v>25</v>
      </c>
      <c r="AN133" s="28" t="s">
        <v>25</v>
      </c>
      <c r="AO133" s="26" t="s">
        <v>25</v>
      </c>
      <c r="AP133" s="26">
        <v>93.975315449813948</v>
      </c>
      <c r="AQ133" s="26">
        <v>10.088801261013824</v>
      </c>
      <c r="AR133" s="26">
        <v>270.90299682351935</v>
      </c>
      <c r="AS133" s="26">
        <v>5.6048895894521243E-2</v>
      </c>
      <c r="AT133" s="28" t="s">
        <v>25</v>
      </c>
      <c r="AU133" s="26">
        <v>12.517586749776411</v>
      </c>
      <c r="AV133" s="26" t="s">
        <v>25</v>
      </c>
      <c r="AW133" s="26">
        <v>1.6814668768356373</v>
      </c>
      <c r="AX133" s="26">
        <v>35.497634066530125</v>
      </c>
      <c r="AY133" s="26">
        <v>6.1653785483973369</v>
      </c>
      <c r="AZ133" s="26">
        <v>9.5283123020686116</v>
      </c>
      <c r="BA133" s="26">
        <v>0.76600157722512363</v>
      </c>
      <c r="BB133" s="26">
        <v>2.8024447947260622</v>
      </c>
      <c r="BC133" s="26">
        <v>0.18682965298173748</v>
      </c>
      <c r="BD133" s="26">
        <v>0.54180599364703863</v>
      </c>
      <c r="BE133" s="26">
        <v>0.3549763406653012</v>
      </c>
      <c r="BF133" s="26" t="s">
        <v>25</v>
      </c>
      <c r="BG133" s="26">
        <v>0.26156151417443252</v>
      </c>
      <c r="BH133" s="26" t="s">
        <v>25</v>
      </c>
      <c r="BI133" s="26">
        <v>0.16814668768356372</v>
      </c>
      <c r="BJ133" s="26" t="s">
        <v>25</v>
      </c>
      <c r="BK133" s="26" t="s">
        <v>25</v>
      </c>
      <c r="BL133" s="26" t="s">
        <v>25</v>
      </c>
      <c r="BM133" s="26" t="s">
        <v>25</v>
      </c>
      <c r="BN133" s="26" t="s">
        <v>25</v>
      </c>
      <c r="BO133" s="26">
        <v>63.522082013790744</v>
      </c>
      <c r="BP133" s="26">
        <v>3.7365930596347498E-2</v>
      </c>
      <c r="BQ133" s="26">
        <v>61.653785483973365</v>
      </c>
      <c r="BR133" s="26">
        <v>0.24287854887625873</v>
      </c>
      <c r="BS133" s="26">
        <v>8.8183596207380095</v>
      </c>
      <c r="BT133" s="26">
        <v>112.09779178904249</v>
      </c>
      <c r="BU133" s="26">
        <v>0.16814668768356372</v>
      </c>
      <c r="BV133" s="28" t="s">
        <v>25</v>
      </c>
      <c r="BW133" s="26">
        <v>0.85941640371599248</v>
      </c>
      <c r="BX133" s="36">
        <v>17.321958456973295</v>
      </c>
      <c r="BY133" s="29">
        <v>26.64916685688199</v>
      </c>
      <c r="BZ133" s="41">
        <v>94.611790626033567</v>
      </c>
    </row>
    <row r="134" spans="1:78">
      <c r="A134" s="10" t="s">
        <v>2</v>
      </c>
      <c r="B134" s="9">
        <v>880</v>
      </c>
      <c r="C134" s="9" t="s">
        <v>11</v>
      </c>
      <c r="D134" s="16">
        <v>4.2008103333333324E-2</v>
      </c>
      <c r="E134" s="16">
        <v>2.0491541990551417E-2</v>
      </c>
      <c r="F134" s="16">
        <v>6.4884400000000397E-3</v>
      </c>
      <c r="G134" s="16">
        <v>2.3639959908493893E-2</v>
      </c>
      <c r="H134" s="16">
        <v>1.2761041772362609E-2</v>
      </c>
      <c r="I134" s="16">
        <v>4.842650454616787E-2</v>
      </c>
      <c r="J134" s="28">
        <v>678.51284817467956</v>
      </c>
      <c r="K134" s="28">
        <v>11162.194938861703</v>
      </c>
      <c r="L134" s="28">
        <v>16059.375774368349</v>
      </c>
      <c r="M134" s="26">
        <v>10.326308672829223</v>
      </c>
      <c r="N134" s="26">
        <v>8.9406425120429969</v>
      </c>
      <c r="O134" s="26">
        <v>2.3242858239749702</v>
      </c>
      <c r="P134" s="26">
        <v>14.569266886338822</v>
      </c>
      <c r="Q134" s="26">
        <v>2.4545996035046422</v>
      </c>
      <c r="R134" s="26">
        <v>0.88946899440276728</v>
      </c>
      <c r="S134" s="26">
        <v>0.92484508409214483</v>
      </c>
      <c r="T134" s="26">
        <v>0.23285197886515521</v>
      </c>
      <c r="U134" s="26">
        <v>26.78251312108118</v>
      </c>
      <c r="V134" s="26">
        <v>32.422714497147453</v>
      </c>
      <c r="W134" s="26">
        <v>1.2158517936430295</v>
      </c>
      <c r="X134" s="28">
        <v>1600.8715282966557</v>
      </c>
      <c r="Y134" s="28">
        <v>16059.375774368349</v>
      </c>
      <c r="Z134" s="26" t="s">
        <v>25</v>
      </c>
      <c r="AA134" s="26">
        <v>165.49093857919013</v>
      </c>
      <c r="AB134" s="28" t="s">
        <v>25</v>
      </c>
      <c r="AC134" s="26">
        <v>35.293475676582382</v>
      </c>
      <c r="AD134" s="26">
        <v>58.428433416734478</v>
      </c>
      <c r="AE134" s="28">
        <v>678.51284817467956</v>
      </c>
      <c r="AF134" s="28">
        <v>11162.194938861703</v>
      </c>
      <c r="AG134" s="26">
        <v>9.3046435874626283</v>
      </c>
      <c r="AH134" s="26">
        <v>2.533024570089645</v>
      </c>
      <c r="AI134" s="26">
        <v>42.217076168160752</v>
      </c>
      <c r="AJ134" s="26">
        <v>0.4559444226161361</v>
      </c>
      <c r="AK134" s="26">
        <v>43.905759214887183</v>
      </c>
      <c r="AL134" s="26">
        <v>636.63350861586412</v>
      </c>
      <c r="AM134" s="26">
        <v>15.19814742053787</v>
      </c>
      <c r="AN134" s="26">
        <v>106.38703194376509</v>
      </c>
      <c r="AO134" s="26" t="s">
        <v>25</v>
      </c>
      <c r="AP134" s="26">
        <v>33.942529239201242</v>
      </c>
      <c r="AQ134" s="26">
        <v>3.7151027027981463</v>
      </c>
      <c r="AR134" s="26">
        <v>27.525533661640811</v>
      </c>
      <c r="AS134" s="26">
        <v>6.7547321869057195E-2</v>
      </c>
      <c r="AT134" s="28" t="s">
        <v>25</v>
      </c>
      <c r="AU134" s="26">
        <v>6.4169955775604333</v>
      </c>
      <c r="AV134" s="26" t="s">
        <v>25</v>
      </c>
      <c r="AW134" s="26">
        <v>2.3641562654170016</v>
      </c>
      <c r="AX134" s="26">
        <v>163.8022555324637</v>
      </c>
      <c r="AY134" s="26">
        <v>15.535884029883155</v>
      </c>
      <c r="AZ134" s="26">
        <v>33.942529239201242</v>
      </c>
      <c r="BA134" s="26">
        <v>3.7826500246672037</v>
      </c>
      <c r="BB134" s="26">
        <v>15.367015725210512</v>
      </c>
      <c r="BC134" s="26">
        <v>3.2084977887802166</v>
      </c>
      <c r="BD134" s="26">
        <v>1.0469834889703866</v>
      </c>
      <c r="BE134" s="26">
        <v>3.1240636364438958</v>
      </c>
      <c r="BF134" s="26" t="s">
        <v>25</v>
      </c>
      <c r="BG134" s="26">
        <v>2.4823640786878522</v>
      </c>
      <c r="BH134" s="26" t="s">
        <v>25</v>
      </c>
      <c r="BI134" s="26">
        <v>1.68868304672643</v>
      </c>
      <c r="BJ134" s="26" t="s">
        <v>25</v>
      </c>
      <c r="BK134" s="26" t="s">
        <v>25</v>
      </c>
      <c r="BL134" s="26" t="s">
        <v>25</v>
      </c>
      <c r="BM134" s="26" t="s">
        <v>25</v>
      </c>
      <c r="BN134" s="26" t="s">
        <v>25</v>
      </c>
      <c r="BO134" s="26">
        <v>8.44341523363215</v>
      </c>
      <c r="BP134" s="26">
        <v>1.6886830467264299E-2</v>
      </c>
      <c r="BQ134" s="26">
        <v>74.302054055962913</v>
      </c>
      <c r="BR134" s="26">
        <v>0.13509464373811439</v>
      </c>
      <c r="BS134" s="26">
        <v>4.9478413269084403</v>
      </c>
      <c r="BT134" s="26">
        <v>30.39629484107574</v>
      </c>
      <c r="BU134" s="26">
        <v>0.11820781327085012</v>
      </c>
      <c r="BV134" s="26">
        <v>3.0396294841075742</v>
      </c>
      <c r="BW134" s="26">
        <v>3.6306685504618241</v>
      </c>
      <c r="BX134" s="36">
        <v>11.335311572700295</v>
      </c>
      <c r="BY134" s="29">
        <v>17.438940881077375</v>
      </c>
      <c r="BZ134" s="41">
        <v>70.554131129506629</v>
      </c>
    </row>
    <row r="135" spans="1:78">
      <c r="A135" s="10" t="s">
        <v>2</v>
      </c>
      <c r="B135" s="9">
        <v>890</v>
      </c>
      <c r="C135" s="9" t="s">
        <v>11</v>
      </c>
      <c r="D135" s="16">
        <v>0.19407197666666667</v>
      </c>
      <c r="E135" s="16">
        <v>1.2815476945667436E-2</v>
      </c>
      <c r="F135" s="16">
        <v>5.2824700000000169E-2</v>
      </c>
      <c r="G135" s="16">
        <v>2.9336656450249979E-2</v>
      </c>
      <c r="H135" s="16">
        <v>0.10440968100956756</v>
      </c>
      <c r="I135" s="16">
        <v>1.9738803734100148E-2</v>
      </c>
      <c r="J135" s="28">
        <v>2284.8490738148944</v>
      </c>
      <c r="K135" s="28">
        <v>11821.284716327551</v>
      </c>
      <c r="L135" s="28">
        <v>22623.751484986824</v>
      </c>
      <c r="M135" s="26">
        <v>4.9381696580737149</v>
      </c>
      <c r="N135" s="26">
        <v>18.128358650182726</v>
      </c>
      <c r="O135" s="26">
        <v>0.8407397506682478</v>
      </c>
      <c r="P135" s="26">
        <v>5.2155356821516712</v>
      </c>
      <c r="Q135" s="26">
        <v>1.0301678673293835</v>
      </c>
      <c r="R135" s="26">
        <v>7.4971111563506332</v>
      </c>
      <c r="S135" s="26">
        <v>0.60920108455419553</v>
      </c>
      <c r="T135" s="26">
        <v>8.0841457971985886E-2</v>
      </c>
      <c r="U135" s="26">
        <v>38.325533972580324</v>
      </c>
      <c r="V135" s="26">
        <v>22.174272978662582</v>
      </c>
      <c r="W135" s="26">
        <v>0.76411346075121056</v>
      </c>
      <c r="X135" s="28">
        <v>924.42746134019001</v>
      </c>
      <c r="Y135" s="28">
        <v>22623.751484986824</v>
      </c>
      <c r="Z135" s="26" t="s">
        <v>25</v>
      </c>
      <c r="AA135" s="26">
        <v>140.83659864826234</v>
      </c>
      <c r="AB135" s="28" t="s">
        <v>25</v>
      </c>
      <c r="AC135" s="26">
        <v>64.275426404366527</v>
      </c>
      <c r="AD135" s="26">
        <v>52.888637577485746</v>
      </c>
      <c r="AE135" s="28">
        <v>2284.8490738148944</v>
      </c>
      <c r="AF135" s="28">
        <v>11821.284716327551</v>
      </c>
      <c r="AG135" s="26">
        <v>16.331052396447443</v>
      </c>
      <c r="AH135" s="26">
        <v>3.2662104792894886</v>
      </c>
      <c r="AI135" s="26">
        <v>155.81921552573706</v>
      </c>
      <c r="AJ135" s="26">
        <v>1.3933833696051487</v>
      </c>
      <c r="AK135" s="26">
        <v>25.770101029256512</v>
      </c>
      <c r="AL135" s="26">
        <v>1387.3903228541587</v>
      </c>
      <c r="AM135" s="26">
        <v>5.9930467509898868</v>
      </c>
      <c r="AN135" s="26">
        <v>41.951327256929204</v>
      </c>
      <c r="AO135" s="26" t="s">
        <v>25</v>
      </c>
      <c r="AP135" s="26">
        <v>206.7601129091511</v>
      </c>
      <c r="AQ135" s="26">
        <v>8.2404392826110939</v>
      </c>
      <c r="AR135" s="26">
        <v>14.982616877474717</v>
      </c>
      <c r="AS135" s="26">
        <v>7.4913084387373582E-2</v>
      </c>
      <c r="AT135" s="28" t="s">
        <v>25</v>
      </c>
      <c r="AU135" s="26">
        <v>20.226532784590869</v>
      </c>
      <c r="AV135" s="26" t="s">
        <v>25</v>
      </c>
      <c r="AW135" s="26">
        <v>1.4982616877474717</v>
      </c>
      <c r="AX135" s="26">
        <v>8585.0394707930136</v>
      </c>
      <c r="AY135" s="26">
        <v>6.592351426088876</v>
      </c>
      <c r="AZ135" s="26">
        <v>14.083659864826235</v>
      </c>
      <c r="BA135" s="26">
        <v>1.5432095383798958</v>
      </c>
      <c r="BB135" s="26">
        <v>6.592351426088876</v>
      </c>
      <c r="BC135" s="26">
        <v>1.1986093501979773</v>
      </c>
      <c r="BD135" s="26">
        <v>0.92892224640343246</v>
      </c>
      <c r="BE135" s="26">
        <v>1.3334529020952499</v>
      </c>
      <c r="BF135" s="26" t="s">
        <v>25</v>
      </c>
      <c r="BG135" s="26">
        <v>0.9888527139133314</v>
      </c>
      <c r="BH135" s="26" t="s">
        <v>25</v>
      </c>
      <c r="BI135" s="26">
        <v>0.77909607762868527</v>
      </c>
      <c r="BJ135" s="26" t="s">
        <v>25</v>
      </c>
      <c r="BK135" s="26" t="s">
        <v>25</v>
      </c>
      <c r="BL135" s="26" t="s">
        <v>25</v>
      </c>
      <c r="BM135" s="26" t="s">
        <v>25</v>
      </c>
      <c r="BN135" s="26" t="s">
        <v>25</v>
      </c>
      <c r="BO135" s="26">
        <v>5.9930467509898868</v>
      </c>
      <c r="BP135" s="26">
        <v>1.4982616877474717E-2</v>
      </c>
      <c r="BQ135" s="26">
        <v>235.22708497635307</v>
      </c>
      <c r="BR135" s="26">
        <v>0.11986093501979773</v>
      </c>
      <c r="BS135" s="26">
        <v>7.8359086269192773</v>
      </c>
      <c r="BT135" s="26">
        <v>37.456542193686793</v>
      </c>
      <c r="BU135" s="26">
        <v>0.14982616877474716</v>
      </c>
      <c r="BV135" s="26">
        <v>1.1986093501979773</v>
      </c>
      <c r="BW135" s="26">
        <v>11.506649761900583</v>
      </c>
      <c r="BX135" s="36">
        <v>10.682492581602373</v>
      </c>
      <c r="BY135" s="29">
        <v>16.434603971695957</v>
      </c>
      <c r="BZ135" s="41">
        <v>81.54001246081755</v>
      </c>
    </row>
    <row r="136" spans="1:78">
      <c r="A136" s="10" t="s">
        <v>3</v>
      </c>
      <c r="B136" s="9">
        <v>594</v>
      </c>
      <c r="C136" s="9" t="s">
        <v>11</v>
      </c>
      <c r="D136" s="16">
        <v>8.1941546666666698E-2</v>
      </c>
      <c r="E136" s="16">
        <v>5.008760581501305E-2</v>
      </c>
      <c r="F136" s="16">
        <v>9.3140700000000631E-3</v>
      </c>
      <c r="G136" s="16">
        <v>5.1735024554810147E-2</v>
      </c>
      <c r="H136" s="16">
        <v>1.8474486225971389E-2</v>
      </c>
      <c r="I136" s="16">
        <v>8.5142208496687313E-2</v>
      </c>
      <c r="J136" s="28">
        <v>66.500683386231728</v>
      </c>
      <c r="K136" s="28">
        <v>408.10031209295624</v>
      </c>
      <c r="L136" s="28">
        <v>1114.9005514105763</v>
      </c>
      <c r="M136" s="26">
        <v>7.0856734766642324</v>
      </c>
      <c r="N136" s="26">
        <v>3.7827376927116942</v>
      </c>
      <c r="O136" s="26">
        <v>2.6679687722533125</v>
      </c>
      <c r="P136" s="26">
        <v>24.065958361450242</v>
      </c>
      <c r="Q136" s="26">
        <v>1.4901856411899264</v>
      </c>
      <c r="R136" s="26">
        <v>0.39990044860862889</v>
      </c>
      <c r="S136" s="26">
        <v>0.7956102313973491</v>
      </c>
      <c r="T136" s="26">
        <v>0.22845175079601943</v>
      </c>
      <c r="U136" s="26">
        <v>33.766613172269601</v>
      </c>
      <c r="V136" s="26">
        <v>23.478060123420075</v>
      </c>
      <c r="W136" s="26">
        <v>0.47939494492847273</v>
      </c>
      <c r="X136" s="28">
        <v>1220.613282856342</v>
      </c>
      <c r="Y136" s="28">
        <v>1114.9005514105763</v>
      </c>
      <c r="Z136" s="26" t="s">
        <v>25</v>
      </c>
      <c r="AA136" s="26">
        <v>92.191335563167826</v>
      </c>
      <c r="AB136" s="26">
        <v>43.022623262811656</v>
      </c>
      <c r="AC136" s="26">
        <v>19.421641358640692</v>
      </c>
      <c r="AD136" s="26">
        <v>56.666940926160493</v>
      </c>
      <c r="AE136" s="28">
        <v>66.500683386231728</v>
      </c>
      <c r="AF136" s="28">
        <v>408.10031209295624</v>
      </c>
      <c r="AG136" s="26">
        <v>6.2690108182954125</v>
      </c>
      <c r="AH136" s="28" t="s">
        <v>25</v>
      </c>
      <c r="AI136" s="26">
        <v>52.24175681912844</v>
      </c>
      <c r="AJ136" s="28" t="s">
        <v>25</v>
      </c>
      <c r="AK136" s="26">
        <v>30.23875806471905</v>
      </c>
      <c r="AL136" s="26">
        <v>714.17554616267341</v>
      </c>
      <c r="AM136" s="26">
        <v>11.06296026758014</v>
      </c>
      <c r="AN136" s="26">
        <v>81.128375295587688</v>
      </c>
      <c r="AO136" s="26" t="s">
        <v>25</v>
      </c>
      <c r="AP136" s="26">
        <v>8.8503682140641118</v>
      </c>
      <c r="AQ136" s="26">
        <v>9.8337424600712361E-2</v>
      </c>
      <c r="AR136" s="26">
        <v>2.3109294781167402</v>
      </c>
      <c r="AS136" s="26">
        <v>1.2292178075089045E-2</v>
      </c>
      <c r="AT136" s="28" t="s">
        <v>25</v>
      </c>
      <c r="AU136" s="26">
        <v>1.5979831497615757</v>
      </c>
      <c r="AV136" s="26" t="s">
        <v>25</v>
      </c>
      <c r="AW136" s="26">
        <v>1.4750613690106853</v>
      </c>
      <c r="AX136" s="26">
        <v>427.76779701309874</v>
      </c>
      <c r="AY136" s="26">
        <v>9.7108206793203458</v>
      </c>
      <c r="AZ136" s="26">
        <v>23.355138342669186</v>
      </c>
      <c r="BA136" s="26">
        <v>2.6428182861441445</v>
      </c>
      <c r="BB136" s="26">
        <v>10.325429583074797</v>
      </c>
      <c r="BC136" s="26">
        <v>2.7042791765195897</v>
      </c>
      <c r="BD136" s="26">
        <v>0.63919325990463027</v>
      </c>
      <c r="BE136" s="26">
        <v>2.3723903684921854</v>
      </c>
      <c r="BF136" s="26" t="s">
        <v>25</v>
      </c>
      <c r="BG136" s="26">
        <v>2.015917204314603</v>
      </c>
      <c r="BH136" s="26" t="s">
        <v>25</v>
      </c>
      <c r="BI136" s="26">
        <v>1.3644317663348839</v>
      </c>
      <c r="BJ136" s="26" t="s">
        <v>25</v>
      </c>
      <c r="BK136" s="26" t="s">
        <v>25</v>
      </c>
      <c r="BL136" s="26" t="s">
        <v>25</v>
      </c>
      <c r="BM136" s="26" t="s">
        <v>25</v>
      </c>
      <c r="BN136" s="26" t="s">
        <v>25</v>
      </c>
      <c r="BO136" s="26">
        <v>2.4584356150178088</v>
      </c>
      <c r="BP136" s="28" t="s">
        <v>25</v>
      </c>
      <c r="BQ136" s="28" t="s">
        <v>25</v>
      </c>
      <c r="BR136" s="28" t="s">
        <v>25</v>
      </c>
      <c r="BS136" s="26">
        <v>0.3073044518772261</v>
      </c>
      <c r="BT136" s="26">
        <v>2.4584356150178088</v>
      </c>
      <c r="BU136" s="26">
        <v>9.8337424600712361E-2</v>
      </c>
      <c r="BV136" s="26">
        <v>2.3355138342669184</v>
      </c>
      <c r="BW136" s="26">
        <v>1.1185882048331031</v>
      </c>
      <c r="BX136" s="36">
        <v>5.4896142433234418</v>
      </c>
      <c r="BY136" s="29">
        <v>8.4455603743437564</v>
      </c>
      <c r="BZ136" s="41">
        <v>74.727750650940223</v>
      </c>
    </row>
    <row r="137" spans="1:78">
      <c r="A137" s="10"/>
      <c r="B137" s="9"/>
      <c r="C137" s="9"/>
      <c r="D137" s="16"/>
      <c r="E137" s="16"/>
      <c r="F137" s="16"/>
      <c r="G137" s="16"/>
      <c r="H137" s="16"/>
      <c r="I137" s="16"/>
      <c r="J137" s="28"/>
      <c r="K137" s="28"/>
      <c r="L137" s="28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8"/>
      <c r="Y137" s="28"/>
      <c r="Z137" s="26"/>
      <c r="AA137" s="26"/>
      <c r="AB137" s="26"/>
      <c r="AC137" s="26"/>
      <c r="AD137" s="26"/>
      <c r="AE137" s="28"/>
      <c r="AF137" s="28"/>
      <c r="AG137" s="26"/>
      <c r="AH137" s="28"/>
      <c r="AI137" s="26"/>
      <c r="AJ137" s="28"/>
      <c r="AK137" s="26"/>
      <c r="AL137" s="26"/>
      <c r="AM137" s="26"/>
      <c r="AN137" s="26"/>
      <c r="AO137" s="26"/>
      <c r="AP137" s="26"/>
      <c r="AQ137" s="26"/>
      <c r="AR137" s="26"/>
      <c r="AS137" s="26"/>
      <c r="AT137" s="28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8"/>
      <c r="BQ137" s="28"/>
      <c r="BR137" s="28"/>
      <c r="BS137" s="26"/>
      <c r="BT137" s="26"/>
      <c r="BU137" s="26"/>
      <c r="BV137" s="26"/>
      <c r="BW137" s="26"/>
      <c r="BX137" s="36"/>
      <c r="BY137" s="29"/>
      <c r="BZ137" s="41"/>
    </row>
    <row r="138" spans="1:78">
      <c r="A138" s="10" t="s">
        <v>0</v>
      </c>
      <c r="B138" s="9">
        <v>383</v>
      </c>
      <c r="C138" s="9" t="s">
        <v>10</v>
      </c>
      <c r="D138" s="16">
        <v>0.38989819999999997</v>
      </c>
      <c r="E138" s="16">
        <v>1.109669594000863E-2</v>
      </c>
      <c r="F138" s="16">
        <v>-0.14565755000000002</v>
      </c>
      <c r="G138" s="16">
        <v>2.1671202928393266E-2</v>
      </c>
      <c r="H138" s="16">
        <v>-0.28736797595849106</v>
      </c>
      <c r="I138" s="16">
        <v>5.1085024668029843E-3</v>
      </c>
      <c r="J138" s="28">
        <v>1517.8727835435307</v>
      </c>
      <c r="K138" s="28">
        <v>18836.910443256045</v>
      </c>
      <c r="L138" s="28">
        <v>41534.80253016085</v>
      </c>
      <c r="M138" s="26">
        <v>6.4817363646617299</v>
      </c>
      <c r="N138" s="26">
        <v>23.675926043814272</v>
      </c>
      <c r="O138" s="26">
        <v>0.36130055859737237</v>
      </c>
      <c r="P138" s="26">
        <v>4.9063383606052007</v>
      </c>
      <c r="Q138" s="26">
        <v>0.69390502423290978</v>
      </c>
      <c r="R138" s="26">
        <v>0.28698546749182902</v>
      </c>
      <c r="S138" s="26">
        <v>1.3753979916589516</v>
      </c>
      <c r="T138" s="26">
        <v>2.3381183802344517E-2</v>
      </c>
      <c r="U138" s="26">
        <v>49.315265539331818</v>
      </c>
      <c r="V138" s="26">
        <v>23.594887822297945</v>
      </c>
      <c r="W138" s="26">
        <v>0.76049638435505784</v>
      </c>
      <c r="X138" s="28">
        <v>516.74754321561613</v>
      </c>
      <c r="Y138" s="28">
        <v>41534.80253016085</v>
      </c>
      <c r="Z138" s="26" t="s">
        <v>25</v>
      </c>
      <c r="AA138" s="26">
        <v>81.899610622852379</v>
      </c>
      <c r="AB138" s="26">
        <v>3.8999814582310655</v>
      </c>
      <c r="AC138" s="26">
        <v>25.154880405590372</v>
      </c>
      <c r="AD138" s="26">
        <v>14.039933249631837</v>
      </c>
      <c r="AE138" s="28">
        <v>1517.8727835435307</v>
      </c>
      <c r="AF138" s="28">
        <v>18836.910443256045</v>
      </c>
      <c r="AG138" s="26">
        <v>6.6299684789928115</v>
      </c>
      <c r="AH138" s="26">
        <v>18.193413502647921</v>
      </c>
      <c r="AI138" s="26">
        <v>286.64863717998333</v>
      </c>
      <c r="AJ138" s="26">
        <v>0.83849601351967906</v>
      </c>
      <c r="AK138" s="26">
        <v>34.319836832433381</v>
      </c>
      <c r="AL138" s="26">
        <v>343.19836832433379</v>
      </c>
      <c r="AM138" s="28" t="s">
        <v>25</v>
      </c>
      <c r="AN138" s="28" t="s">
        <v>25</v>
      </c>
      <c r="AO138" s="26" t="s">
        <v>25</v>
      </c>
      <c r="AP138" s="26">
        <v>200.84904509889986</v>
      </c>
      <c r="AQ138" s="26">
        <v>3.1199851665848524</v>
      </c>
      <c r="AR138" s="26">
        <v>228.14891530651732</v>
      </c>
      <c r="AS138" s="26">
        <v>1.9499907291155329E-2</v>
      </c>
      <c r="AT138" s="28" t="s">
        <v>25</v>
      </c>
      <c r="AU138" s="26">
        <v>33.734839613698718</v>
      </c>
      <c r="AV138" s="26" t="s">
        <v>25</v>
      </c>
      <c r="AW138" s="26">
        <v>2.7299870207617456</v>
      </c>
      <c r="AX138" s="26">
        <v>411.44804384337743</v>
      </c>
      <c r="AY138" s="26">
        <v>1.9499907291155327</v>
      </c>
      <c r="AZ138" s="26">
        <v>4.4849786769657252</v>
      </c>
      <c r="BA138" s="26">
        <v>0.42899796040541721</v>
      </c>
      <c r="BB138" s="26">
        <v>1.3649935103808728</v>
      </c>
      <c r="BC138" s="26">
        <v>0.38999814582310655</v>
      </c>
      <c r="BD138" s="26">
        <v>0.11699944374693196</v>
      </c>
      <c r="BE138" s="26">
        <v>0.19499907291155327</v>
      </c>
      <c r="BF138" s="26" t="s">
        <v>25</v>
      </c>
      <c r="BG138" s="26">
        <v>0.31199851665848527</v>
      </c>
      <c r="BH138" s="26" t="s">
        <v>25</v>
      </c>
      <c r="BI138" s="26">
        <v>0.15599925832924263</v>
      </c>
      <c r="BJ138" s="26" t="s">
        <v>25</v>
      </c>
      <c r="BK138" s="26" t="s">
        <v>25</v>
      </c>
      <c r="BL138" s="26" t="s">
        <v>25</v>
      </c>
      <c r="BM138" s="26" t="s">
        <v>25</v>
      </c>
      <c r="BN138" s="26" t="s">
        <v>25</v>
      </c>
      <c r="BO138" s="26">
        <v>21.449898020270862</v>
      </c>
      <c r="BP138" s="26">
        <v>1.9499907291155329E-2</v>
      </c>
      <c r="BQ138" s="26">
        <v>791.69623602090633</v>
      </c>
      <c r="BR138" s="26">
        <v>0.19499907291155327</v>
      </c>
      <c r="BS138" s="26">
        <v>3.9779810873956869</v>
      </c>
      <c r="BT138" s="26">
        <v>35.099833124079588</v>
      </c>
      <c r="BU138" s="26">
        <v>0.21449898020270861</v>
      </c>
      <c r="BV138" s="26">
        <v>0.58499721873465982</v>
      </c>
      <c r="BW138" s="26">
        <v>7.8974624529179076</v>
      </c>
      <c r="BX138" s="36">
        <v>17.967359050445101</v>
      </c>
      <c r="BY138" s="29">
        <v>27.642090846838617</v>
      </c>
      <c r="BZ138" s="41">
        <v>93.619846182957133</v>
      </c>
    </row>
    <row r="139" spans="1:78">
      <c r="A139" s="10" t="s">
        <v>0</v>
      </c>
      <c r="B139" s="9">
        <v>404</v>
      </c>
      <c r="C139" s="9" t="s">
        <v>10</v>
      </c>
      <c r="D139" s="16">
        <v>-0.62599663333333333</v>
      </c>
      <c r="E139" s="16">
        <v>3.649244318503949E-2</v>
      </c>
      <c r="F139" s="16">
        <v>-6.5709473333333435E-2</v>
      </c>
      <c r="G139" s="16">
        <v>1.4141443339437981E-2</v>
      </c>
      <c r="H139" s="16">
        <v>-0.12820821875853</v>
      </c>
      <c r="I139" s="16">
        <v>4.0251162046828014E-2</v>
      </c>
      <c r="J139" s="28">
        <v>6036.1899327119891</v>
      </c>
      <c r="K139" s="28">
        <v>48818.880819984908</v>
      </c>
      <c r="L139" s="28">
        <v>211744.54331559717</v>
      </c>
      <c r="M139" s="26">
        <v>11.837829969529452</v>
      </c>
      <c r="N139" s="26">
        <v>15.570419647843821</v>
      </c>
      <c r="O139" s="26">
        <v>1.1287188540659958</v>
      </c>
      <c r="P139" s="26">
        <v>1.8393741104871291</v>
      </c>
      <c r="Q139" s="26">
        <v>0.67402933973266765</v>
      </c>
      <c r="R139" s="26">
        <v>1.1276093999184591</v>
      </c>
      <c r="S139" s="26">
        <v>0.40266194653133364</v>
      </c>
      <c r="T139" s="26">
        <v>6.1709457567661719E-2</v>
      </c>
      <c r="U139" s="26">
        <v>42.437135556167604</v>
      </c>
      <c r="V139" s="26">
        <v>14.998571818188132</v>
      </c>
      <c r="W139" s="26">
        <v>0.77933755525879522</v>
      </c>
      <c r="X139" s="28">
        <v>1089.6021291448437</v>
      </c>
      <c r="Y139" s="28">
        <v>211744.54331559717</v>
      </c>
      <c r="Z139" s="26" t="s">
        <v>25</v>
      </c>
      <c r="AA139" s="26">
        <v>135.28123600718709</v>
      </c>
      <c r="AB139" s="26">
        <v>11.763585739755399</v>
      </c>
      <c r="AC139" s="26">
        <v>169.10154500898386</v>
      </c>
      <c r="AD139" s="26">
        <v>142.63347709453421</v>
      </c>
      <c r="AE139" s="28">
        <v>6036.1899327119891</v>
      </c>
      <c r="AF139" s="28">
        <v>48818.880819984908</v>
      </c>
      <c r="AG139" s="26">
        <v>64.993811212148586</v>
      </c>
      <c r="AH139" s="26">
        <v>6.9993335151544622</v>
      </c>
      <c r="AI139" s="26">
        <v>1024.902407576189</v>
      </c>
      <c r="AJ139" s="26">
        <v>4.4113446524082747</v>
      </c>
      <c r="AK139" s="26">
        <v>14.998571818188132</v>
      </c>
      <c r="AL139" s="26">
        <v>311.73502210351808</v>
      </c>
      <c r="AM139" s="26">
        <v>2.9408964349388498</v>
      </c>
      <c r="AN139" s="26">
        <v>17.645378609633099</v>
      </c>
      <c r="AO139" s="26" t="s">
        <v>25</v>
      </c>
      <c r="AP139" s="26">
        <v>354.3780204101314</v>
      </c>
      <c r="AQ139" s="26">
        <v>82.345100178287794</v>
      </c>
      <c r="AR139" s="26">
        <v>645.52676746907753</v>
      </c>
      <c r="AS139" s="26">
        <v>0.24997619696980225</v>
      </c>
      <c r="AT139" s="26">
        <v>1.4704482174694249</v>
      </c>
      <c r="AU139" s="26">
        <v>82.639189821781684</v>
      </c>
      <c r="AV139" s="26" t="s">
        <v>25</v>
      </c>
      <c r="AW139" s="26">
        <v>1.17635857397554</v>
      </c>
      <c r="AX139" s="26">
        <v>1208.7084347598673</v>
      </c>
      <c r="AY139" s="26">
        <v>4.4113446524082747</v>
      </c>
      <c r="AZ139" s="26">
        <v>9.5579134135512618</v>
      </c>
      <c r="BA139" s="26">
        <v>0.98520030570451478</v>
      </c>
      <c r="BB139" s="26">
        <v>3.5290757219266196</v>
      </c>
      <c r="BC139" s="26">
        <v>0.73522410873471244</v>
      </c>
      <c r="BD139" s="26">
        <v>0.95579134135512622</v>
      </c>
      <c r="BE139" s="26">
        <v>0.646997215686547</v>
      </c>
      <c r="BF139" s="26" t="s">
        <v>25</v>
      </c>
      <c r="BG139" s="26">
        <v>0.39702101871674472</v>
      </c>
      <c r="BH139" s="26" t="s">
        <v>25</v>
      </c>
      <c r="BI139" s="26">
        <v>0.3234986078432735</v>
      </c>
      <c r="BJ139" s="26" t="s">
        <v>25</v>
      </c>
      <c r="BK139" s="26" t="s">
        <v>25</v>
      </c>
      <c r="BL139" s="26" t="s">
        <v>25</v>
      </c>
      <c r="BM139" s="26" t="s">
        <v>25</v>
      </c>
      <c r="BN139" s="26" t="s">
        <v>25</v>
      </c>
      <c r="BO139" s="26">
        <v>24.997619696980223</v>
      </c>
      <c r="BP139" s="26">
        <v>4.4113446524082743E-2</v>
      </c>
      <c r="BQ139" s="26">
        <v>3881.9832941192817</v>
      </c>
      <c r="BR139" s="26">
        <v>0.57347480481307578</v>
      </c>
      <c r="BS139" s="26">
        <v>96.02026860075344</v>
      </c>
      <c r="BT139" s="26">
        <v>286.73740240653785</v>
      </c>
      <c r="BU139" s="26">
        <v>0.58817928698777</v>
      </c>
      <c r="BV139" s="26">
        <v>0.73522410873471244</v>
      </c>
      <c r="BW139" s="26">
        <v>2.2938992192523031</v>
      </c>
      <c r="BX139" s="36">
        <v>12.945103857566764</v>
      </c>
      <c r="BY139" s="29">
        <v>19.915544396256561</v>
      </c>
      <c r="BZ139" s="41">
        <v>102.70992933727295</v>
      </c>
    </row>
    <row r="140" spans="1:78">
      <c r="A140" s="10" t="s">
        <v>0</v>
      </c>
      <c r="B140" s="9">
        <v>478</v>
      </c>
      <c r="C140" s="9" t="s">
        <v>10</v>
      </c>
      <c r="D140" s="16">
        <v>-0.54797918333333318</v>
      </c>
      <c r="E140" s="16">
        <v>3.6500312621698762E-2</v>
      </c>
      <c r="F140" s="16">
        <v>-5.4235536666666584E-2</v>
      </c>
      <c r="G140" s="16">
        <v>2.716830943643217E-2</v>
      </c>
      <c r="H140" s="16">
        <v>-0.10668692436191587</v>
      </c>
      <c r="I140" s="16">
        <v>4.2057432878545069E-2</v>
      </c>
      <c r="J140" s="28">
        <v>2874.3438050723389</v>
      </c>
      <c r="K140" s="28">
        <v>71801.609722266992</v>
      </c>
      <c r="L140" s="28">
        <v>50147.155996503934</v>
      </c>
      <c r="M140" s="26">
        <v>8.6530431954526748</v>
      </c>
      <c r="N140" s="26">
        <v>10.027645672567356</v>
      </c>
      <c r="O140" s="26">
        <v>0.36200362863831703</v>
      </c>
      <c r="P140" s="26">
        <v>1.4175068463499392</v>
      </c>
      <c r="Q140" s="26">
        <v>1.4022946352789236</v>
      </c>
      <c r="R140" s="26">
        <v>1.4831212955800051</v>
      </c>
      <c r="S140" s="26">
        <v>1.9103894643397745</v>
      </c>
      <c r="T140" s="26">
        <v>1.3665564638245023E-2</v>
      </c>
      <c r="U140" s="26">
        <v>57.122169512381298</v>
      </c>
      <c r="V140" s="26">
        <v>47.411856578512811</v>
      </c>
      <c r="W140" s="26">
        <v>0.88897231084711525</v>
      </c>
      <c r="X140" s="28">
        <v>275.80935798077167</v>
      </c>
      <c r="Y140" s="28">
        <v>50147.155996503934</v>
      </c>
      <c r="Z140" s="26" t="s">
        <v>25</v>
      </c>
      <c r="AA140" s="26">
        <v>266.69169325413458</v>
      </c>
      <c r="AB140" s="26">
        <v>2.2794161816592697</v>
      </c>
      <c r="AC140" s="26">
        <v>40.573608033535002</v>
      </c>
      <c r="AD140" s="26">
        <v>30.316235216068289</v>
      </c>
      <c r="AE140" s="28">
        <v>2874.3438050723389</v>
      </c>
      <c r="AF140" s="28">
        <v>71801.609722266992</v>
      </c>
      <c r="AG140" s="26">
        <v>8.547810681222261</v>
      </c>
      <c r="AH140" s="26">
        <v>9.2544296975366347</v>
      </c>
      <c r="AI140" s="26">
        <v>89.581055939209293</v>
      </c>
      <c r="AJ140" s="26">
        <v>1.8235329453274158</v>
      </c>
      <c r="AK140" s="26">
        <v>56.073638068818042</v>
      </c>
      <c r="AL140" s="26">
        <v>166.62532287929261</v>
      </c>
      <c r="AM140" s="28" t="s">
        <v>25</v>
      </c>
      <c r="AN140" s="28" t="s">
        <v>25</v>
      </c>
      <c r="AO140" s="26" t="s">
        <v>25</v>
      </c>
      <c r="AP140" s="26">
        <v>39.889783179037224</v>
      </c>
      <c r="AQ140" s="26">
        <v>7.0661901631437365</v>
      </c>
      <c r="AR140" s="26">
        <v>348.75067579386825</v>
      </c>
      <c r="AS140" s="26">
        <v>2.2794161816592697E-2</v>
      </c>
      <c r="AT140" s="28" t="s">
        <v>25</v>
      </c>
      <c r="AU140" s="26">
        <v>11.169139290130422</v>
      </c>
      <c r="AV140" s="26" t="s">
        <v>25</v>
      </c>
      <c r="AW140" s="26">
        <v>4.1029491269866858</v>
      </c>
      <c r="AX140" s="26">
        <v>68.382485449778088</v>
      </c>
      <c r="AY140" s="26">
        <v>1.5955913271614888</v>
      </c>
      <c r="AZ140" s="26">
        <v>3.1911826543229775</v>
      </c>
      <c r="BA140" s="26">
        <v>0.2963241036157051</v>
      </c>
      <c r="BB140" s="26">
        <v>1.3676497089955617</v>
      </c>
      <c r="BC140" s="26">
        <v>0.22794161816592698</v>
      </c>
      <c r="BD140" s="26">
        <v>0.20514745634933426</v>
      </c>
      <c r="BE140" s="26">
        <v>0.18235329453274157</v>
      </c>
      <c r="BF140" s="26" t="s">
        <v>25</v>
      </c>
      <c r="BG140" s="28" t="s">
        <v>25</v>
      </c>
      <c r="BH140" s="26" t="s">
        <v>25</v>
      </c>
      <c r="BI140" s="26">
        <v>0.15955913271614891</v>
      </c>
      <c r="BJ140" s="26" t="s">
        <v>25</v>
      </c>
      <c r="BK140" s="26" t="s">
        <v>25</v>
      </c>
      <c r="BL140" s="26" t="s">
        <v>25</v>
      </c>
      <c r="BM140" s="26" t="s">
        <v>25</v>
      </c>
      <c r="BN140" s="26" t="s">
        <v>25</v>
      </c>
      <c r="BO140" s="26">
        <v>22.794161816592698</v>
      </c>
      <c r="BP140" s="26">
        <v>4.5588323633185393E-2</v>
      </c>
      <c r="BQ140" s="26">
        <v>419.41257742530564</v>
      </c>
      <c r="BR140" s="26">
        <v>0.45588323633185396</v>
      </c>
      <c r="BS140" s="26">
        <v>20.765481414915946</v>
      </c>
      <c r="BT140" s="26">
        <v>118.52964144628203</v>
      </c>
      <c r="BU140" s="26">
        <v>0.11397080908296349</v>
      </c>
      <c r="BV140" s="26">
        <v>0.22794161816592698</v>
      </c>
      <c r="BW140" s="26">
        <v>0.41029491269866852</v>
      </c>
      <c r="BX140" s="36">
        <v>21.023738872403559</v>
      </c>
      <c r="BY140" s="29">
        <v>32.344213649851625</v>
      </c>
      <c r="BZ140" s="41">
        <v>95.080674991333908</v>
      </c>
    </row>
    <row r="141" spans="1:78">
      <c r="A141" s="10" t="s">
        <v>0</v>
      </c>
      <c r="B141" s="9">
        <v>535</v>
      </c>
      <c r="C141" s="9" t="s">
        <v>10</v>
      </c>
      <c r="D141" s="16">
        <v>-0.43570142666666672</v>
      </c>
      <c r="E141" s="16">
        <v>1.7288526615097468E-2</v>
      </c>
      <c r="F141" s="16">
        <v>-0.22571854333333341</v>
      </c>
      <c r="G141" s="16">
        <v>4.1815075283425387E-2</v>
      </c>
      <c r="H141" s="16">
        <v>-0.44849265287036549</v>
      </c>
      <c r="I141" s="16">
        <v>2.6196141884891042E-2</v>
      </c>
      <c r="J141" s="28">
        <v>1053.7967455304513</v>
      </c>
      <c r="K141" s="28">
        <v>10320.79638900285</v>
      </c>
      <c r="L141" s="28">
        <v>8542.0619411987518</v>
      </c>
      <c r="M141" s="26">
        <v>8.6444904505303715</v>
      </c>
      <c r="N141" s="26">
        <v>35.816901475592189</v>
      </c>
      <c r="O141" s="26">
        <v>0.20803399428932415</v>
      </c>
      <c r="P141" s="26">
        <v>1.0348871398697312</v>
      </c>
      <c r="Q141" s="26">
        <v>0.93559825220430459</v>
      </c>
      <c r="R141" s="26">
        <v>0.88114851142277872</v>
      </c>
      <c r="S141" s="26">
        <v>1.4760056823534131</v>
      </c>
      <c r="T141" s="26">
        <v>1.2399855332971518E-2</v>
      </c>
      <c r="U141" s="26">
        <v>47.343292453762572</v>
      </c>
      <c r="V141" s="26">
        <v>37.436155238667652</v>
      </c>
      <c r="W141" s="26">
        <v>0.45502509129872282</v>
      </c>
      <c r="X141" s="28">
        <v>1884.2175371506205</v>
      </c>
      <c r="Y141" s="28">
        <v>8542.0619411987518</v>
      </c>
      <c r="Z141" s="26" t="s">
        <v>25</v>
      </c>
      <c r="AA141" s="26">
        <v>426.06894912516771</v>
      </c>
      <c r="AB141" s="28" t="s">
        <v>25</v>
      </c>
      <c r="AC141" s="26">
        <v>9.3073314129284217</v>
      </c>
      <c r="AD141" s="26">
        <v>11.789286456376001</v>
      </c>
      <c r="AE141" s="28">
        <v>1053.7967455304513</v>
      </c>
      <c r="AF141" s="28">
        <v>10320.79638900285</v>
      </c>
      <c r="AG141" s="26">
        <v>7.4665480890381328</v>
      </c>
      <c r="AH141" s="26">
        <v>7.0528889151302039</v>
      </c>
      <c r="AI141" s="26">
        <v>297.83460521370949</v>
      </c>
      <c r="AJ141" s="26">
        <v>1.220294563028393</v>
      </c>
      <c r="AK141" s="26">
        <v>27.715164651831298</v>
      </c>
      <c r="AL141" s="26">
        <v>337.13222673496284</v>
      </c>
      <c r="AM141" s="28" t="s">
        <v>25</v>
      </c>
      <c r="AN141" s="28" t="s">
        <v>25</v>
      </c>
      <c r="AO141" s="26" t="s">
        <v>25</v>
      </c>
      <c r="AP141" s="26">
        <v>178.49393354127173</v>
      </c>
      <c r="AQ141" s="26">
        <v>4.1365917390792983</v>
      </c>
      <c r="AR141" s="26">
        <v>2.7921994238785266</v>
      </c>
      <c r="AS141" s="26">
        <v>2.0682958695396492E-2</v>
      </c>
      <c r="AT141" s="28" t="s">
        <v>25</v>
      </c>
      <c r="AU141" s="26">
        <v>31.851756390910598</v>
      </c>
      <c r="AV141" s="26" t="s">
        <v>25</v>
      </c>
      <c r="AW141" s="26">
        <v>1.8614662825856843</v>
      </c>
      <c r="AX141" s="26">
        <v>66.185467825268773</v>
      </c>
      <c r="AY141" s="26">
        <v>0.82731834781585967</v>
      </c>
      <c r="AZ141" s="26">
        <v>1.8614662825856843</v>
      </c>
      <c r="BA141" s="26">
        <v>0.20682958695396492</v>
      </c>
      <c r="BB141" s="26">
        <v>0.82731834781585967</v>
      </c>
      <c r="BC141" s="28" t="s">
        <v>25</v>
      </c>
      <c r="BD141" s="26">
        <v>0.14478071086777544</v>
      </c>
      <c r="BE141" s="26">
        <v>0.31024438043094738</v>
      </c>
      <c r="BF141" s="26" t="s">
        <v>25</v>
      </c>
      <c r="BG141" s="26">
        <v>0.18614662825856843</v>
      </c>
      <c r="BH141" s="26" t="s">
        <v>25</v>
      </c>
      <c r="BI141" s="26">
        <v>0.16546366956317193</v>
      </c>
      <c r="BJ141" s="26" t="s">
        <v>25</v>
      </c>
      <c r="BK141" s="26" t="s">
        <v>25</v>
      </c>
      <c r="BL141" s="26" t="s">
        <v>25</v>
      </c>
      <c r="BM141" s="26" t="s">
        <v>25</v>
      </c>
      <c r="BN141" s="26" t="s">
        <v>25</v>
      </c>
      <c r="BO141" s="26">
        <v>10.341479347698247</v>
      </c>
      <c r="BP141" s="26">
        <v>2.0682958695396492E-2</v>
      </c>
      <c r="BQ141" s="26">
        <v>488.11782521135723</v>
      </c>
      <c r="BR141" s="28" t="s">
        <v>25</v>
      </c>
      <c r="BS141" s="26">
        <v>12.078847878111551</v>
      </c>
      <c r="BT141" s="26">
        <v>8.2731834781585967</v>
      </c>
      <c r="BU141" s="28" t="s">
        <v>25</v>
      </c>
      <c r="BV141" s="26">
        <v>0.20682958695396492</v>
      </c>
      <c r="BW141" s="26">
        <v>1.8614662825856843</v>
      </c>
      <c r="BX141" s="36">
        <v>20.089020771513351</v>
      </c>
      <c r="BY141" s="29">
        <v>30.906185802328231</v>
      </c>
      <c r="BZ141" s="41">
        <v>98.730270122281084</v>
      </c>
    </row>
    <row r="142" spans="1:78">
      <c r="A142" s="10" t="s">
        <v>1</v>
      </c>
      <c r="B142" s="9">
        <v>410</v>
      </c>
      <c r="C142" s="9" t="s">
        <v>10</v>
      </c>
      <c r="D142" s="16">
        <v>-0.59053883333333324</v>
      </c>
      <c r="E142" s="16">
        <v>3.6380161645233116E-3</v>
      </c>
      <c r="F142" s="16">
        <v>0.22418733333333329</v>
      </c>
      <c r="G142" s="16">
        <v>1.4869705893975703E-2</v>
      </c>
      <c r="H142" s="16">
        <v>0.44489293896876342</v>
      </c>
      <c r="I142" s="16">
        <v>2.3055244439389392E-2</v>
      </c>
      <c r="J142" s="28">
        <v>1978.9845814417922</v>
      </c>
      <c r="K142" s="28">
        <v>2945.1313190240826</v>
      </c>
      <c r="L142" s="28">
        <v>1201.3980807482385</v>
      </c>
      <c r="M142" s="26">
        <v>4.9785712270986018</v>
      </c>
      <c r="N142" s="26">
        <v>36.159897288510138</v>
      </c>
      <c r="O142" s="26">
        <v>0.77004104908052629</v>
      </c>
      <c r="P142" s="26">
        <v>2.5801155665363784</v>
      </c>
      <c r="Q142" s="26">
        <v>0.54155964411722968</v>
      </c>
      <c r="R142" s="26">
        <v>0.94589621249191236</v>
      </c>
      <c r="S142" s="26">
        <v>1.3113553782305245</v>
      </c>
      <c r="T142" s="26">
        <v>6.4597546039306952E-2</v>
      </c>
      <c r="U142" s="26">
        <v>61.614302168119686</v>
      </c>
      <c r="V142" s="26">
        <v>26.937176698390999</v>
      </c>
      <c r="W142" s="26">
        <v>1.0595289501367127</v>
      </c>
      <c r="X142" s="28">
        <v>924.84306664475764</v>
      </c>
      <c r="Y142" s="28">
        <v>1201.3980807482385</v>
      </c>
      <c r="Z142" s="26" t="s">
        <v>25</v>
      </c>
      <c r="AA142" s="26">
        <v>131.09425993216954</v>
      </c>
      <c r="AB142" s="26">
        <v>3.5916235597854667</v>
      </c>
      <c r="AC142" s="26">
        <v>39.328277979650856</v>
      </c>
      <c r="AD142" s="26">
        <v>35.377492063886848</v>
      </c>
      <c r="AE142" s="28">
        <v>1978.9845814417922</v>
      </c>
      <c r="AF142" s="28">
        <v>2945.1313190240826</v>
      </c>
      <c r="AG142" s="26">
        <v>2.4961783740508992</v>
      </c>
      <c r="AH142" s="26">
        <v>3.8430372089704496</v>
      </c>
      <c r="AI142" s="26">
        <v>276.55501410348091</v>
      </c>
      <c r="AJ142" s="28" t="s">
        <v>25</v>
      </c>
      <c r="AK142" s="26">
        <v>22.447647248659166</v>
      </c>
      <c r="AL142" s="26">
        <v>290.92150834262281</v>
      </c>
      <c r="AM142" s="26">
        <v>3.5916235597854667</v>
      </c>
      <c r="AN142" s="26">
        <v>19.753929578820067</v>
      </c>
      <c r="AO142" s="26" t="s">
        <v>25</v>
      </c>
      <c r="AP142" s="26">
        <v>323.24612038069199</v>
      </c>
      <c r="AQ142" s="26">
        <v>1.562356248506678</v>
      </c>
      <c r="AR142" s="26">
        <v>0.53874353396781993</v>
      </c>
      <c r="AS142" s="26">
        <v>1.7958117798927333E-2</v>
      </c>
      <c r="AT142" s="28" t="s">
        <v>25</v>
      </c>
      <c r="AU142" s="26">
        <v>11.852357747292039</v>
      </c>
      <c r="AV142" s="26" t="s">
        <v>25</v>
      </c>
      <c r="AW142" s="26">
        <v>1.0774870679356399</v>
      </c>
      <c r="AX142" s="26">
        <v>77.219906535387537</v>
      </c>
      <c r="AY142" s="26">
        <v>5.3874353396782002</v>
      </c>
      <c r="AZ142" s="26">
        <v>12.211520103270587</v>
      </c>
      <c r="BA142" s="26">
        <v>1.3289007171206226</v>
      </c>
      <c r="BB142" s="26">
        <v>4.8486918057103807</v>
      </c>
      <c r="BC142" s="26">
        <v>1.0774870679356399</v>
      </c>
      <c r="BD142" s="26">
        <v>0.39507859157640135</v>
      </c>
      <c r="BE142" s="26">
        <v>0.68240847635923862</v>
      </c>
      <c r="BF142" s="26" t="s">
        <v>25</v>
      </c>
      <c r="BG142" s="26">
        <v>1.0954451857345673</v>
      </c>
      <c r="BH142" s="26" t="s">
        <v>25</v>
      </c>
      <c r="BI142" s="26">
        <v>0.44895294497318333</v>
      </c>
      <c r="BJ142" s="26" t="s">
        <v>25</v>
      </c>
      <c r="BK142" s="26" t="s">
        <v>25</v>
      </c>
      <c r="BL142" s="26" t="s">
        <v>25</v>
      </c>
      <c r="BM142" s="26" t="s">
        <v>25</v>
      </c>
      <c r="BN142" s="26" t="s">
        <v>25</v>
      </c>
      <c r="BO142" s="26">
        <v>3.5916235597854667</v>
      </c>
      <c r="BP142" s="26">
        <v>0</v>
      </c>
      <c r="BQ142" s="26">
        <v>14.366494239141867</v>
      </c>
      <c r="BR142" s="28" t="s">
        <v>25</v>
      </c>
      <c r="BS142" s="26">
        <v>2.1370160180723525</v>
      </c>
      <c r="BT142" s="26">
        <v>14.366494239141867</v>
      </c>
      <c r="BU142" s="28" t="s">
        <v>25</v>
      </c>
      <c r="BV142" s="26">
        <v>0.53874353396781993</v>
      </c>
      <c r="BW142" s="26">
        <v>4.3099482717425595</v>
      </c>
      <c r="BX142" s="36">
        <v>19.169139465875368</v>
      </c>
      <c r="BY142" s="29">
        <v>29.490983793654411</v>
      </c>
      <c r="BZ142" s="41">
        <v>109.80530163174281</v>
      </c>
    </row>
    <row r="143" spans="1:78">
      <c r="A143" s="10" t="s">
        <v>1</v>
      </c>
      <c r="B143" s="9">
        <v>492</v>
      </c>
      <c r="C143" s="9" t="s">
        <v>10</v>
      </c>
      <c r="D143" s="16">
        <v>-1.8120770999999998</v>
      </c>
      <c r="E143" s="16">
        <v>3.6837771291643014E-2</v>
      </c>
      <c r="F143" s="16">
        <v>0.34449646666666678</v>
      </c>
      <c r="G143" s="16">
        <v>3.1315083370371817E-2</v>
      </c>
      <c r="H143" s="16">
        <v>0.67997037335318666</v>
      </c>
      <c r="I143" s="16">
        <v>4.4623654815803861E-2</v>
      </c>
      <c r="J143" s="28">
        <v>133.79447808442265</v>
      </c>
      <c r="K143" s="28">
        <v>1257.896802503119</v>
      </c>
      <c r="L143" s="28">
        <v>2030.9315647686722</v>
      </c>
      <c r="M143" s="26">
        <v>4.5228471032242723</v>
      </c>
      <c r="N143" s="26">
        <v>19.578907237678731</v>
      </c>
      <c r="O143" s="26">
        <v>6.0536926825310124E-2</v>
      </c>
      <c r="P143" s="26">
        <v>4.2014358079576528</v>
      </c>
      <c r="Q143" s="26">
        <v>0.7448889936963311</v>
      </c>
      <c r="R143" s="26">
        <v>0.58461509024157354</v>
      </c>
      <c r="S143" s="26">
        <v>1.8029465112332632</v>
      </c>
      <c r="T143" s="28" t="s">
        <v>25</v>
      </c>
      <c r="U143" s="26">
        <v>73.804236030501187</v>
      </c>
      <c r="V143" s="26">
        <v>37.508195565547545</v>
      </c>
      <c r="W143" s="26">
        <v>0.41167531718283895</v>
      </c>
      <c r="X143" s="28">
        <v>194.40223311411839</v>
      </c>
      <c r="Y143" s="28">
        <v>2030.9315647686722</v>
      </c>
      <c r="Z143" s="26" t="s">
        <v>25</v>
      </c>
      <c r="AA143" s="26">
        <v>34.30627643190325</v>
      </c>
      <c r="AB143" s="28" t="s">
        <v>25</v>
      </c>
      <c r="AC143" s="26">
        <v>5.0315872100124768</v>
      </c>
      <c r="AD143" s="26">
        <v>8.6909233627488227</v>
      </c>
      <c r="AE143" s="28">
        <v>133.79447808442265</v>
      </c>
      <c r="AF143" s="28">
        <v>1257.896802503119</v>
      </c>
      <c r="AG143" s="26">
        <v>0.36593361527363466</v>
      </c>
      <c r="AH143" s="26">
        <v>1.0749299948663016</v>
      </c>
      <c r="AI143" s="26">
        <v>95.371448480691029</v>
      </c>
      <c r="AJ143" s="26">
        <v>0.80047978341107573</v>
      </c>
      <c r="AK143" s="26">
        <v>22.184725425964096</v>
      </c>
      <c r="AL143" s="26">
        <v>400.2398917055379</v>
      </c>
      <c r="AM143" s="28" t="s">
        <v>25</v>
      </c>
      <c r="AN143" s="28" t="s">
        <v>25</v>
      </c>
      <c r="AO143" s="26" t="s">
        <v>25</v>
      </c>
      <c r="AP143" s="26">
        <v>112.29587818709663</v>
      </c>
      <c r="AQ143" s="26">
        <v>0.16009595668221516</v>
      </c>
      <c r="AR143" s="26">
        <v>0.34306276431903243</v>
      </c>
      <c r="AS143" s="28" t="s">
        <v>25</v>
      </c>
      <c r="AT143" s="28" t="s">
        <v>25</v>
      </c>
      <c r="AU143" s="26">
        <v>8.6909233627488227</v>
      </c>
      <c r="AV143" s="26" t="s">
        <v>25</v>
      </c>
      <c r="AW143" s="26">
        <v>0.4574170190920433</v>
      </c>
      <c r="AX143" s="26">
        <v>38.880446622823676</v>
      </c>
      <c r="AY143" s="26">
        <v>0.9148340381840866</v>
      </c>
      <c r="AZ143" s="26">
        <v>2.5157936050062384</v>
      </c>
      <c r="BA143" s="26">
        <v>0.41167531718283895</v>
      </c>
      <c r="BB143" s="26">
        <v>1.8296680763681732</v>
      </c>
      <c r="BC143" s="26">
        <v>0.4574170190920433</v>
      </c>
      <c r="BD143" s="28" t="s">
        <v>25</v>
      </c>
      <c r="BE143" s="26">
        <v>0.18296680763681733</v>
      </c>
      <c r="BF143" s="26" t="s">
        <v>25</v>
      </c>
      <c r="BG143" s="26">
        <v>0.18296680763681733</v>
      </c>
      <c r="BH143" s="26" t="s">
        <v>25</v>
      </c>
      <c r="BI143" s="28" t="s">
        <v>25</v>
      </c>
      <c r="BJ143" s="26" t="s">
        <v>25</v>
      </c>
      <c r="BK143" s="26" t="s">
        <v>25</v>
      </c>
      <c r="BL143" s="26" t="s">
        <v>25</v>
      </c>
      <c r="BM143" s="26" t="s">
        <v>25</v>
      </c>
      <c r="BN143" s="26" t="s">
        <v>25</v>
      </c>
      <c r="BO143" s="28" t="s">
        <v>25</v>
      </c>
      <c r="BP143" s="26">
        <v>0</v>
      </c>
      <c r="BQ143" s="28" t="s">
        <v>25</v>
      </c>
      <c r="BR143" s="28" t="s">
        <v>25</v>
      </c>
      <c r="BS143" s="26">
        <v>1.2121551005939148</v>
      </c>
      <c r="BT143" s="26">
        <v>4.5741701909204329</v>
      </c>
      <c r="BU143" s="28" t="s">
        <v>25</v>
      </c>
      <c r="BV143" s="28" t="s">
        <v>25</v>
      </c>
      <c r="BW143" s="26">
        <v>8.34786059842979</v>
      </c>
      <c r="BX143" s="36">
        <v>23.442136498516319</v>
      </c>
      <c r="BY143" s="29">
        <v>36.064825382332799</v>
      </c>
      <c r="BZ143" s="41">
        <v>105.74086054904205</v>
      </c>
    </row>
    <row r="144" spans="1:78">
      <c r="A144" s="10" t="s">
        <v>1</v>
      </c>
      <c r="B144" s="9">
        <v>556</v>
      </c>
      <c r="C144" s="9" t="s">
        <v>10</v>
      </c>
      <c r="D144" s="16">
        <v>7.4134589999999945E-2</v>
      </c>
      <c r="E144" s="16">
        <v>3.9687429152838821E-2</v>
      </c>
      <c r="F144" s="16">
        <v>-0.10663116000000006</v>
      </c>
      <c r="G144" s="16">
        <v>9.3832585576866176E-3</v>
      </c>
      <c r="H144" s="16">
        <v>-0.20976723909355077</v>
      </c>
      <c r="I144" s="16">
        <v>1.9992327734741921E-2</v>
      </c>
      <c r="J144" s="28">
        <v>691.06756294274351</v>
      </c>
      <c r="K144" s="28">
        <v>2197.088965807814</v>
      </c>
      <c r="L144" s="28">
        <v>1975.5337759784545</v>
      </c>
      <c r="M144" s="26">
        <v>4.8423118861723013</v>
      </c>
      <c r="N144" s="26">
        <v>22.558919466119438</v>
      </c>
      <c r="O144" s="26">
        <v>0.19547837465092585</v>
      </c>
      <c r="P144" s="26">
        <v>3.4708729405004473</v>
      </c>
      <c r="Q144" s="26">
        <v>0.87971753098710259</v>
      </c>
      <c r="R144" s="26">
        <v>1.7304530060258512</v>
      </c>
      <c r="S144" s="26">
        <v>1.3788597823584725</v>
      </c>
      <c r="T144" s="26">
        <v>1.106890436797359E-2</v>
      </c>
      <c r="U144" s="26">
        <v>75.73494905666935</v>
      </c>
      <c r="V144" s="26">
        <v>26.586622779523125</v>
      </c>
      <c r="W144" s="26">
        <v>0.27694398728669922</v>
      </c>
      <c r="X144" s="28">
        <v>245.55700206087332</v>
      </c>
      <c r="Y144" s="28">
        <v>1975.5337759784545</v>
      </c>
      <c r="Z144" s="26" t="s">
        <v>25</v>
      </c>
      <c r="AA144" s="26">
        <v>44.311037965871876</v>
      </c>
      <c r="AB144" s="26">
        <v>7.3851729943119793</v>
      </c>
      <c r="AC144" s="26">
        <v>18.647561810637747</v>
      </c>
      <c r="AD144" s="26">
        <v>12.000906115756965</v>
      </c>
      <c r="AE144" s="28">
        <v>691.06756294274351</v>
      </c>
      <c r="AF144" s="28">
        <v>2197.088965807814</v>
      </c>
      <c r="AG144" s="26">
        <v>3.0463838601536914</v>
      </c>
      <c r="AH144" s="26">
        <v>5.0773064335894862</v>
      </c>
      <c r="AI144" s="26">
        <v>119.82443183271188</v>
      </c>
      <c r="AJ144" s="26">
        <v>0.66466556948807809</v>
      </c>
      <c r="AK144" s="26">
        <v>23.263294932082733</v>
      </c>
      <c r="AL144" s="26">
        <v>312.02355900968115</v>
      </c>
      <c r="AM144" s="28" t="s">
        <v>25</v>
      </c>
      <c r="AN144" s="28" t="s">
        <v>25</v>
      </c>
      <c r="AO144" s="26" t="s">
        <v>25</v>
      </c>
      <c r="AP144" s="26">
        <v>84.006342810298761</v>
      </c>
      <c r="AQ144" s="26">
        <v>0.77544316440275785</v>
      </c>
      <c r="AR144" s="26">
        <v>1.7170527211775353</v>
      </c>
      <c r="AS144" s="28" t="s">
        <v>25</v>
      </c>
      <c r="AT144" s="28" t="s">
        <v>25</v>
      </c>
      <c r="AU144" s="26">
        <v>17.72441518634875</v>
      </c>
      <c r="AV144" s="26" t="s">
        <v>25</v>
      </c>
      <c r="AW144" s="26">
        <v>1.2924052740045964</v>
      </c>
      <c r="AX144" s="26">
        <v>134.77940714619362</v>
      </c>
      <c r="AY144" s="26">
        <v>1.2924052740045964</v>
      </c>
      <c r="AZ144" s="26">
        <v>5.7235090705917839</v>
      </c>
      <c r="BA144" s="26">
        <v>1.4216458014050561</v>
      </c>
      <c r="BB144" s="26">
        <v>7.5698023191697779</v>
      </c>
      <c r="BC144" s="26">
        <v>1.2924052740045964</v>
      </c>
      <c r="BD144" s="26">
        <v>0.350795717229819</v>
      </c>
      <c r="BE144" s="26">
        <v>0.51696210960183864</v>
      </c>
      <c r="BF144" s="26" t="s">
        <v>25</v>
      </c>
      <c r="BG144" s="26">
        <v>0.51696210960183864</v>
      </c>
      <c r="BH144" s="26" t="s">
        <v>25</v>
      </c>
      <c r="BI144" s="26">
        <v>0.27694398728669922</v>
      </c>
      <c r="BJ144" s="26" t="s">
        <v>25</v>
      </c>
      <c r="BK144" s="26" t="s">
        <v>25</v>
      </c>
      <c r="BL144" s="26" t="s">
        <v>25</v>
      </c>
      <c r="BM144" s="26" t="s">
        <v>25</v>
      </c>
      <c r="BN144" s="26" t="s">
        <v>25</v>
      </c>
      <c r="BO144" s="26">
        <v>5.5388797457339844</v>
      </c>
      <c r="BP144" s="26">
        <v>0</v>
      </c>
      <c r="BQ144" s="26">
        <v>169.85897886917553</v>
      </c>
      <c r="BR144" s="26">
        <v>0.40618451468715888</v>
      </c>
      <c r="BS144" s="26">
        <v>1.8462932485779948</v>
      </c>
      <c r="BT144" s="26">
        <v>16.616639237201952</v>
      </c>
      <c r="BU144" s="26">
        <v>7.3851729943119795E-2</v>
      </c>
      <c r="BV144" s="28" t="s">
        <v>25</v>
      </c>
      <c r="BW144" s="26">
        <v>3.1571614550683709</v>
      </c>
      <c r="BX144" s="36">
        <v>20.118694362017802</v>
      </c>
      <c r="BY144" s="29">
        <v>30.951837480027386</v>
      </c>
      <c r="BZ144" s="41">
        <v>111.41654191593653</v>
      </c>
    </row>
    <row r="145" spans="1:78">
      <c r="A145" s="10" t="s">
        <v>2</v>
      </c>
      <c r="B145" s="9">
        <v>747</v>
      </c>
      <c r="C145" s="9" t="s">
        <v>10</v>
      </c>
      <c r="D145" s="16">
        <v>-0.21577076333333328</v>
      </c>
      <c r="E145" s="16">
        <v>4.7890675555963234E-2</v>
      </c>
      <c r="F145" s="16">
        <v>-9.4829933333334671E-3</v>
      </c>
      <c r="G145" s="16">
        <v>4.1629068409664585E-2</v>
      </c>
      <c r="H145" s="16">
        <v>-1.8504990772549072E-2</v>
      </c>
      <c r="I145" s="16">
        <v>4.3897193104343306E-2</v>
      </c>
      <c r="J145" s="28">
        <v>9939.9406169437079</v>
      </c>
      <c r="K145" s="28">
        <v>31962.109814704647</v>
      </c>
      <c r="L145" s="28">
        <v>64061.987344127847</v>
      </c>
      <c r="M145" s="26">
        <v>10.13130506088295</v>
      </c>
      <c r="N145" s="26">
        <v>8.6237309185275048</v>
      </c>
      <c r="O145" s="26">
        <v>2.8953828874148302</v>
      </c>
      <c r="P145" s="26">
        <v>11.383808306979915</v>
      </c>
      <c r="Q145" s="26">
        <v>2.1521012130341144</v>
      </c>
      <c r="R145" s="26">
        <v>1.21653907652325</v>
      </c>
      <c r="S145" s="26">
        <v>1.0060209854147204</v>
      </c>
      <c r="T145" s="26">
        <v>0.2147458382903128</v>
      </c>
      <c r="U145" s="26">
        <v>26.203419339469068</v>
      </c>
      <c r="V145" s="26">
        <v>25.900330367088248</v>
      </c>
      <c r="W145" s="26">
        <v>0.96437400302988152</v>
      </c>
      <c r="X145" s="28">
        <v>1086.9872691293951</v>
      </c>
      <c r="Y145" s="28">
        <v>64061.987344127847</v>
      </c>
      <c r="Z145" s="26" t="s">
        <v>25</v>
      </c>
      <c r="AA145" s="26">
        <v>121.23558895232797</v>
      </c>
      <c r="AB145" s="26">
        <v>52.351731593050715</v>
      </c>
      <c r="AC145" s="26">
        <v>107.18328205103541</v>
      </c>
      <c r="AD145" s="26">
        <v>87.620266561000676</v>
      </c>
      <c r="AE145" s="28">
        <v>9939.9406169437079</v>
      </c>
      <c r="AF145" s="28">
        <v>31962.109814704647</v>
      </c>
      <c r="AG145" s="26">
        <v>19.149712345879077</v>
      </c>
      <c r="AH145" s="26">
        <v>3.1135503526393316</v>
      </c>
      <c r="AI145" s="26">
        <v>162.56590336789432</v>
      </c>
      <c r="AJ145" s="26">
        <v>0.24798188649339811</v>
      </c>
      <c r="AK145" s="26">
        <v>30.584432667519099</v>
      </c>
      <c r="AL145" s="26">
        <v>491.83074154523962</v>
      </c>
      <c r="AM145" s="26">
        <v>11.021417177484361</v>
      </c>
      <c r="AN145" s="26">
        <v>64.750825917720618</v>
      </c>
      <c r="AO145" s="26" t="s">
        <v>25</v>
      </c>
      <c r="AP145" s="26">
        <v>103.73908918307154</v>
      </c>
      <c r="AQ145" s="26">
        <v>28.931220090896449</v>
      </c>
      <c r="AR145" s="26">
        <v>309.97735811674767</v>
      </c>
      <c r="AS145" s="26">
        <v>0.12399094324669906</v>
      </c>
      <c r="AT145" s="28" t="s">
        <v>25</v>
      </c>
      <c r="AU145" s="26">
        <v>49.320841869242514</v>
      </c>
      <c r="AV145" s="26" t="s">
        <v>25</v>
      </c>
      <c r="AW145" s="26">
        <v>1.928748006059763</v>
      </c>
      <c r="AX145" s="26">
        <v>1708.3196625100759</v>
      </c>
      <c r="AY145" s="26">
        <v>10.745881748047251</v>
      </c>
      <c r="AZ145" s="26">
        <v>23.14497607271716</v>
      </c>
      <c r="BA145" s="26">
        <v>2.9206755520333556</v>
      </c>
      <c r="BB145" s="26">
        <v>11.021417177484361</v>
      </c>
      <c r="BC145" s="26">
        <v>2.6175865796525355</v>
      </c>
      <c r="BD145" s="26">
        <v>1.0608114033328697</v>
      </c>
      <c r="BE145" s="26">
        <v>2.4798188649339812</v>
      </c>
      <c r="BF145" s="26" t="s">
        <v>25</v>
      </c>
      <c r="BG145" s="26">
        <v>1.9838550919471849</v>
      </c>
      <c r="BH145" s="26" t="s">
        <v>25</v>
      </c>
      <c r="BI145" s="26">
        <v>1.2536862039388461</v>
      </c>
      <c r="BJ145" s="26" t="s">
        <v>25</v>
      </c>
      <c r="BK145" s="26" t="s">
        <v>25</v>
      </c>
      <c r="BL145" s="26" t="s">
        <v>25</v>
      </c>
      <c r="BM145" s="26" t="s">
        <v>25</v>
      </c>
      <c r="BN145" s="26" t="s">
        <v>25</v>
      </c>
      <c r="BO145" s="26">
        <v>9.6437400302988152</v>
      </c>
      <c r="BP145" s="26">
        <v>1.3776771471855451E-2</v>
      </c>
      <c r="BQ145" s="26">
        <v>1201.3344723457953</v>
      </c>
      <c r="BR145" s="26">
        <v>1.5154448619040997</v>
      </c>
      <c r="BS145" s="26">
        <v>15.705519477915216</v>
      </c>
      <c r="BT145" s="26">
        <v>107.45881748047252</v>
      </c>
      <c r="BU145" s="26">
        <v>0.42707991562751901</v>
      </c>
      <c r="BV145" s="26">
        <v>2.2042834354968721</v>
      </c>
      <c r="BW145" s="26">
        <v>4.3259062421626115</v>
      </c>
      <c r="BX145" s="36">
        <v>8.1008902077151337</v>
      </c>
      <c r="BY145" s="29">
        <v>12.462908011869436</v>
      </c>
      <c r="BZ145" s="41">
        <v>75.010228010903532</v>
      </c>
    </row>
    <row r="146" spans="1:78">
      <c r="A146" s="10" t="s">
        <v>2</v>
      </c>
      <c r="B146" s="9">
        <v>762</v>
      </c>
      <c r="C146" s="9" t="s">
        <v>10</v>
      </c>
      <c r="D146" s="16">
        <v>-8.5431523333333315E-2</v>
      </c>
      <c r="E146" s="16">
        <v>1.4580683564679984E-3</v>
      </c>
      <c r="F146" s="16">
        <v>0.13996363333333339</v>
      </c>
      <c r="G146" s="16">
        <v>1.6699793078159275E-2</v>
      </c>
      <c r="H146" s="16">
        <v>0.27562337041997648</v>
      </c>
      <c r="I146" s="16">
        <v>7.5979138902552201E-2</v>
      </c>
      <c r="J146" s="28">
        <v>12029.279637384387</v>
      </c>
      <c r="K146" s="28">
        <v>55086.004108695328</v>
      </c>
      <c r="L146" s="28">
        <v>128534.00958695577</v>
      </c>
      <c r="M146" s="26">
        <v>12.349348802404339</v>
      </c>
      <c r="N146" s="26">
        <v>10.041307115238933</v>
      </c>
      <c r="O146" s="26">
        <v>2.0435986068010337</v>
      </c>
      <c r="P146" s="26">
        <v>5.9631315901904438</v>
      </c>
      <c r="Q146" s="26">
        <v>1.046436824723751</v>
      </c>
      <c r="R146" s="26">
        <v>0.68315600038026547</v>
      </c>
      <c r="S146" s="26">
        <v>0.80383703365739079</v>
      </c>
      <c r="T146" s="26">
        <v>0.14735645654308377</v>
      </c>
      <c r="U146" s="26">
        <v>25.44655307908236</v>
      </c>
      <c r="V146" s="26">
        <v>20.819907064703749</v>
      </c>
      <c r="W146" s="26">
        <v>1.0120788156453211</v>
      </c>
      <c r="X146" s="28">
        <v>1055.4536220301204</v>
      </c>
      <c r="Y146" s="28">
        <v>128534.00958695577</v>
      </c>
      <c r="Z146" s="26" t="s">
        <v>25</v>
      </c>
      <c r="AA146" s="26">
        <v>134.46189979287837</v>
      </c>
      <c r="AB146" s="26">
        <v>59.278902059225949</v>
      </c>
      <c r="AC146" s="26">
        <v>133.44982097723303</v>
      </c>
      <c r="AD146" s="26">
        <v>106.7020237066067</v>
      </c>
      <c r="AE146" s="28">
        <v>12029.279637384387</v>
      </c>
      <c r="AF146" s="28">
        <v>55086.004108695328</v>
      </c>
      <c r="AG146" s="26">
        <v>32.386522100650275</v>
      </c>
      <c r="AH146" s="26">
        <v>15.759512986477143</v>
      </c>
      <c r="AI146" s="26">
        <v>707.00934407223144</v>
      </c>
      <c r="AJ146" s="26">
        <v>5.0314775406367387</v>
      </c>
      <c r="AK146" s="26">
        <v>23.422395447791715</v>
      </c>
      <c r="AL146" s="26">
        <v>563.87248300239321</v>
      </c>
      <c r="AM146" s="26">
        <v>8.6749612769598947</v>
      </c>
      <c r="AN146" s="26">
        <v>47.712287023279423</v>
      </c>
      <c r="AO146" s="26" t="s">
        <v>25</v>
      </c>
      <c r="AP146" s="26">
        <v>300.73199093460971</v>
      </c>
      <c r="AQ146" s="26">
        <v>40.483152625812842</v>
      </c>
      <c r="AR146" s="26">
        <v>517.60602285860705</v>
      </c>
      <c r="AS146" s="26">
        <v>0.28916537589866315</v>
      </c>
      <c r="AT146" s="26">
        <v>2.8916537589866316</v>
      </c>
      <c r="AU146" s="26">
        <v>70.267186343375144</v>
      </c>
      <c r="AV146" s="26" t="s">
        <v>25</v>
      </c>
      <c r="AW146" s="26">
        <v>1.4458268794933158</v>
      </c>
      <c r="AX146" s="26">
        <v>3166.3608660903615</v>
      </c>
      <c r="AY146" s="26">
        <v>10.265370844402542</v>
      </c>
      <c r="AZ146" s="26">
        <v>22.988647383943722</v>
      </c>
      <c r="BA146" s="26">
        <v>2.6747797270626341</v>
      </c>
      <c r="BB146" s="26">
        <v>9.8316227805545466</v>
      </c>
      <c r="BC146" s="26">
        <v>2.6024883830879686</v>
      </c>
      <c r="BD146" s="26">
        <v>1.64824264262238</v>
      </c>
      <c r="BE146" s="26">
        <v>1.7783670617767784</v>
      </c>
      <c r="BF146" s="26" t="s">
        <v>25</v>
      </c>
      <c r="BG146" s="26">
        <v>1.6771591802122463</v>
      </c>
      <c r="BH146" s="26" t="s">
        <v>25</v>
      </c>
      <c r="BI146" s="26">
        <v>1.0409953532351874</v>
      </c>
      <c r="BJ146" s="26" t="s">
        <v>25</v>
      </c>
      <c r="BK146" s="26" t="s">
        <v>25</v>
      </c>
      <c r="BL146" s="26" t="s">
        <v>25</v>
      </c>
      <c r="BM146" s="26" t="s">
        <v>25</v>
      </c>
      <c r="BN146" s="26" t="s">
        <v>25</v>
      </c>
      <c r="BO146" s="26">
        <v>18.795749433413107</v>
      </c>
      <c r="BP146" s="26">
        <v>2.8916537589866315E-2</v>
      </c>
      <c r="BQ146" s="26">
        <v>1995.2410937007758</v>
      </c>
      <c r="BR146" s="26">
        <v>1.0554536220301205</v>
      </c>
      <c r="BS146" s="26">
        <v>37.446916178876876</v>
      </c>
      <c r="BT146" s="26">
        <v>215.42820504450404</v>
      </c>
      <c r="BU146" s="26">
        <v>0.46266460143786103</v>
      </c>
      <c r="BV146" s="26">
        <v>1.8795749433413105</v>
      </c>
      <c r="BW146" s="26">
        <v>3.5711923923484901</v>
      </c>
      <c r="BX146" s="36">
        <v>9.5994065281899097</v>
      </c>
      <c r="BY146" s="29">
        <v>14.768317735676783</v>
      </c>
      <c r="BZ146" s="41">
        <v>79.024008896582686</v>
      </c>
    </row>
    <row r="147" spans="1:78">
      <c r="A147" s="10" t="s">
        <v>2</v>
      </c>
      <c r="B147" s="9">
        <v>803</v>
      </c>
      <c r="C147" s="9" t="s">
        <v>10</v>
      </c>
      <c r="D147" s="16"/>
      <c r="E147" s="16"/>
      <c r="F147" s="16">
        <v>0.21448046666666665</v>
      </c>
      <c r="G147" s="16">
        <v>5.6548622134703136E-3</v>
      </c>
      <c r="H147" s="16">
        <v>0.41940061083545699</v>
      </c>
      <c r="I147" s="16">
        <v>1.6407398190247325E-2</v>
      </c>
      <c r="J147" s="28">
        <v>2781.1790157161358</v>
      </c>
      <c r="K147" s="28">
        <v>4364.3567492543898</v>
      </c>
      <c r="L147" s="28">
        <v>50526.948942710209</v>
      </c>
      <c r="M147" s="26">
        <v>8.5380687618567048</v>
      </c>
      <c r="N147" s="26">
        <v>16.593717837741679</v>
      </c>
      <c r="O147" s="26">
        <v>2.6515396595709548</v>
      </c>
      <c r="P147" s="26">
        <v>8.6888911587882607</v>
      </c>
      <c r="Q147" s="26">
        <v>1.8019785640658179</v>
      </c>
      <c r="R147" s="26">
        <v>2.6432221070401511</v>
      </c>
      <c r="S147" s="26">
        <v>0.78994026144349405</v>
      </c>
      <c r="T147" s="26">
        <v>0.2195067812824098</v>
      </c>
      <c r="U147" s="26">
        <v>34.182579371676994</v>
      </c>
      <c r="V147" s="26">
        <v>22.261148519686817</v>
      </c>
      <c r="W147" s="26">
        <v>1.3327398126917767</v>
      </c>
      <c r="X147" s="28">
        <v>1460.1555969820893</v>
      </c>
      <c r="Y147" s="28">
        <v>50526.948942710209</v>
      </c>
      <c r="Z147" s="26" t="s">
        <v>25</v>
      </c>
      <c r="AA147" s="26">
        <v>169.88771238708361</v>
      </c>
      <c r="AB147" s="26">
        <v>51.259223565068332</v>
      </c>
      <c r="AC147" s="26">
        <v>46.572665981976371</v>
      </c>
      <c r="AD147" s="26">
        <v>43.497112568072268</v>
      </c>
      <c r="AE147" s="28">
        <v>2781.1790157161358</v>
      </c>
      <c r="AF147" s="28">
        <v>4364.3567492543898</v>
      </c>
      <c r="AG147" s="26">
        <v>14.645492447162381</v>
      </c>
      <c r="AH147" s="26">
        <v>1.7428136012123232</v>
      </c>
      <c r="AI147" s="26">
        <v>96.074430453385204</v>
      </c>
      <c r="AJ147" s="28" t="s">
        <v>25</v>
      </c>
      <c r="AK147" s="26">
        <v>23.432787915459809</v>
      </c>
      <c r="AL147" s="26">
        <v>319.27173534813988</v>
      </c>
      <c r="AM147" s="26">
        <v>13.180943202446143</v>
      </c>
      <c r="AN147" s="26">
        <v>80.55020845939309</v>
      </c>
      <c r="AO147" s="26" t="s">
        <v>25</v>
      </c>
      <c r="AP147" s="26">
        <v>57.996150090763031</v>
      </c>
      <c r="AQ147" s="26">
        <v>26.361886404892285</v>
      </c>
      <c r="AR147" s="26">
        <v>43.057747794657395</v>
      </c>
      <c r="AS147" s="26">
        <v>0.10251844713013668</v>
      </c>
      <c r="AT147" s="26">
        <v>1.464549244716238</v>
      </c>
      <c r="AU147" s="26">
        <v>12.74157842903127</v>
      </c>
      <c r="AV147" s="26" t="s">
        <v>25</v>
      </c>
      <c r="AW147" s="26">
        <v>1.464549244716238</v>
      </c>
      <c r="AX147" s="26">
        <v>1026.649020546083</v>
      </c>
      <c r="AY147" s="26">
        <v>14.059672749275885</v>
      </c>
      <c r="AZ147" s="26">
        <v>29.730349667739635</v>
      </c>
      <c r="BA147" s="26">
        <v>3.397754247741672</v>
      </c>
      <c r="BB147" s="26">
        <v>13.913217824804262</v>
      </c>
      <c r="BC147" s="26">
        <v>2.9290984894324761</v>
      </c>
      <c r="BD147" s="26">
        <v>1.3766762900332636</v>
      </c>
      <c r="BE147" s="26">
        <v>2.7387070876193653</v>
      </c>
      <c r="BF147" s="26" t="s">
        <v>25</v>
      </c>
      <c r="BG147" s="26">
        <v>2.270051329310169</v>
      </c>
      <c r="BH147" s="26" t="s">
        <v>25</v>
      </c>
      <c r="BI147" s="26">
        <v>1.4938402296105628</v>
      </c>
      <c r="BJ147" s="26" t="s">
        <v>25</v>
      </c>
      <c r="BK147" s="26" t="s">
        <v>25</v>
      </c>
      <c r="BL147" s="26" t="s">
        <v>25</v>
      </c>
      <c r="BM147" s="26" t="s">
        <v>25</v>
      </c>
      <c r="BN147" s="26" t="s">
        <v>25</v>
      </c>
      <c r="BO147" s="26">
        <v>5.8581969788649522</v>
      </c>
      <c r="BP147" s="26">
        <v>1.4645492447162381E-2</v>
      </c>
      <c r="BQ147" s="26">
        <v>410.07378852054666</v>
      </c>
      <c r="BR147" s="26">
        <v>0.61511068278081993</v>
      </c>
      <c r="BS147" s="26">
        <v>4.4375842114902007</v>
      </c>
      <c r="BT147" s="26">
        <v>45.401026586203379</v>
      </c>
      <c r="BU147" s="26">
        <v>0.41007378852054671</v>
      </c>
      <c r="BV147" s="26">
        <v>2.343278791545981</v>
      </c>
      <c r="BW147" s="26">
        <v>5.0819858791653463</v>
      </c>
      <c r="BX147" s="36">
        <v>10.281899109792283</v>
      </c>
      <c r="BY147" s="29">
        <v>15.818306322757358</v>
      </c>
      <c r="BZ147" s="41">
        <v>82.282677741263853</v>
      </c>
    </row>
    <row r="148" spans="1:78">
      <c r="A148" s="10" t="s">
        <v>2</v>
      </c>
      <c r="B148" s="9">
        <v>810</v>
      </c>
      <c r="C148" s="9" t="s">
        <v>10</v>
      </c>
      <c r="D148" s="16">
        <v>-0.14563249333333322</v>
      </c>
      <c r="E148" s="16">
        <v>3.1812046850313372E-2</v>
      </c>
      <c r="F148" s="16">
        <v>-0.22895889999999997</v>
      </c>
      <c r="G148" s="16">
        <v>4.4213522136396274E-2</v>
      </c>
      <c r="H148" s="16">
        <v>-0.45242541529799979</v>
      </c>
      <c r="I148" s="16">
        <v>4.3088715161319548E-2</v>
      </c>
      <c r="J148" s="28">
        <v>352.22492134065772</v>
      </c>
      <c r="K148" s="28">
        <v>12356.178232914757</v>
      </c>
      <c r="L148" s="28">
        <v>25106.178879627594</v>
      </c>
      <c r="M148" s="26">
        <v>13.578496034412529</v>
      </c>
      <c r="N148" s="26">
        <v>16.818982474853303</v>
      </c>
      <c r="O148" s="26">
        <v>0.46908439970655363</v>
      </c>
      <c r="P148" s="26">
        <v>3.8706634665644031</v>
      </c>
      <c r="Q148" s="26">
        <v>1.4251715818989625</v>
      </c>
      <c r="R148" s="26">
        <v>0.40038103649107665</v>
      </c>
      <c r="S148" s="26">
        <v>2.4305486703370835</v>
      </c>
      <c r="T148" s="26">
        <v>2.951307057839328E-2</v>
      </c>
      <c r="U148" s="26">
        <v>43.640446228999735</v>
      </c>
      <c r="V148" s="26">
        <v>44.058882543660189</v>
      </c>
      <c r="W148" s="26">
        <v>0.7384170258713999</v>
      </c>
      <c r="X148" s="28">
        <v>1626.9788470033177</v>
      </c>
      <c r="Y148" s="28">
        <v>25106.178879627594</v>
      </c>
      <c r="Z148" s="26" t="s">
        <v>25</v>
      </c>
      <c r="AA148" s="26">
        <v>497.2007974200759</v>
      </c>
      <c r="AB148" s="26">
        <v>12.306950431189998</v>
      </c>
      <c r="AC148" s="26">
        <v>11.322394396694797</v>
      </c>
      <c r="AD148" s="26">
        <v>11.322394396694797</v>
      </c>
      <c r="AE148" s="28">
        <v>352.22492134065772</v>
      </c>
      <c r="AF148" s="28">
        <v>12356.178232914757</v>
      </c>
      <c r="AG148" s="26">
        <v>6.694981034567359</v>
      </c>
      <c r="AH148" s="26">
        <v>7.4580119613011382</v>
      </c>
      <c r="AI148" s="26">
        <v>45.535716595402995</v>
      </c>
      <c r="AJ148" s="28" t="s">
        <v>25</v>
      </c>
      <c r="AK148" s="26">
        <v>71.380312500901994</v>
      </c>
      <c r="AL148" s="26">
        <v>479.97106681640992</v>
      </c>
      <c r="AM148" s="28" t="s">
        <v>25</v>
      </c>
      <c r="AN148" s="26">
        <v>19.691120689903997</v>
      </c>
      <c r="AO148" s="26" t="s">
        <v>25</v>
      </c>
      <c r="AP148" s="26">
        <v>29.536681034855995</v>
      </c>
      <c r="AQ148" s="26">
        <v>2.9536681034855996</v>
      </c>
      <c r="AR148" s="26">
        <v>0.31998071121093996</v>
      </c>
      <c r="AS148" s="26">
        <v>2.4613900862379995E-2</v>
      </c>
      <c r="AT148" s="28" t="s">
        <v>25</v>
      </c>
      <c r="AU148" s="26">
        <v>9.5994213363281986</v>
      </c>
      <c r="AV148" s="26" t="s">
        <v>25</v>
      </c>
      <c r="AW148" s="26">
        <v>7.138031250090199</v>
      </c>
      <c r="AX148" s="26">
        <v>56.611971983473993</v>
      </c>
      <c r="AY148" s="26">
        <v>3.1998071121093994</v>
      </c>
      <c r="AZ148" s="26">
        <v>6.6457532328425994</v>
      </c>
      <c r="BA148" s="26">
        <v>0.76303092673377992</v>
      </c>
      <c r="BB148" s="26">
        <v>1.7229730603665996</v>
      </c>
      <c r="BC148" s="26">
        <v>0.49227801724759995</v>
      </c>
      <c r="BD148" s="26">
        <v>0.41843631466045994</v>
      </c>
      <c r="BE148" s="26">
        <v>0.29536681034855994</v>
      </c>
      <c r="BF148" s="26" t="s">
        <v>25</v>
      </c>
      <c r="BG148" s="26">
        <v>0.31998071121093996</v>
      </c>
      <c r="BH148" s="26" t="s">
        <v>25</v>
      </c>
      <c r="BI148" s="28" t="s">
        <v>25</v>
      </c>
      <c r="BJ148" s="26" t="s">
        <v>25</v>
      </c>
      <c r="BK148" s="26" t="s">
        <v>25</v>
      </c>
      <c r="BL148" s="26" t="s">
        <v>25</v>
      </c>
      <c r="BM148" s="26" t="s">
        <v>25</v>
      </c>
      <c r="BN148" s="26" t="s">
        <v>25</v>
      </c>
      <c r="BO148" s="26">
        <v>27.075290948617997</v>
      </c>
      <c r="BP148" s="26">
        <v>2.4613900862379995E-2</v>
      </c>
      <c r="BQ148" s="26">
        <v>329.82627155589194</v>
      </c>
      <c r="BR148" s="26">
        <v>0.17229730603665999</v>
      </c>
      <c r="BS148" s="26">
        <v>14.079151293281358</v>
      </c>
      <c r="BT148" s="26">
        <v>7.3841702587139988</v>
      </c>
      <c r="BU148" s="28" t="s">
        <v>25</v>
      </c>
      <c r="BV148" s="26">
        <v>0.49227801724759995</v>
      </c>
      <c r="BW148" s="26">
        <v>1.5260618534675598</v>
      </c>
      <c r="BX148" s="36">
        <v>20.29673590504451</v>
      </c>
      <c r="BY148" s="29">
        <v>31.225747546222323</v>
      </c>
      <c r="BZ148" s="41">
        <v>86.77827336947594</v>
      </c>
    </row>
    <row r="149" spans="1:78">
      <c r="A149" s="10" t="s">
        <v>2</v>
      </c>
      <c r="B149" s="9">
        <v>858</v>
      </c>
      <c r="C149" s="9" t="s">
        <v>10</v>
      </c>
      <c r="D149" s="16">
        <v>-0.18727547333333333</v>
      </c>
      <c r="E149" s="16">
        <v>3.761288776673407E-2</v>
      </c>
      <c r="F149" s="16">
        <v>6.2110700000000074E-2</v>
      </c>
      <c r="G149" s="16">
        <v>1.8001540624068803E-2</v>
      </c>
      <c r="H149" s="16">
        <v>0.12206704804934505</v>
      </c>
      <c r="I149" s="16">
        <v>2.5548059389576799E-2</v>
      </c>
      <c r="J149" s="28">
        <v>5072.7016911675873</v>
      </c>
      <c r="K149" s="28">
        <v>30349.497297583854</v>
      </c>
      <c r="L149" s="28">
        <v>58097.609112517661</v>
      </c>
      <c r="M149" s="26">
        <v>9.6009785747382317</v>
      </c>
      <c r="N149" s="26">
        <v>5.9433901547933123</v>
      </c>
      <c r="O149" s="26">
        <v>3.0985269115736367</v>
      </c>
      <c r="P149" s="26">
        <v>14.328177525357843</v>
      </c>
      <c r="Q149" s="26">
        <v>2.2576023321483767</v>
      </c>
      <c r="R149" s="26">
        <v>0.6045047597172839</v>
      </c>
      <c r="S149" s="26">
        <v>0.91142872735966296</v>
      </c>
      <c r="T149" s="26">
        <v>0.21660883648498241</v>
      </c>
      <c r="U149" s="26">
        <v>25.262343464845991</v>
      </c>
      <c r="V149" s="26">
        <v>26.302897657906005</v>
      </c>
      <c r="W149" s="26">
        <v>0.9104849189275156</v>
      </c>
      <c r="X149" s="28">
        <v>1270.3432440274385</v>
      </c>
      <c r="Y149" s="28">
        <v>58097.609112517661</v>
      </c>
      <c r="Z149" s="26" t="s">
        <v>25</v>
      </c>
      <c r="AA149" s="26">
        <v>131.51448828953002</v>
      </c>
      <c r="AB149" s="26">
        <v>56.363352124084301</v>
      </c>
      <c r="AC149" s="26">
        <v>73.994964839823496</v>
      </c>
      <c r="AD149" s="26">
        <v>69.514800953037309</v>
      </c>
      <c r="AE149" s="28">
        <v>5072.7016911675873</v>
      </c>
      <c r="AF149" s="28">
        <v>30349.497297583854</v>
      </c>
      <c r="AG149" s="26">
        <v>13.686178067053291</v>
      </c>
      <c r="AH149" s="26">
        <v>2.442411925376986</v>
      </c>
      <c r="AI149" s="26">
        <v>119.80825361760483</v>
      </c>
      <c r="AJ149" s="26">
        <v>1.8932305457064214</v>
      </c>
      <c r="AK149" s="26">
        <v>28.90428314055605</v>
      </c>
      <c r="AL149" s="26">
        <v>410.4408205958959</v>
      </c>
      <c r="AM149" s="26">
        <v>13.006927413250223</v>
      </c>
      <c r="AN149" s="26">
        <v>73.705922008417929</v>
      </c>
      <c r="AO149" s="26" t="s">
        <v>25</v>
      </c>
      <c r="AP149" s="26">
        <v>95.239612948132191</v>
      </c>
      <c r="AQ149" s="26">
        <v>12.428841750439101</v>
      </c>
      <c r="AR149" s="26">
        <v>273.14547567825468</v>
      </c>
      <c r="AS149" s="26">
        <v>0.10116499099194619</v>
      </c>
      <c r="AT149" s="28" t="s">
        <v>25</v>
      </c>
      <c r="AU149" s="26">
        <v>24.857683500878203</v>
      </c>
      <c r="AV149" s="26" t="s">
        <v>25</v>
      </c>
      <c r="AW149" s="26">
        <v>1.734256988433363</v>
      </c>
      <c r="AX149" s="26">
        <v>250.02204916580985</v>
      </c>
      <c r="AY149" s="26">
        <v>11.56171325622242</v>
      </c>
      <c r="AZ149" s="26">
        <v>24.857683500878203</v>
      </c>
      <c r="BA149" s="26">
        <v>2.9048804556258827</v>
      </c>
      <c r="BB149" s="26">
        <v>10.839106177708519</v>
      </c>
      <c r="BC149" s="26">
        <v>2.4568640669472641</v>
      </c>
      <c r="BD149" s="26">
        <v>0.76596350322473539</v>
      </c>
      <c r="BE149" s="26">
        <v>2.3990555006661523</v>
      </c>
      <c r="BF149" s="26" t="s">
        <v>25</v>
      </c>
      <c r="BG149" s="26">
        <v>2.2545340849633719</v>
      </c>
      <c r="BH149" s="26" t="s">
        <v>25</v>
      </c>
      <c r="BI149" s="26">
        <v>1.4452141570278025</v>
      </c>
      <c r="BJ149" s="26" t="s">
        <v>25</v>
      </c>
      <c r="BK149" s="26" t="s">
        <v>25</v>
      </c>
      <c r="BL149" s="26" t="s">
        <v>25</v>
      </c>
      <c r="BM149" s="26" t="s">
        <v>25</v>
      </c>
      <c r="BN149" s="26" t="s">
        <v>25</v>
      </c>
      <c r="BO149" s="26">
        <v>2.8904283140556051</v>
      </c>
      <c r="BP149" s="26">
        <v>1.4452141570278026E-2</v>
      </c>
      <c r="BQ149" s="26">
        <v>615.66123089384394</v>
      </c>
      <c r="BR149" s="26">
        <v>0.47692067181917486</v>
      </c>
      <c r="BS149" s="26">
        <v>10.882462602419354</v>
      </c>
      <c r="BT149" s="26">
        <v>63.589422909223309</v>
      </c>
      <c r="BU149" s="26">
        <v>0.37575568082722866</v>
      </c>
      <c r="BV149" s="26">
        <v>2.4568640669472641</v>
      </c>
      <c r="BW149" s="26">
        <v>3.6997482419911747</v>
      </c>
      <c r="BX149" s="36">
        <v>8.731454005934717</v>
      </c>
      <c r="BY149" s="29">
        <v>13.433006162976488</v>
      </c>
      <c r="BZ149" s="41">
        <v>71.946531461683577</v>
      </c>
    </row>
    <row r="150" spans="1:78">
      <c r="A150" s="10" t="s">
        <v>3</v>
      </c>
      <c r="B150" s="9">
        <v>375</v>
      </c>
      <c r="C150" s="9" t="s">
        <v>10</v>
      </c>
      <c r="D150" s="16">
        <v>-0.69504846666666675</v>
      </c>
      <c r="E150" s="16">
        <v>9.2431695263765507E-3</v>
      </c>
      <c r="F150" s="16">
        <v>7.5139066666666698E-2</v>
      </c>
      <c r="G150" s="16">
        <v>1.1792110878605801E-2</v>
      </c>
      <c r="H150" s="16">
        <v>0.14973024819791586</v>
      </c>
      <c r="I150" s="16">
        <v>3.8891042948387765E-2</v>
      </c>
      <c r="J150" s="28">
        <v>5795.3180304419429</v>
      </c>
      <c r="K150" s="28">
        <v>30902.718496878148</v>
      </c>
      <c r="L150" s="28">
        <v>34712.642695123403</v>
      </c>
      <c r="M150" s="26">
        <v>7.4611262933793565</v>
      </c>
      <c r="N150" s="26">
        <v>23.725301576966434</v>
      </c>
      <c r="O150" s="26">
        <v>2.1140100545132756</v>
      </c>
      <c r="P150" s="26">
        <v>4.3068796035547141</v>
      </c>
      <c r="Q150" s="26">
        <v>1.5830002700121002</v>
      </c>
      <c r="R150" s="26">
        <v>3.9567161825882349</v>
      </c>
      <c r="S150" s="26">
        <v>0.91332235364862779</v>
      </c>
      <c r="T150" s="26">
        <v>0.18611406954746321</v>
      </c>
      <c r="U150" s="26">
        <v>38.127463643180256</v>
      </c>
      <c r="V150" s="26">
        <v>21.589570456723091</v>
      </c>
      <c r="W150" s="26">
        <v>0.49387906273549548</v>
      </c>
      <c r="X150" s="28">
        <v>1065.3676924722831</v>
      </c>
      <c r="Y150" s="28">
        <v>34712.642695123403</v>
      </c>
      <c r="Z150" s="26" t="s">
        <v>25</v>
      </c>
      <c r="AA150" s="26">
        <v>119.94205809290605</v>
      </c>
      <c r="AB150" s="26">
        <v>39.510325018839644</v>
      </c>
      <c r="AC150" s="26">
        <v>107.24231076542189</v>
      </c>
      <c r="AD150" s="26">
        <v>71.683018248466198</v>
      </c>
      <c r="AE150" s="28">
        <v>5795.3180304419429</v>
      </c>
      <c r="AF150" s="28">
        <v>30902.718496878148</v>
      </c>
      <c r="AG150" s="26">
        <v>12.078870791473834</v>
      </c>
      <c r="AH150" s="26">
        <v>2.1871787064000516</v>
      </c>
      <c r="AI150" s="26">
        <v>123.75198229115131</v>
      </c>
      <c r="AJ150" s="26">
        <v>2.4129519922219922</v>
      </c>
      <c r="AK150" s="26">
        <v>27.092794298632896</v>
      </c>
      <c r="AL150" s="26">
        <v>324.54909836903994</v>
      </c>
      <c r="AM150" s="26">
        <v>7.0554151819356505</v>
      </c>
      <c r="AN150" s="26">
        <v>50.79898930993668</v>
      </c>
      <c r="AO150" s="26" t="s">
        <v>25</v>
      </c>
      <c r="AP150" s="26">
        <v>79.726191555872845</v>
      </c>
      <c r="AQ150" s="26">
        <v>35.277075909678253</v>
      </c>
      <c r="AR150" s="26">
        <v>279.39444120465174</v>
      </c>
      <c r="AS150" s="26">
        <v>8.4664982183227794E-2</v>
      </c>
      <c r="AT150" s="28" t="s">
        <v>25</v>
      </c>
      <c r="AU150" s="26">
        <v>22.436220278555368</v>
      </c>
      <c r="AV150" s="26" t="s">
        <v>25</v>
      </c>
      <c r="AW150" s="26">
        <v>1.8344079473032691</v>
      </c>
      <c r="AX150" s="26">
        <v>2497.6169744052204</v>
      </c>
      <c r="AY150" s="26">
        <v>7.6198483964905028</v>
      </c>
      <c r="AZ150" s="26">
        <v>17.3563213475617</v>
      </c>
      <c r="BA150" s="26">
        <v>2.0319595723974673</v>
      </c>
      <c r="BB150" s="26">
        <v>7.9020650037679276</v>
      </c>
      <c r="BC150" s="26">
        <v>1.693299643664556</v>
      </c>
      <c r="BD150" s="26">
        <v>0.93131480401550593</v>
      </c>
      <c r="BE150" s="26">
        <v>1.6650779829368134</v>
      </c>
      <c r="BF150" s="26" t="s">
        <v>25</v>
      </c>
      <c r="BG150" s="26">
        <v>1.4393046971148726</v>
      </c>
      <c r="BH150" s="26" t="s">
        <v>25</v>
      </c>
      <c r="BI150" s="26">
        <v>0.94542563437937721</v>
      </c>
      <c r="BJ150" s="26" t="s">
        <v>25</v>
      </c>
      <c r="BK150" s="26" t="s">
        <v>25</v>
      </c>
      <c r="BL150" s="26" t="s">
        <v>25</v>
      </c>
      <c r="BM150" s="26" t="s">
        <v>25</v>
      </c>
      <c r="BN150" s="26" t="s">
        <v>25</v>
      </c>
      <c r="BO150" s="26">
        <v>12.69974732748417</v>
      </c>
      <c r="BP150" s="26">
        <v>1.4110830363871301E-2</v>
      </c>
      <c r="BQ150" s="26">
        <v>754.92942446711459</v>
      </c>
      <c r="BR150" s="26">
        <v>0.93131480401550593</v>
      </c>
      <c r="BS150" s="26">
        <v>8.2125032717730981</v>
      </c>
      <c r="BT150" s="26">
        <v>201.78487420335961</v>
      </c>
      <c r="BU150" s="26">
        <v>0.33865992873291118</v>
      </c>
      <c r="BV150" s="26">
        <v>1.693299643664556</v>
      </c>
      <c r="BW150" s="26">
        <v>10.032800388712495</v>
      </c>
      <c r="BX150" s="36">
        <v>10.341246290801186</v>
      </c>
      <c r="BY150" s="29">
        <v>15.90960967815567</v>
      </c>
      <c r="BZ150" s="41">
        <v>90.107436715963729</v>
      </c>
    </row>
    <row r="151" spans="1:78">
      <c r="A151" s="10" t="s">
        <v>3</v>
      </c>
      <c r="B151" s="9">
        <v>385</v>
      </c>
      <c r="C151" s="9" t="s">
        <v>10</v>
      </c>
      <c r="D151" s="16">
        <v>-0.10253641333333335</v>
      </c>
      <c r="E151" s="16">
        <v>2.9472464922135917E-2</v>
      </c>
      <c r="F151" s="16">
        <v>1.0165866666666856E-2</v>
      </c>
      <c r="G151" s="16">
        <v>9.8606824192512092E-3</v>
      </c>
      <c r="H151" s="16">
        <v>1.9947379070544207E-2</v>
      </c>
      <c r="I151" s="16">
        <v>6.3571941296245785E-2</v>
      </c>
      <c r="J151" s="28">
        <v>3252.3620202094248</v>
      </c>
      <c r="K151" s="28">
        <v>32295.983315290439</v>
      </c>
      <c r="L151" s="28">
        <v>134305.76321424748</v>
      </c>
      <c r="M151" s="26">
        <v>6.4318860898575139</v>
      </c>
      <c r="N151" s="26">
        <v>18.547836979048665</v>
      </c>
      <c r="O151" s="26">
        <v>1.2276605528394955</v>
      </c>
      <c r="P151" s="26">
        <v>2.0440946322179081</v>
      </c>
      <c r="Q151" s="26">
        <v>0.88384346127836078</v>
      </c>
      <c r="R151" s="26">
        <v>1.0469357206797967</v>
      </c>
      <c r="S151" s="26">
        <v>0.83821980349506553</v>
      </c>
      <c r="T151" s="26">
        <v>9.3825155682025707E-2</v>
      </c>
      <c r="U151" s="26">
        <v>32.22484678816425</v>
      </c>
      <c r="V151" s="26">
        <v>13.515940153976175</v>
      </c>
      <c r="W151" s="26">
        <v>0.2703188030795235</v>
      </c>
      <c r="X151" s="28">
        <v>1074.1615596054751</v>
      </c>
      <c r="Y151" s="28">
        <v>134305.76321424748</v>
      </c>
      <c r="Z151" s="26" t="s">
        <v>25</v>
      </c>
      <c r="AA151" s="26">
        <v>173.57312618790456</v>
      </c>
      <c r="AB151" s="26">
        <v>18.495497052809505</v>
      </c>
      <c r="AC151" s="26">
        <v>65.445604956095167</v>
      </c>
      <c r="AD151" s="26">
        <v>29.735068338747585</v>
      </c>
      <c r="AE151" s="28">
        <v>3252.3620202094248</v>
      </c>
      <c r="AF151" s="28">
        <v>32295.983315290439</v>
      </c>
      <c r="AG151" s="26">
        <v>38.840543810899959</v>
      </c>
      <c r="AH151" s="26">
        <v>2.3048234788885691</v>
      </c>
      <c r="AI151" s="26">
        <v>614.61959437028497</v>
      </c>
      <c r="AJ151" s="26">
        <v>3.8413724648142815</v>
      </c>
      <c r="AK151" s="26">
        <v>19.63368148682855</v>
      </c>
      <c r="AL151" s="26">
        <v>131.1757560206951</v>
      </c>
      <c r="AM151" s="26">
        <v>2.8454610850476159</v>
      </c>
      <c r="AN151" s="26">
        <v>28.454610850476158</v>
      </c>
      <c r="AO151" s="26" t="s">
        <v>25</v>
      </c>
      <c r="AP151" s="26">
        <v>295.92795284495207</v>
      </c>
      <c r="AQ151" s="26">
        <v>48.372838445809471</v>
      </c>
      <c r="AR151" s="26">
        <v>331.49621640804725</v>
      </c>
      <c r="AS151" s="26">
        <v>9.9591137976666563E-2</v>
      </c>
      <c r="AT151" s="28" t="s">
        <v>25</v>
      </c>
      <c r="AU151" s="26">
        <v>33.007348586552339</v>
      </c>
      <c r="AV151" s="26" t="s">
        <v>25</v>
      </c>
      <c r="AW151" s="26">
        <v>1.8495497052809504</v>
      </c>
      <c r="AX151" s="26">
        <v>202.02773703838074</v>
      </c>
      <c r="AY151" s="26">
        <v>3.1300071935523777</v>
      </c>
      <c r="AZ151" s="26">
        <v>8.1095640923857051</v>
      </c>
      <c r="BA151" s="26">
        <v>0.95322946349095139</v>
      </c>
      <c r="BB151" s="26">
        <v>3.414553302057139</v>
      </c>
      <c r="BC151" s="26">
        <v>0.71136527126190396</v>
      </c>
      <c r="BD151" s="26">
        <v>0.49795568988333272</v>
      </c>
      <c r="BE151" s="26">
        <v>0.66868335498618969</v>
      </c>
      <c r="BF151" s="26" t="s">
        <v>25</v>
      </c>
      <c r="BG151" s="26">
        <v>0.65445604956095171</v>
      </c>
      <c r="BH151" s="26" t="s">
        <v>25</v>
      </c>
      <c r="BI151" s="26">
        <v>0.36990994105619007</v>
      </c>
      <c r="BJ151" s="26" t="s">
        <v>25</v>
      </c>
      <c r="BK151" s="26" t="s">
        <v>25</v>
      </c>
      <c r="BL151" s="26" t="s">
        <v>25</v>
      </c>
      <c r="BM151" s="26" t="s">
        <v>25</v>
      </c>
      <c r="BN151" s="26" t="s">
        <v>25</v>
      </c>
      <c r="BO151" s="26">
        <v>12.804574882714272</v>
      </c>
      <c r="BP151" s="26">
        <v>4.2681916275714236E-2</v>
      </c>
      <c r="BQ151" s="26">
        <v>2745.8699470709494</v>
      </c>
      <c r="BR151" s="26">
        <v>0.35568263563095198</v>
      </c>
      <c r="BS151" s="26">
        <v>29.308249175990447</v>
      </c>
      <c r="BT151" s="26">
        <v>146.54124587995221</v>
      </c>
      <c r="BU151" s="26">
        <v>0.71136527126190396</v>
      </c>
      <c r="BV151" s="26">
        <v>0.85363832551428476</v>
      </c>
      <c r="BW151" s="26">
        <v>3.7844632431133292</v>
      </c>
      <c r="BX151" s="36">
        <v>9.473293768545993</v>
      </c>
      <c r="BY151" s="29">
        <v>14.574298105455373</v>
      </c>
      <c r="BZ151" s="41">
        <v>80.93340761479709</v>
      </c>
    </row>
    <row r="152" spans="1:78">
      <c r="A152" s="10" t="s">
        <v>3</v>
      </c>
      <c r="B152" s="9">
        <v>408</v>
      </c>
      <c r="C152" s="9" t="s">
        <v>10</v>
      </c>
      <c r="D152" s="16">
        <v>-0.44718180333333329</v>
      </c>
      <c r="E152" s="16">
        <v>2.6486365326894783E-2</v>
      </c>
      <c r="F152" s="16">
        <v>2.2596133333333546E-2</v>
      </c>
      <c r="G152" s="16">
        <v>2.2861700281766761E-2</v>
      </c>
      <c r="H152" s="16">
        <v>4.4759720474884968E-2</v>
      </c>
      <c r="I152" s="16">
        <v>5.5120869708789405E-2</v>
      </c>
      <c r="J152" s="28">
        <v>2045.4941962117564</v>
      </c>
      <c r="K152" s="28">
        <v>12254.112696199461</v>
      </c>
      <c r="L152" s="28">
        <v>48191.654737938268</v>
      </c>
      <c r="M152" s="26">
        <v>7.0289170893797044</v>
      </c>
      <c r="N152" s="26">
        <v>16.671286721388892</v>
      </c>
      <c r="O152" s="26">
        <v>2.5386976561434529</v>
      </c>
      <c r="P152" s="26">
        <v>6.5357064470849942</v>
      </c>
      <c r="Q152" s="26">
        <v>1.4355402504362829</v>
      </c>
      <c r="R152" s="26">
        <v>4.0979686294118745</v>
      </c>
      <c r="S152" s="26">
        <v>0.58664678463642317</v>
      </c>
      <c r="T152" s="26">
        <v>0.19779281699270485</v>
      </c>
      <c r="U152" s="26">
        <v>27.430359958415721</v>
      </c>
      <c r="V152" s="26">
        <v>16.024608910414681</v>
      </c>
      <c r="W152" s="26">
        <v>0.50666042878517004</v>
      </c>
      <c r="X152" s="28">
        <v>1088.7307818546444</v>
      </c>
      <c r="Y152" s="28">
        <v>48191.654737938268</v>
      </c>
      <c r="Z152" s="26" t="s">
        <v>25</v>
      </c>
      <c r="AA152" s="26">
        <v>124.89768709587914</v>
      </c>
      <c r="AB152" s="26">
        <v>47.13120267769024</v>
      </c>
      <c r="AC152" s="26">
        <v>37.822790148846416</v>
      </c>
      <c r="AD152" s="26">
        <v>49.252106798186297</v>
      </c>
      <c r="AE152" s="28">
        <v>2045.4941962117564</v>
      </c>
      <c r="AF152" s="28">
        <v>12254.112696199461</v>
      </c>
      <c r="AG152" s="26">
        <v>11.276140240637389</v>
      </c>
      <c r="AH152" s="26">
        <v>0.87192724953726941</v>
      </c>
      <c r="AI152" s="26">
        <v>44.892470550499951</v>
      </c>
      <c r="AJ152" s="26">
        <v>0.65983683748766342</v>
      </c>
      <c r="AK152" s="26">
        <v>20.973385191572156</v>
      </c>
      <c r="AL152" s="26">
        <v>223.87321271902863</v>
      </c>
      <c r="AM152" s="26">
        <v>9.4262405355380476</v>
      </c>
      <c r="AN152" s="26">
        <v>62.448843547939568</v>
      </c>
      <c r="AO152" s="26" t="s">
        <v>25</v>
      </c>
      <c r="AP152" s="26">
        <v>44.774642543805726</v>
      </c>
      <c r="AQ152" s="26">
        <v>28.278721606614141</v>
      </c>
      <c r="AR152" s="26">
        <v>364.08854068515711</v>
      </c>
      <c r="AS152" s="26">
        <v>8.2479604685957927E-2</v>
      </c>
      <c r="AT152" s="26">
        <v>1.178280066942256</v>
      </c>
      <c r="AU152" s="26">
        <v>8.2479604685957923</v>
      </c>
      <c r="AV152" s="26" t="s">
        <v>25</v>
      </c>
      <c r="AW152" s="26">
        <v>0.94262405355380485</v>
      </c>
      <c r="AX152" s="26">
        <v>424.18082409921215</v>
      </c>
      <c r="AY152" s="26">
        <v>9.5440685422322726</v>
      </c>
      <c r="AZ152" s="26">
        <v>23.32994532545667</v>
      </c>
      <c r="BA152" s="26">
        <v>2.7336097553060337</v>
      </c>
      <c r="BB152" s="26">
        <v>11.075832629257206</v>
      </c>
      <c r="BC152" s="26">
        <v>2.0030761138018351</v>
      </c>
      <c r="BD152" s="26">
        <v>0.8601444488678468</v>
      </c>
      <c r="BE152" s="26">
        <v>2.3683429345539344</v>
      </c>
      <c r="BF152" s="26" t="s">
        <v>25</v>
      </c>
      <c r="BG152" s="26">
        <v>1.7438544990745388</v>
      </c>
      <c r="BH152" s="26" t="s">
        <v>25</v>
      </c>
      <c r="BI152" s="26">
        <v>1.1547144656034107</v>
      </c>
      <c r="BJ152" s="26" t="s">
        <v>25</v>
      </c>
      <c r="BK152" s="26" t="s">
        <v>25</v>
      </c>
      <c r="BL152" s="26" t="s">
        <v>25</v>
      </c>
      <c r="BM152" s="26" t="s">
        <v>25</v>
      </c>
      <c r="BN152" s="26" t="s">
        <v>25</v>
      </c>
      <c r="BO152" s="26">
        <v>4.7131202677690238</v>
      </c>
      <c r="BP152" s="26">
        <v>2.3565601338845121E-2</v>
      </c>
      <c r="BQ152" s="26">
        <v>109.5800462256298</v>
      </c>
      <c r="BR152" s="26">
        <v>0.93084125288438224</v>
      </c>
      <c r="BS152" s="26">
        <v>4.8427310751326722</v>
      </c>
      <c r="BT152" s="26">
        <v>47.13120267769024</v>
      </c>
      <c r="BU152" s="26">
        <v>0.11782800669422561</v>
      </c>
      <c r="BV152" s="26">
        <v>2.0030761138018351</v>
      </c>
      <c r="BW152" s="26">
        <v>4.8662966764715172</v>
      </c>
      <c r="BX152" s="36">
        <v>4.3545994065281901</v>
      </c>
      <c r="BY152" s="29">
        <v>6.6993837023510618</v>
      </c>
      <c r="BZ152" s="41">
        <v>73.056000943377683</v>
      </c>
    </row>
    <row r="153" spans="1:78">
      <c r="A153" s="10"/>
      <c r="B153" s="9"/>
      <c r="C153" s="9"/>
      <c r="D153" s="16"/>
      <c r="E153" s="16"/>
      <c r="F153" s="16"/>
      <c r="G153" s="16"/>
      <c r="H153" s="16"/>
      <c r="I153" s="16"/>
      <c r="J153" s="28"/>
      <c r="K153" s="28"/>
      <c r="L153" s="28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8"/>
      <c r="Y153" s="28"/>
      <c r="Z153" s="26"/>
      <c r="AA153" s="26"/>
      <c r="AB153" s="26"/>
      <c r="AC153" s="26"/>
      <c r="AD153" s="26"/>
      <c r="AE153" s="28"/>
      <c r="AF153" s="28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36"/>
      <c r="BY153" s="29"/>
      <c r="BZ153" s="41"/>
    </row>
    <row r="154" spans="1:78">
      <c r="A154" s="10" t="s">
        <v>0</v>
      </c>
      <c r="B154" s="9">
        <v>281</v>
      </c>
      <c r="C154" s="9" t="s">
        <v>9</v>
      </c>
      <c r="D154" s="16">
        <v>-0.15514261000000001</v>
      </c>
      <c r="E154" s="16">
        <v>1.3339702987413224E-2</v>
      </c>
      <c r="F154" s="16">
        <v>7.31134333333332E-2</v>
      </c>
      <c r="G154" s="16">
        <v>8.0350974016082325E-3</v>
      </c>
      <c r="H154" s="16">
        <v>0.14571695267178369</v>
      </c>
      <c r="I154" s="16">
        <v>6.1623100955513023E-2</v>
      </c>
      <c r="J154" s="28">
        <v>1368.1186997939274</v>
      </c>
      <c r="K154" s="28">
        <v>3935.2403889940019</v>
      </c>
      <c r="L154" s="28">
        <v>5753.4210750481925</v>
      </c>
      <c r="M154" s="26">
        <v>5.7987280040922151</v>
      </c>
      <c r="N154" s="26">
        <v>21.130009295137874</v>
      </c>
      <c r="O154" s="26">
        <v>0.11866557049455548</v>
      </c>
      <c r="P154" s="26">
        <v>4.3973741464586755</v>
      </c>
      <c r="Q154" s="26">
        <v>1.1116328533140285</v>
      </c>
      <c r="R154" s="26">
        <v>1.7942001400957075</v>
      </c>
      <c r="S154" s="26">
        <v>1.9427590785860314</v>
      </c>
      <c r="T154" s="28" t="s">
        <v>25</v>
      </c>
      <c r="U154" s="26">
        <v>57.459490996260527</v>
      </c>
      <c r="V154" s="26">
        <v>33.623889399632297</v>
      </c>
      <c r="W154" s="26">
        <v>0.473225110068899</v>
      </c>
      <c r="X154" s="28">
        <v>151.93016691685705</v>
      </c>
      <c r="Y154" s="28">
        <v>5753.4210750481925</v>
      </c>
      <c r="Z154" s="26" t="s">
        <v>25</v>
      </c>
      <c r="AA154" s="26">
        <v>39.850535584749387</v>
      </c>
      <c r="AB154" s="28" t="s">
        <v>25</v>
      </c>
      <c r="AC154" s="26">
        <v>24.408453045659002</v>
      </c>
      <c r="AD154" s="26">
        <v>18.679938555351274</v>
      </c>
      <c r="AE154" s="28">
        <v>1368.1186997939274</v>
      </c>
      <c r="AF154" s="28">
        <v>3935.2403889940019</v>
      </c>
      <c r="AG154" s="26">
        <v>3.5118284484060394</v>
      </c>
      <c r="AH154" s="26">
        <v>3.4620152789251026</v>
      </c>
      <c r="AI154" s="26">
        <v>82.938927185759653</v>
      </c>
      <c r="AJ154" s="26">
        <v>0.3735987711070255</v>
      </c>
      <c r="AK154" s="26">
        <v>34.62015278925103</v>
      </c>
      <c r="AL154" s="26">
        <v>381.070746529166</v>
      </c>
      <c r="AM154" s="28" t="s">
        <v>25</v>
      </c>
      <c r="AN154" s="28" t="s">
        <v>25</v>
      </c>
      <c r="AO154" s="26" t="s">
        <v>25</v>
      </c>
      <c r="AP154" s="26">
        <v>67.745910494073954</v>
      </c>
      <c r="AQ154" s="26">
        <v>4.4831852532843062</v>
      </c>
      <c r="AR154" s="26">
        <v>2.9140704146347987</v>
      </c>
      <c r="AS154" s="26">
        <v>2.4906584740468366E-2</v>
      </c>
      <c r="AT154" s="28" t="s">
        <v>25</v>
      </c>
      <c r="AU154" s="26">
        <v>17.434609318327858</v>
      </c>
      <c r="AV154" s="26" t="s">
        <v>25</v>
      </c>
      <c r="AW154" s="26">
        <v>1.9925267792374695</v>
      </c>
      <c r="AX154" s="26">
        <v>206.72465334588745</v>
      </c>
      <c r="AY154" s="26">
        <v>0.99626338961873473</v>
      </c>
      <c r="AZ154" s="26">
        <v>1.9925267792374695</v>
      </c>
      <c r="BA154" s="26">
        <v>0.24906584740468368</v>
      </c>
      <c r="BB154" s="26">
        <v>1.2453292370234184</v>
      </c>
      <c r="BC154" s="28" t="s">
        <v>25</v>
      </c>
      <c r="BD154" s="26">
        <v>0.1494395084428102</v>
      </c>
      <c r="BE154" s="26">
        <v>0.22415926266421529</v>
      </c>
      <c r="BF154" s="26" t="s">
        <v>25</v>
      </c>
      <c r="BG154" s="28" t="s">
        <v>25</v>
      </c>
      <c r="BH154" s="28" t="s">
        <v>25</v>
      </c>
      <c r="BI154" s="28" t="s">
        <v>25</v>
      </c>
      <c r="BJ154" s="26" t="s">
        <v>25</v>
      </c>
      <c r="BK154" s="26" t="s">
        <v>25</v>
      </c>
      <c r="BL154" s="26" t="s">
        <v>25</v>
      </c>
      <c r="BM154" s="26" t="s">
        <v>25</v>
      </c>
      <c r="BN154" s="26" t="s">
        <v>25</v>
      </c>
      <c r="BO154" s="26">
        <v>7.4719754221405097</v>
      </c>
      <c r="BP154" s="26">
        <v>0</v>
      </c>
      <c r="BQ154" s="26">
        <v>204.23399487184062</v>
      </c>
      <c r="BR154" s="26">
        <v>0.39850535584749386</v>
      </c>
      <c r="BS154" s="26">
        <v>5.3549157192006991</v>
      </c>
      <c r="BT154" s="26">
        <v>14.943950844281019</v>
      </c>
      <c r="BU154" s="26">
        <v>2.4906584740468366E-2</v>
      </c>
      <c r="BV154" s="28" t="s">
        <v>25</v>
      </c>
      <c r="BW154" s="26">
        <v>5.130756456536484</v>
      </c>
      <c r="BX154" s="36">
        <v>22.39614243323442</v>
      </c>
      <c r="BY154" s="29">
        <v>34.455603743437571</v>
      </c>
      <c r="BZ154" s="41">
        <v>94.990406013731643</v>
      </c>
    </row>
    <row r="155" spans="1:78">
      <c r="A155" s="10" t="s">
        <v>0</v>
      </c>
      <c r="B155" s="9">
        <v>312</v>
      </c>
      <c r="C155" s="9" t="s">
        <v>9</v>
      </c>
      <c r="D155" s="16">
        <v>-0.39119234333333336</v>
      </c>
      <c r="E155" s="16">
        <v>3.163581801755936E-2</v>
      </c>
      <c r="F155" s="16">
        <v>-4.5140210000000014E-2</v>
      </c>
      <c r="G155" s="16">
        <v>3.1335649188877525E-2</v>
      </c>
      <c r="H155" s="16">
        <v>-8.9350742753543627E-2</v>
      </c>
      <c r="I155" s="16">
        <v>4.1295422228297192E-2</v>
      </c>
      <c r="J155" s="28">
        <v>7321.8172395827733</v>
      </c>
      <c r="K155" s="28">
        <v>60209.42147796158</v>
      </c>
      <c r="L155" s="28">
        <v>55594.830780745549</v>
      </c>
      <c r="M155" s="26">
        <v>5.2701196101245031</v>
      </c>
      <c r="N155" s="26">
        <v>22.592065240251944</v>
      </c>
      <c r="O155" s="26">
        <v>0.44204403058864422</v>
      </c>
      <c r="P155" s="26">
        <v>4.209504431239651</v>
      </c>
      <c r="Q155" s="26">
        <v>0.91448893706676526</v>
      </c>
      <c r="R155" s="26">
        <v>1.1063715662241975</v>
      </c>
      <c r="S155" s="26">
        <v>1.4952184848193382</v>
      </c>
      <c r="T155" s="26">
        <v>1.3174005644672929E-2</v>
      </c>
      <c r="U155" s="26">
        <v>51.485647636081744</v>
      </c>
      <c r="V155" s="26">
        <v>31.862650052205947</v>
      </c>
      <c r="W155" s="26">
        <v>0.50540755255223224</v>
      </c>
      <c r="X155" s="28">
        <v>540.56633881673542</v>
      </c>
      <c r="Y155" s="28">
        <v>55594.830780745549</v>
      </c>
      <c r="Z155" s="26" t="s">
        <v>25</v>
      </c>
      <c r="AA155" s="26">
        <v>70.317572529006227</v>
      </c>
      <c r="AB155" s="28" t="s">
        <v>25</v>
      </c>
      <c r="AC155" s="26">
        <v>154.69865956381372</v>
      </c>
      <c r="AD155" s="26">
        <v>34.939043850349968</v>
      </c>
      <c r="AE155" s="28">
        <v>7321.8172395827733</v>
      </c>
      <c r="AF155" s="28">
        <v>60209.42147796158</v>
      </c>
      <c r="AG155" s="26">
        <v>12.876905469374266</v>
      </c>
      <c r="AH155" s="26">
        <v>3.6696983163575125</v>
      </c>
      <c r="AI155" s="26">
        <v>158.87376543272345</v>
      </c>
      <c r="AJ155" s="26">
        <v>3.2961362122971671</v>
      </c>
      <c r="AK155" s="26">
        <v>20.216302102089291</v>
      </c>
      <c r="AL155" s="26">
        <v>474.64361457079201</v>
      </c>
      <c r="AM155" s="28" t="s">
        <v>25</v>
      </c>
      <c r="AN155" s="28" t="s">
        <v>25</v>
      </c>
      <c r="AO155" s="26" t="s">
        <v>25</v>
      </c>
      <c r="AP155" s="26">
        <v>147.88664472506622</v>
      </c>
      <c r="AQ155" s="26">
        <v>61.527875962880451</v>
      </c>
      <c r="AR155" s="26">
        <v>507.60497669376372</v>
      </c>
      <c r="AS155" s="26">
        <v>2.1974241415314448E-2</v>
      </c>
      <c r="AT155" s="28" t="s">
        <v>25</v>
      </c>
      <c r="AU155" s="26">
        <v>30.983680395593368</v>
      </c>
      <c r="AV155" s="26" t="s">
        <v>25</v>
      </c>
      <c r="AW155" s="26">
        <v>0.87896965661257787</v>
      </c>
      <c r="AX155" s="26">
        <v>577.92254922276993</v>
      </c>
      <c r="AY155" s="26">
        <v>1.0987120707657223</v>
      </c>
      <c r="AZ155" s="26">
        <v>2.1974241415314446</v>
      </c>
      <c r="BA155" s="26">
        <v>0.24171665556845892</v>
      </c>
      <c r="BB155" s="26">
        <v>1.0987120707657223</v>
      </c>
      <c r="BC155" s="28" t="s">
        <v>25</v>
      </c>
      <c r="BD155" s="28" t="s">
        <v>25</v>
      </c>
      <c r="BE155" s="26">
        <v>0.21974241415314447</v>
      </c>
      <c r="BF155" s="26" t="s">
        <v>25</v>
      </c>
      <c r="BG155" s="26">
        <v>0.13184544849188667</v>
      </c>
      <c r="BH155" s="26" t="s">
        <v>25</v>
      </c>
      <c r="BI155" s="28" t="s">
        <v>25</v>
      </c>
      <c r="BJ155" s="26" t="s">
        <v>25</v>
      </c>
      <c r="BK155" s="26" t="s">
        <v>25</v>
      </c>
      <c r="BL155" s="26" t="s">
        <v>25</v>
      </c>
      <c r="BM155" s="26" t="s">
        <v>25</v>
      </c>
      <c r="BN155" s="26" t="s">
        <v>25</v>
      </c>
      <c r="BO155" s="26">
        <v>6.5922724245943343</v>
      </c>
      <c r="BP155" s="26">
        <v>0</v>
      </c>
      <c r="BQ155" s="26">
        <v>1806.2826443388474</v>
      </c>
      <c r="BR155" s="26">
        <v>1.7359650718098414</v>
      </c>
      <c r="BS155" s="26">
        <v>10.415790430859047</v>
      </c>
      <c r="BT155" s="26">
        <v>131.84544849188669</v>
      </c>
      <c r="BU155" s="26">
        <v>0.26369089698377335</v>
      </c>
      <c r="BV155" s="28" t="s">
        <v>25</v>
      </c>
      <c r="BW155" s="26">
        <v>6.2406845619493021</v>
      </c>
      <c r="BX155" s="36">
        <v>21.53560830860534</v>
      </c>
      <c r="BY155" s="29">
        <v>33.131705090162058</v>
      </c>
      <c r="BZ155" s="41">
        <v>100.32140663330892</v>
      </c>
    </row>
    <row r="156" spans="1:78">
      <c r="A156" s="10" t="s">
        <v>0</v>
      </c>
      <c r="B156" s="9">
        <v>330</v>
      </c>
      <c r="C156" s="9" t="s">
        <v>9</v>
      </c>
      <c r="D156" s="16">
        <v>4.3246133333333381E-3</v>
      </c>
      <c r="E156" s="16">
        <v>3.4706279426883722E-2</v>
      </c>
      <c r="F156" s="16">
        <v>-0.29225520333333321</v>
      </c>
      <c r="G156" s="16">
        <v>8.7922701224275781E-3</v>
      </c>
      <c r="H156" s="16">
        <v>-0.5838456882589953</v>
      </c>
      <c r="I156" s="16">
        <v>5.9724521609246184E-2</v>
      </c>
      <c r="J156" s="28">
        <v>3950.8547629025843</v>
      </c>
      <c r="K156" s="28">
        <v>6943.1121116768772</v>
      </c>
      <c r="L156" s="28">
        <v>14759.712521274394</v>
      </c>
      <c r="M156" s="26">
        <v>10.491785935393734</v>
      </c>
      <c r="N156" s="26">
        <v>15.915155978196156</v>
      </c>
      <c r="O156" s="26">
        <v>1.2449440252157176</v>
      </c>
      <c r="P156" s="26">
        <v>9.7657275660561567</v>
      </c>
      <c r="Q156" s="26">
        <v>1.5399719458561889</v>
      </c>
      <c r="R156" s="26">
        <v>1.3358477614230517</v>
      </c>
      <c r="S156" s="26">
        <v>2.471843886206806</v>
      </c>
      <c r="T156" s="26">
        <v>9.3992776324240232E-2</v>
      </c>
      <c r="U156" s="26">
        <v>46.608439691611551</v>
      </c>
      <c r="V156" s="26">
        <v>33.819675124619629</v>
      </c>
      <c r="W156" s="26">
        <v>0.58232553194709291</v>
      </c>
      <c r="X156" s="28">
        <v>1030.268248829472</v>
      </c>
      <c r="Y156" s="28">
        <v>14759.712521274394</v>
      </c>
      <c r="Z156" s="26" t="s">
        <v>25</v>
      </c>
      <c r="AA156" s="26">
        <v>89.588543376475826</v>
      </c>
      <c r="AB156" s="26">
        <v>15.677995090883272</v>
      </c>
      <c r="AC156" s="26">
        <v>32.027904257090114</v>
      </c>
      <c r="AD156" s="26">
        <v>25.084792145413232</v>
      </c>
      <c r="AE156" s="28">
        <v>3950.8547629025843</v>
      </c>
      <c r="AF156" s="28">
        <v>6943.1121116768772</v>
      </c>
      <c r="AG156" s="26">
        <v>13.751841408289041</v>
      </c>
      <c r="AH156" s="26">
        <v>4.5242214405120293</v>
      </c>
      <c r="AI156" s="26">
        <v>89.140600659593446</v>
      </c>
      <c r="AJ156" s="26">
        <v>0.51513412441473605</v>
      </c>
      <c r="AK156" s="26">
        <v>79.285860888181105</v>
      </c>
      <c r="AL156" s="26">
        <v>642.79779872621407</v>
      </c>
      <c r="AM156" s="26">
        <v>4.4794271688237917</v>
      </c>
      <c r="AN156" s="26">
        <v>31.355990181766543</v>
      </c>
      <c r="AO156" s="26" t="s">
        <v>25</v>
      </c>
      <c r="AP156" s="26">
        <v>42.778529462267215</v>
      </c>
      <c r="AQ156" s="26">
        <v>26.87656301294275</v>
      </c>
      <c r="AR156" s="26">
        <v>139.08621359197875</v>
      </c>
      <c r="AS156" s="26">
        <v>6.7191407532356875E-2</v>
      </c>
      <c r="AT156" s="28" t="s">
        <v>25</v>
      </c>
      <c r="AU156" s="26">
        <v>38.523073651884609</v>
      </c>
      <c r="AV156" s="26" t="s">
        <v>25</v>
      </c>
      <c r="AW156" s="26">
        <v>5.5992839610297391</v>
      </c>
      <c r="AX156" s="26">
        <v>1151.2127823877145</v>
      </c>
      <c r="AY156" s="26">
        <v>4.7033985272649819</v>
      </c>
      <c r="AZ156" s="26">
        <v>9.6307684129711522</v>
      </c>
      <c r="BA156" s="26">
        <v>1.2318424714265428</v>
      </c>
      <c r="BB156" s="26">
        <v>4.4794271688237917</v>
      </c>
      <c r="BC156" s="26">
        <v>0.89588543376475838</v>
      </c>
      <c r="BD156" s="26">
        <v>0.33595703766178436</v>
      </c>
      <c r="BE156" s="26">
        <v>0.8286940262324014</v>
      </c>
      <c r="BF156" s="26" t="s">
        <v>25</v>
      </c>
      <c r="BG156" s="26">
        <v>0.94067970545299617</v>
      </c>
      <c r="BH156" s="26" t="s">
        <v>25</v>
      </c>
      <c r="BI156" s="26">
        <v>0.51513412441473605</v>
      </c>
      <c r="BJ156" s="26" t="s">
        <v>25</v>
      </c>
      <c r="BK156" s="26" t="s">
        <v>25</v>
      </c>
      <c r="BL156" s="26" t="s">
        <v>25</v>
      </c>
      <c r="BM156" s="26" t="s">
        <v>25</v>
      </c>
      <c r="BN156" s="26" t="s">
        <v>25</v>
      </c>
      <c r="BO156" s="26">
        <v>4.4794271688237917</v>
      </c>
      <c r="BP156" s="26">
        <v>0</v>
      </c>
      <c r="BQ156" s="26">
        <v>808.53660397269437</v>
      </c>
      <c r="BR156" s="26">
        <v>0.69431121116768768</v>
      </c>
      <c r="BS156" s="26">
        <v>3.4267617841502007</v>
      </c>
      <c r="BT156" s="26">
        <v>22.397135844118957</v>
      </c>
      <c r="BU156" s="26">
        <v>0.29116276597354646</v>
      </c>
      <c r="BV156" s="26">
        <v>1.1198567922059479</v>
      </c>
      <c r="BW156" s="26">
        <v>3.202790425709011</v>
      </c>
      <c r="BX156" s="36">
        <v>20.163204747774479</v>
      </c>
      <c r="BY156" s="29">
        <v>31.020314996576122</v>
      </c>
      <c r="BZ156" s="41">
        <v>92.469552889199178</v>
      </c>
    </row>
    <row r="157" spans="1:78">
      <c r="A157" s="10" t="s">
        <v>1</v>
      </c>
      <c r="B157" s="9">
        <v>223</v>
      </c>
      <c r="C157" s="9" t="s">
        <v>9</v>
      </c>
      <c r="D157" s="16">
        <v>-0.72652250000000018</v>
      </c>
      <c r="E157" s="16">
        <v>1.1600857161434259E-2</v>
      </c>
      <c r="F157" s="16">
        <v>-6.3594166666666729E-2</v>
      </c>
      <c r="G157" s="16">
        <v>1.830960369512501E-2</v>
      </c>
      <c r="H157" s="16">
        <v>-0.12594432943473893</v>
      </c>
      <c r="I157" s="16">
        <v>4.9570013625309182E-2</v>
      </c>
      <c r="J157" s="28">
        <v>546.9436637640008</v>
      </c>
      <c r="K157" s="28">
        <v>12369.845182318029</v>
      </c>
      <c r="L157" s="28">
        <v>3703.3956044821798</v>
      </c>
      <c r="M157" s="26">
        <v>1.6724776847101595</v>
      </c>
      <c r="N157" s="26">
        <v>26.571056375132279</v>
      </c>
      <c r="O157" s="26">
        <v>0.17337807088755286</v>
      </c>
      <c r="P157" s="26">
        <v>3.2414368319781008</v>
      </c>
      <c r="Q157" s="26">
        <v>0.56221181722852986</v>
      </c>
      <c r="R157" s="26">
        <v>0.8000928446743778</v>
      </c>
      <c r="S157" s="26">
        <v>1.5470038884157371</v>
      </c>
      <c r="T157" s="28" t="s">
        <v>25</v>
      </c>
      <c r="U157" s="26">
        <v>53.308742170641445</v>
      </c>
      <c r="V157" s="26">
        <v>33.758844285755927</v>
      </c>
      <c r="W157" s="28" t="s">
        <v>25</v>
      </c>
      <c r="X157" s="28">
        <v>196.50670554395239</v>
      </c>
      <c r="Y157" s="28">
        <v>3703.3956044821798</v>
      </c>
      <c r="Z157" s="26" t="s">
        <v>25</v>
      </c>
      <c r="AA157" s="26">
        <v>42.828384541630655</v>
      </c>
      <c r="AB157" s="28" t="s">
        <v>25</v>
      </c>
      <c r="AC157" s="26">
        <v>21.414192270815327</v>
      </c>
      <c r="AD157" s="26">
        <v>11.840788667392005</v>
      </c>
      <c r="AE157" s="28">
        <v>546.9436637640008</v>
      </c>
      <c r="AF157" s="28">
        <v>12369.845182318029</v>
      </c>
      <c r="AG157" s="26">
        <v>0.5542496823034555</v>
      </c>
      <c r="AH157" s="28" t="s">
        <v>25</v>
      </c>
      <c r="AI157" s="26">
        <v>61.723260074702999</v>
      </c>
      <c r="AJ157" s="26">
        <v>0.75579502132289378</v>
      </c>
      <c r="AK157" s="26">
        <v>17.887148837975154</v>
      </c>
      <c r="AL157" s="26">
        <v>728.08253720772109</v>
      </c>
      <c r="AM157" s="28" t="s">
        <v>25</v>
      </c>
      <c r="AN157" s="28" t="s">
        <v>25</v>
      </c>
      <c r="AO157" s="26" t="s">
        <v>25</v>
      </c>
      <c r="AP157" s="26">
        <v>150.65514091703017</v>
      </c>
      <c r="AQ157" s="26">
        <v>5.038633475485959</v>
      </c>
      <c r="AR157" s="26">
        <v>25.445099051204092</v>
      </c>
      <c r="AS157" s="28" t="s">
        <v>25</v>
      </c>
      <c r="AT157" s="28" t="s">
        <v>25</v>
      </c>
      <c r="AU157" s="26">
        <v>2.5193167377429795</v>
      </c>
      <c r="AV157" s="26" t="s">
        <v>25</v>
      </c>
      <c r="AW157" s="26">
        <v>0.50386334754859596</v>
      </c>
      <c r="AX157" s="26">
        <v>2269.9043807064245</v>
      </c>
      <c r="AY157" s="26">
        <v>0.75579502132289378</v>
      </c>
      <c r="AZ157" s="26">
        <v>1.7635217164200856</v>
      </c>
      <c r="BA157" s="26">
        <v>0.22673850639686816</v>
      </c>
      <c r="BB157" s="26">
        <v>1.2596583688714897</v>
      </c>
      <c r="BC157" s="28" t="s">
        <v>25</v>
      </c>
      <c r="BD157" s="28" t="s">
        <v>25</v>
      </c>
      <c r="BE157" s="26">
        <v>0.17635217164200859</v>
      </c>
      <c r="BF157" s="26" t="s">
        <v>25</v>
      </c>
      <c r="BG157" s="26">
        <v>0.37789751066144689</v>
      </c>
      <c r="BH157" s="26" t="s">
        <v>25</v>
      </c>
      <c r="BI157" s="28" t="s">
        <v>25</v>
      </c>
      <c r="BJ157" s="26" t="s">
        <v>25</v>
      </c>
      <c r="BK157" s="26" t="s">
        <v>25</v>
      </c>
      <c r="BL157" s="26" t="s">
        <v>25</v>
      </c>
      <c r="BM157" s="26" t="s">
        <v>25</v>
      </c>
      <c r="BN157" s="26" t="s">
        <v>25</v>
      </c>
      <c r="BO157" s="28" t="s">
        <v>25</v>
      </c>
      <c r="BP157" s="26">
        <v>0</v>
      </c>
      <c r="BQ157" s="26">
        <v>12.596583688714897</v>
      </c>
      <c r="BR157" s="28" t="s">
        <v>25</v>
      </c>
      <c r="BS157" s="26">
        <v>3.350691261198163</v>
      </c>
      <c r="BT157" s="26">
        <v>10.077266950971918</v>
      </c>
      <c r="BU157" s="28" t="s">
        <v>25</v>
      </c>
      <c r="BV157" s="26">
        <v>0.75579502132289378</v>
      </c>
      <c r="BW157" s="26">
        <v>9.0947334232521548</v>
      </c>
      <c r="BX157" s="36">
        <v>21.357566765578632</v>
      </c>
      <c r="BY157" s="29">
        <v>32.857795023967128</v>
      </c>
      <c r="BZ157" s="41">
        <v>89.899403466125577</v>
      </c>
    </row>
    <row r="158" spans="1:78">
      <c r="A158" s="10" t="s">
        <v>1</v>
      </c>
      <c r="B158" s="9">
        <v>348</v>
      </c>
      <c r="C158" s="9" t="s">
        <v>9</v>
      </c>
      <c r="D158" s="16">
        <v>-0.43561853666666656</v>
      </c>
      <c r="E158" s="16">
        <v>1.2213261689267613E-2</v>
      </c>
      <c r="F158" s="16">
        <v>-2.335084333333326E-2</v>
      </c>
      <c r="G158" s="16">
        <v>2.738379122939217E-2</v>
      </c>
      <c r="H158" s="16">
        <v>-4.6142164607694679E-2</v>
      </c>
      <c r="I158" s="16">
        <v>4.7736529983231919E-2</v>
      </c>
      <c r="J158" s="28">
        <v>6632.2538611353739</v>
      </c>
      <c r="K158" s="28">
        <v>38488.690917066167</v>
      </c>
      <c r="L158" s="28">
        <v>36944.510739851874</v>
      </c>
      <c r="M158" s="26">
        <v>10.539986249335497</v>
      </c>
      <c r="N158" s="26">
        <v>24.326939776018932</v>
      </c>
      <c r="O158" s="26">
        <v>0.71527668346347439</v>
      </c>
      <c r="P158" s="26">
        <v>4.7186349232245082</v>
      </c>
      <c r="Q158" s="26">
        <v>1.3737429200187439</v>
      </c>
      <c r="R158" s="26">
        <v>0.47844467148390074</v>
      </c>
      <c r="S158" s="26">
        <v>3.1713931944281524</v>
      </c>
      <c r="T158" s="26">
        <v>4.6288374616735295E-2</v>
      </c>
      <c r="U158" s="26">
        <v>37.137533262003657</v>
      </c>
      <c r="V158" s="26">
        <v>60.223026911357287</v>
      </c>
      <c r="W158" s="28" t="s">
        <v>25</v>
      </c>
      <c r="X158" s="28">
        <v>1138.8328806955385</v>
      </c>
      <c r="Y158" s="28">
        <v>36944.510739851874</v>
      </c>
      <c r="Z158" s="26" t="s">
        <v>25</v>
      </c>
      <c r="AA158" s="26">
        <v>123.53441417714316</v>
      </c>
      <c r="AB158" s="26">
        <v>27.023153101250067</v>
      </c>
      <c r="AC158" s="26">
        <v>178.73885551255401</v>
      </c>
      <c r="AD158" s="26">
        <v>37.446369297446516</v>
      </c>
      <c r="AE158" s="28">
        <v>6632.2538611353739</v>
      </c>
      <c r="AF158" s="28">
        <v>38488.690917066167</v>
      </c>
      <c r="AG158" s="26">
        <v>17.526445011382187</v>
      </c>
      <c r="AH158" s="26">
        <v>5.5590486379714417</v>
      </c>
      <c r="AI158" s="26">
        <v>197.26901763912548</v>
      </c>
      <c r="AJ158" s="26">
        <v>5.1343990892375126</v>
      </c>
      <c r="AK158" s="26">
        <v>50.18585575946441</v>
      </c>
      <c r="AL158" s="26">
        <v>714.18333196160893</v>
      </c>
      <c r="AM158" s="28" t="s">
        <v>25</v>
      </c>
      <c r="AN158" s="28" t="s">
        <v>25</v>
      </c>
      <c r="AO158" s="26" t="s">
        <v>25</v>
      </c>
      <c r="AP158" s="26">
        <v>138.20412586067891</v>
      </c>
      <c r="AQ158" s="26">
        <v>50.18585575946441</v>
      </c>
      <c r="AR158" s="26">
        <v>307.67790030994718</v>
      </c>
      <c r="AS158" s="28" t="s">
        <v>25</v>
      </c>
      <c r="AT158" s="28" t="s">
        <v>25</v>
      </c>
      <c r="AU158" s="26">
        <v>30.111513455678644</v>
      </c>
      <c r="AV158" s="26" t="s">
        <v>25</v>
      </c>
      <c r="AW158" s="26">
        <v>1.9302252215178619</v>
      </c>
      <c r="AX158" s="26">
        <v>335.85918854410795</v>
      </c>
      <c r="AY158" s="26">
        <v>1.5441801772142896</v>
      </c>
      <c r="AZ158" s="26">
        <v>3.8604504430357238</v>
      </c>
      <c r="BA158" s="26">
        <v>0.46325405316428686</v>
      </c>
      <c r="BB158" s="26">
        <v>2.316270265821434</v>
      </c>
      <c r="BC158" s="26">
        <v>0.38604504430357239</v>
      </c>
      <c r="BD158" s="26">
        <v>0.27023153101250069</v>
      </c>
      <c r="BE158" s="26">
        <v>0.30883603544285793</v>
      </c>
      <c r="BF158" s="26" t="s">
        <v>25</v>
      </c>
      <c r="BG158" s="26">
        <v>0.23162702658214343</v>
      </c>
      <c r="BH158" s="26" t="s">
        <v>25</v>
      </c>
      <c r="BI158" s="28" t="s">
        <v>25</v>
      </c>
      <c r="BJ158" s="26" t="s">
        <v>25</v>
      </c>
      <c r="BK158" s="26" t="s">
        <v>25</v>
      </c>
      <c r="BL158" s="26" t="s">
        <v>25</v>
      </c>
      <c r="BM158" s="26" t="s">
        <v>25</v>
      </c>
      <c r="BN158" s="26" t="s">
        <v>25</v>
      </c>
      <c r="BO158" s="26">
        <v>27.023153101250067</v>
      </c>
      <c r="BP158" s="26">
        <v>3.8604504430357241E-2</v>
      </c>
      <c r="BQ158" s="26">
        <v>1636.8309878471468</v>
      </c>
      <c r="BR158" s="26">
        <v>1.4669711683535751</v>
      </c>
      <c r="BS158" s="26">
        <v>27.254780127832209</v>
      </c>
      <c r="BT158" s="26">
        <v>111.95306284803598</v>
      </c>
      <c r="BU158" s="26">
        <v>0.11581351329107172</v>
      </c>
      <c r="BV158" s="28" t="s">
        <v>25</v>
      </c>
      <c r="BW158" s="26">
        <v>4.6325405316428681</v>
      </c>
      <c r="BX158" s="36">
        <v>26.632047477744806</v>
      </c>
      <c r="BY158" s="29">
        <v>40.972380734992008</v>
      </c>
      <c r="BZ158" s="41">
        <v>91.23861784791535</v>
      </c>
    </row>
    <row r="159" spans="1:78">
      <c r="A159" s="10" t="s">
        <v>2</v>
      </c>
      <c r="B159" s="9">
        <v>596</v>
      </c>
      <c r="C159" s="9" t="s">
        <v>9</v>
      </c>
      <c r="D159" s="16">
        <v>-0.32977385333333326</v>
      </c>
      <c r="E159" s="16">
        <v>5.3259164886304201E-2</v>
      </c>
      <c r="F159" s="16">
        <v>-0.10500754333333318</v>
      </c>
      <c r="G159" s="16">
        <v>2.1866009388101251E-2</v>
      </c>
      <c r="H159" s="16">
        <v>-0.20835190412302099</v>
      </c>
      <c r="I159" s="16">
        <v>4.5676849472353072E-2</v>
      </c>
      <c r="J159" s="28">
        <v>223.30545103968782</v>
      </c>
      <c r="K159" s="28">
        <v>6200.4330469772476</v>
      </c>
      <c r="L159" s="28">
        <v>3684.3152887835818</v>
      </c>
      <c r="M159" s="26">
        <v>6.938802896240797</v>
      </c>
      <c r="N159" s="26">
        <v>11.438498690906998</v>
      </c>
      <c r="O159" s="26">
        <v>2.0296898903979756</v>
      </c>
      <c r="P159" s="26">
        <v>11.615387554205926</v>
      </c>
      <c r="Q159" s="26">
        <v>1.3459329440621812</v>
      </c>
      <c r="R159" s="26">
        <v>6.6009691841512472</v>
      </c>
      <c r="S159" s="26">
        <v>1.0688014786594238</v>
      </c>
      <c r="T159" s="26">
        <v>0.16162113040812343</v>
      </c>
      <c r="U159" s="26">
        <v>32.589715725175097</v>
      </c>
      <c r="V159" s="26">
        <v>27.557480208787762</v>
      </c>
      <c r="W159" s="26">
        <v>0.46428363395240257</v>
      </c>
      <c r="X159" s="28">
        <v>1662.4349473779575</v>
      </c>
      <c r="Y159" s="28">
        <v>3684.3152887835818</v>
      </c>
      <c r="Z159" s="26" t="s">
        <v>25</v>
      </c>
      <c r="AA159" s="26">
        <v>137.78740104393881</v>
      </c>
      <c r="AB159" s="26">
        <v>53.916809104149976</v>
      </c>
      <c r="AC159" s="26">
        <v>16.923887302135967</v>
      </c>
      <c r="AD159" s="26">
        <v>43.882291854210955</v>
      </c>
      <c r="AE159" s="28">
        <v>223.30545103968782</v>
      </c>
      <c r="AF159" s="28">
        <v>6200.4330469772476</v>
      </c>
      <c r="AG159" s="26">
        <v>10.40893953538451</v>
      </c>
      <c r="AH159" s="26">
        <v>2.3963026268511101</v>
      </c>
      <c r="AI159" s="26">
        <v>27.108173466253184</v>
      </c>
      <c r="AJ159" s="26">
        <v>0.91359037648698571</v>
      </c>
      <c r="AK159" s="26">
        <v>39.688762257221512</v>
      </c>
      <c r="AL159" s="26">
        <v>501.72586249695115</v>
      </c>
      <c r="AM159" s="26">
        <v>8.9861348506916627</v>
      </c>
      <c r="AN159" s="26">
        <v>64.400633096623579</v>
      </c>
      <c r="AO159" s="26" t="s">
        <v>25</v>
      </c>
      <c r="AP159" s="26">
        <v>36.99292180201401</v>
      </c>
      <c r="AQ159" s="26">
        <v>8.9861348506916627E-2</v>
      </c>
      <c r="AR159" s="26">
        <v>0.20967647984947216</v>
      </c>
      <c r="AS159" s="26">
        <v>2.9953782835638876E-2</v>
      </c>
      <c r="AT159" s="28" t="s">
        <v>25</v>
      </c>
      <c r="AU159" s="26">
        <v>3.2949161119202768</v>
      </c>
      <c r="AV159" s="26" t="s">
        <v>25</v>
      </c>
      <c r="AW159" s="26">
        <v>2.9953782835638876</v>
      </c>
      <c r="AX159" s="26">
        <v>68.893700521969407</v>
      </c>
      <c r="AY159" s="26">
        <v>9.2856726790480515</v>
      </c>
      <c r="AZ159" s="26">
        <v>19.769496671521658</v>
      </c>
      <c r="BA159" s="26">
        <v>2.291464386926374</v>
      </c>
      <c r="BB159" s="26">
        <v>8.3870591939788852</v>
      </c>
      <c r="BC159" s="26">
        <v>2.3963026268511101</v>
      </c>
      <c r="BD159" s="26">
        <v>0.44930674253458314</v>
      </c>
      <c r="BE159" s="26">
        <v>1.7373194044670546</v>
      </c>
      <c r="BF159" s="26" t="s">
        <v>25</v>
      </c>
      <c r="BG159" s="26">
        <v>1.6923887302135963</v>
      </c>
      <c r="BH159" s="26" t="s">
        <v>25</v>
      </c>
      <c r="BI159" s="26">
        <v>1.0783361820829995</v>
      </c>
      <c r="BJ159" s="26" t="s">
        <v>25</v>
      </c>
      <c r="BK159" s="26" t="s">
        <v>25</v>
      </c>
      <c r="BL159" s="26" t="s">
        <v>25</v>
      </c>
      <c r="BM159" s="26" t="s">
        <v>25</v>
      </c>
      <c r="BN159" s="26" t="s">
        <v>25</v>
      </c>
      <c r="BO159" s="26">
        <v>2.9953782835638876</v>
      </c>
      <c r="BP159" s="26">
        <v>0</v>
      </c>
      <c r="BQ159" s="26">
        <v>70.391389663751355</v>
      </c>
      <c r="BR159" s="26">
        <v>0.22465337126729157</v>
      </c>
      <c r="BS159" s="26">
        <v>0.76382146230879133</v>
      </c>
      <c r="BT159" s="26">
        <v>2.9953782835638876</v>
      </c>
      <c r="BU159" s="26">
        <v>8.9861348506916627E-2</v>
      </c>
      <c r="BV159" s="26">
        <v>2.0967647984947213</v>
      </c>
      <c r="BW159" s="26">
        <v>9.2407420047945923</v>
      </c>
      <c r="BX159" s="36">
        <v>9.8293768545994062</v>
      </c>
      <c r="BY159" s="29">
        <v>15.122118237845239</v>
      </c>
      <c r="BZ159" s="41">
        <v>75.084923597227444</v>
      </c>
    </row>
    <row r="160" spans="1:78">
      <c r="A160" s="10" t="s">
        <v>2</v>
      </c>
      <c r="B160" s="9">
        <v>620</v>
      </c>
      <c r="C160" s="9" t="s">
        <v>9</v>
      </c>
      <c r="D160" s="16">
        <v>-0.32965173333333325</v>
      </c>
      <c r="E160" s="16">
        <v>3.3768220633218722E-2</v>
      </c>
      <c r="F160" s="16">
        <v>-0.14644572</v>
      </c>
      <c r="G160" s="16">
        <v>0.04</v>
      </c>
      <c r="H160" s="16">
        <v>-0.28629623818407429</v>
      </c>
      <c r="I160" s="16">
        <v>2.97287388850139E-2</v>
      </c>
      <c r="J160" s="28">
        <v>2199.0982984983716</v>
      </c>
      <c r="K160" s="28">
        <v>4932.4306367384615</v>
      </c>
      <c r="L160" s="28">
        <v>54729.709804906219</v>
      </c>
      <c r="M160" s="26">
        <v>7.9497420822206832</v>
      </c>
      <c r="N160" s="26">
        <v>13.452390006887468</v>
      </c>
      <c r="O160" s="26">
        <v>0.22653667132722435</v>
      </c>
      <c r="P160" s="26">
        <v>7.6953265521066418</v>
      </c>
      <c r="Q160" s="26">
        <v>1.1138999846119102</v>
      </c>
      <c r="R160" s="26">
        <v>0.31402421209459347</v>
      </c>
      <c r="S160" s="26">
        <v>2.0932052146516869</v>
      </c>
      <c r="T160" s="26">
        <v>1.3502706428661077E-2</v>
      </c>
      <c r="U160" s="26">
        <v>46.869352306176886</v>
      </c>
      <c r="V160" s="26">
        <v>29.054043476678611</v>
      </c>
      <c r="W160" s="26">
        <v>0.47297280078314013</v>
      </c>
      <c r="X160" s="28">
        <v>249.99990898537408</v>
      </c>
      <c r="Y160" s="28">
        <v>54729.709804906219</v>
      </c>
      <c r="Z160" s="26" t="s">
        <v>25</v>
      </c>
      <c r="AA160" s="26">
        <v>60.810788672118022</v>
      </c>
      <c r="AB160" s="28" t="s">
        <v>25</v>
      </c>
      <c r="AC160" s="26">
        <v>28.603593190218476</v>
      </c>
      <c r="AD160" s="26">
        <v>14.864859453184405</v>
      </c>
      <c r="AE160" s="28">
        <v>2199.0982984983716</v>
      </c>
      <c r="AF160" s="28">
        <v>4932.4306367384615</v>
      </c>
      <c r="AG160" s="26">
        <v>4.7072054935083951</v>
      </c>
      <c r="AH160" s="26">
        <v>3.0855844622519149</v>
      </c>
      <c r="AI160" s="26">
        <v>39.189174922031611</v>
      </c>
      <c r="AJ160" s="28" t="s">
        <v>25</v>
      </c>
      <c r="AK160" s="26">
        <v>54.954934948136284</v>
      </c>
      <c r="AL160" s="26">
        <v>371.62148632961015</v>
      </c>
      <c r="AM160" s="28" t="s">
        <v>25</v>
      </c>
      <c r="AN160" s="28" t="s">
        <v>25</v>
      </c>
      <c r="AO160" s="26" t="s">
        <v>25</v>
      </c>
      <c r="AP160" s="26">
        <v>48.198180651234281</v>
      </c>
      <c r="AQ160" s="26">
        <v>20.720713177166139</v>
      </c>
      <c r="AR160" s="26">
        <v>22.972964609466807</v>
      </c>
      <c r="AS160" s="28" t="s">
        <v>25</v>
      </c>
      <c r="AT160" s="28" t="s">
        <v>25</v>
      </c>
      <c r="AU160" s="26">
        <v>20.720713177166139</v>
      </c>
      <c r="AV160" s="26" t="s">
        <v>25</v>
      </c>
      <c r="AW160" s="26">
        <v>4.054052578141202</v>
      </c>
      <c r="AX160" s="26">
        <v>38.288274349111347</v>
      </c>
      <c r="AY160" s="26">
        <v>0.90090057292026704</v>
      </c>
      <c r="AZ160" s="26">
        <v>2.027026289070601</v>
      </c>
      <c r="BA160" s="26">
        <v>0.3153152005220935</v>
      </c>
      <c r="BB160" s="26">
        <v>0.90090057292026704</v>
      </c>
      <c r="BC160" s="26">
        <v>0.22522514323006676</v>
      </c>
      <c r="BD160" s="26">
        <v>0.13513508593804005</v>
      </c>
      <c r="BE160" s="26">
        <v>0.24774765755307343</v>
      </c>
      <c r="BF160" s="26" t="s">
        <v>25</v>
      </c>
      <c r="BG160" s="26">
        <v>0.22522514323006676</v>
      </c>
      <c r="BH160" s="26" t="s">
        <v>25</v>
      </c>
      <c r="BI160" s="28" t="s">
        <v>25</v>
      </c>
      <c r="BJ160" s="26" t="s">
        <v>25</v>
      </c>
      <c r="BK160" s="26" t="s">
        <v>25</v>
      </c>
      <c r="BL160" s="26" t="s">
        <v>25</v>
      </c>
      <c r="BM160" s="26" t="s">
        <v>25</v>
      </c>
      <c r="BN160" s="26" t="s">
        <v>25</v>
      </c>
      <c r="BO160" s="26">
        <v>13.513508593804005</v>
      </c>
      <c r="BP160" s="26">
        <v>0</v>
      </c>
      <c r="BQ160" s="26">
        <v>85.585554427425365</v>
      </c>
      <c r="BR160" s="26">
        <v>0.13513508593804005</v>
      </c>
      <c r="BS160" s="26">
        <v>5.5405385234596416</v>
      </c>
      <c r="BT160" s="26">
        <v>13.513508593804005</v>
      </c>
      <c r="BU160" s="26">
        <v>0.11261257161503338</v>
      </c>
      <c r="BV160" s="26">
        <v>0.45045028646013352</v>
      </c>
      <c r="BW160" s="26">
        <v>2.6576566901147873</v>
      </c>
      <c r="BX160" s="36">
        <v>18.842729970326406</v>
      </c>
      <c r="BY160" s="29">
        <v>28.9888153389637</v>
      </c>
      <c r="BZ160" s="41">
        <v>86.027984199691474</v>
      </c>
    </row>
    <row r="161" spans="1:78">
      <c r="A161" s="10" t="s">
        <v>2</v>
      </c>
      <c r="B161" s="9">
        <v>670</v>
      </c>
      <c r="C161" s="9" t="s">
        <v>9</v>
      </c>
      <c r="D161" s="16">
        <v>-1.2048773000000002</v>
      </c>
      <c r="E161" s="16">
        <v>8.489214029578987E-3</v>
      </c>
      <c r="F161" s="16">
        <v>-0.13945154999999998</v>
      </c>
      <c r="G161" s="16">
        <v>8.9261961985159614E-3</v>
      </c>
      <c r="H161" s="16">
        <v>-0.28016951238487497</v>
      </c>
      <c r="I161" s="16">
        <v>4.9354354118084864E-2</v>
      </c>
      <c r="J161" s="28">
        <v>1992.8460128696156</v>
      </c>
      <c r="K161" s="28">
        <v>2076.3784804749289</v>
      </c>
      <c r="L161" s="28">
        <v>16945.157714220684</v>
      </c>
      <c r="M161" s="26">
        <v>7.3843993632985487</v>
      </c>
      <c r="N161" s="26">
        <v>32.853163073484644</v>
      </c>
      <c r="O161" s="26">
        <v>0.21823089032209048</v>
      </c>
      <c r="P161" s="26">
        <v>4.2649069542179738</v>
      </c>
      <c r="Q161" s="26">
        <v>0.7851656754842784</v>
      </c>
      <c r="R161" s="26">
        <v>0.7394707766321853</v>
      </c>
      <c r="S161" s="26">
        <v>1.7283939124758885</v>
      </c>
      <c r="T161" s="28" t="s">
        <v>25</v>
      </c>
      <c r="U161" s="26">
        <v>46.886665583138154</v>
      </c>
      <c r="V161" s="26">
        <v>32.545117248823338</v>
      </c>
      <c r="W161" s="26">
        <v>0.34714791732078226</v>
      </c>
      <c r="X161" s="28">
        <v>414.40782630168383</v>
      </c>
      <c r="Y161" s="28">
        <v>16945.157714220684</v>
      </c>
      <c r="Z161" s="26" t="s">
        <v>25</v>
      </c>
      <c r="AA161" s="26">
        <v>67.259908980901557</v>
      </c>
      <c r="AB161" s="28" t="s">
        <v>25</v>
      </c>
      <c r="AC161" s="26">
        <v>33.629954490450778</v>
      </c>
      <c r="AD161" s="26">
        <v>11.716242209576402</v>
      </c>
      <c r="AE161" s="28">
        <v>1992.8460128696156</v>
      </c>
      <c r="AF161" s="28">
        <v>2076.3784804749289</v>
      </c>
      <c r="AG161" s="26">
        <v>5.8364243599556511</v>
      </c>
      <c r="AH161" s="26">
        <v>6.7910811325878022</v>
      </c>
      <c r="AI161" s="26">
        <v>148.62270210295989</v>
      </c>
      <c r="AJ161" s="28" t="s">
        <v>25</v>
      </c>
      <c r="AK161" s="26">
        <v>32.111182352172364</v>
      </c>
      <c r="AL161" s="26">
        <v>353.6569407705469</v>
      </c>
      <c r="AM161" s="28" t="s">
        <v>25</v>
      </c>
      <c r="AN161" s="28" t="s">
        <v>25</v>
      </c>
      <c r="AO161" s="26" t="s">
        <v>25</v>
      </c>
      <c r="AP161" s="26">
        <v>154.4808232077481</v>
      </c>
      <c r="AQ161" s="26">
        <v>2.6036093799058668</v>
      </c>
      <c r="AR161" s="26">
        <v>0.36884466215333117</v>
      </c>
      <c r="AS161" s="26">
        <v>2.1696744832548891E-2</v>
      </c>
      <c r="AT161" s="28" t="s">
        <v>25</v>
      </c>
      <c r="AU161" s="26">
        <v>29.507572972266491</v>
      </c>
      <c r="AV161" s="26" t="s">
        <v>25</v>
      </c>
      <c r="AW161" s="26">
        <v>1.5187721382784223</v>
      </c>
      <c r="AX161" s="26">
        <v>67.259908980901557</v>
      </c>
      <c r="AY161" s="26">
        <v>1.3018046899529334</v>
      </c>
      <c r="AZ161" s="26">
        <v>3.4714791732078227</v>
      </c>
      <c r="BA161" s="26">
        <v>0.3037544276556845</v>
      </c>
      <c r="BB161" s="26">
        <v>0.65090234497646671</v>
      </c>
      <c r="BC161" s="26">
        <v>0.21696744832548892</v>
      </c>
      <c r="BD161" s="26">
        <v>0.13018046899529334</v>
      </c>
      <c r="BE161" s="26">
        <v>0.28205768282313559</v>
      </c>
      <c r="BF161" s="26" t="s">
        <v>25</v>
      </c>
      <c r="BG161" s="26">
        <v>0.15187721382784225</v>
      </c>
      <c r="BH161" s="26" t="s">
        <v>25</v>
      </c>
      <c r="BI161" s="28" t="s">
        <v>25</v>
      </c>
      <c r="BJ161" s="26" t="s">
        <v>25</v>
      </c>
      <c r="BK161" s="26" t="s">
        <v>25</v>
      </c>
      <c r="BL161" s="26" t="s">
        <v>25</v>
      </c>
      <c r="BM161" s="26" t="s">
        <v>25</v>
      </c>
      <c r="BN161" s="26" t="s">
        <v>25</v>
      </c>
      <c r="BO161" s="26">
        <v>6.5090234497646673</v>
      </c>
      <c r="BP161" s="26">
        <v>0</v>
      </c>
      <c r="BQ161" s="26">
        <v>410.06847733517407</v>
      </c>
      <c r="BR161" s="26">
        <v>0.17357395866039113</v>
      </c>
      <c r="BS161" s="26">
        <v>4.6648001389980109</v>
      </c>
      <c r="BT161" s="26">
        <v>10.848372416274445</v>
      </c>
      <c r="BU161" s="26">
        <v>0.13018046899529334</v>
      </c>
      <c r="BV161" s="26">
        <v>0.21696744832548892</v>
      </c>
      <c r="BW161" s="26">
        <v>9.264510043498376</v>
      </c>
      <c r="BX161" s="36">
        <v>20.630563798219583</v>
      </c>
      <c r="BY161" s="29">
        <v>31.739328920337819</v>
      </c>
      <c r="BZ161" s="41">
        <v>97.142941518276558</v>
      </c>
    </row>
    <row r="162" spans="1:78">
      <c r="A162" s="10" t="s">
        <v>3</v>
      </c>
      <c r="B162" s="9">
        <v>355</v>
      </c>
      <c r="C162" s="9" t="s">
        <v>9</v>
      </c>
      <c r="D162" s="16">
        <v>-0.22611724666666672</v>
      </c>
      <c r="E162" s="16">
        <v>2.0917734945641961E-2</v>
      </c>
      <c r="F162" s="16">
        <v>-0.12611140333333337</v>
      </c>
      <c r="G162" s="16">
        <v>2.5292704780551439E-2</v>
      </c>
      <c r="H162" s="16">
        <v>-0.2498503699331005</v>
      </c>
      <c r="I162" s="16">
        <v>6.4792151459262454E-2</v>
      </c>
      <c r="J162" s="28">
        <v>2537.7303920186964</v>
      </c>
      <c r="K162" s="28">
        <v>31653.411341308471</v>
      </c>
      <c r="L162" s="28">
        <v>27105.507412959552</v>
      </c>
      <c r="M162" s="26">
        <v>1.054586418167865</v>
      </c>
      <c r="N162" s="26">
        <v>31.070027676676624</v>
      </c>
      <c r="O162" s="26">
        <v>9.6302888900982916E-2</v>
      </c>
      <c r="P162" s="26">
        <v>1.0402639435823116</v>
      </c>
      <c r="Q162" s="26">
        <v>0.54860119762954385</v>
      </c>
      <c r="R162" s="26">
        <v>0.64819080001254925</v>
      </c>
      <c r="S162" s="26">
        <v>0.72458514168367116</v>
      </c>
      <c r="T162" s="28" t="s">
        <v>25</v>
      </c>
      <c r="U162" s="26">
        <v>40.367195268025</v>
      </c>
      <c r="V162" s="26">
        <v>19.101196499065455</v>
      </c>
      <c r="W162" s="28" t="s">
        <v>25</v>
      </c>
      <c r="X162" s="28">
        <v>271.05507412959554</v>
      </c>
      <c r="Y162" s="28">
        <v>27105.507412959552</v>
      </c>
      <c r="Z162" s="26" t="s">
        <v>25</v>
      </c>
      <c r="AA162" s="26">
        <v>67.30897813956399</v>
      </c>
      <c r="AB162" s="28" t="s">
        <v>25</v>
      </c>
      <c r="AC162" s="26">
        <v>20.374609599003151</v>
      </c>
      <c r="AD162" s="26">
        <v>6.9128139710903556</v>
      </c>
      <c r="AE162" s="28">
        <v>2537.7303920186964</v>
      </c>
      <c r="AF162" s="28">
        <v>31653.411341308471</v>
      </c>
      <c r="AG162" s="26">
        <v>5.0026943211838102</v>
      </c>
      <c r="AH162" s="26">
        <v>1.8191615713395672</v>
      </c>
      <c r="AI162" s="26">
        <v>104.05604188062325</v>
      </c>
      <c r="AJ162" s="26">
        <v>1.9283112656199413</v>
      </c>
      <c r="AK162" s="26">
        <v>8.9138916995638802</v>
      </c>
      <c r="AL162" s="26">
        <v>128.25089077943949</v>
      </c>
      <c r="AM162" s="28" t="s">
        <v>25</v>
      </c>
      <c r="AN162" s="28" t="s">
        <v>25</v>
      </c>
      <c r="AO162" s="26" t="s">
        <v>25</v>
      </c>
      <c r="AP162" s="26">
        <v>325.62992126978253</v>
      </c>
      <c r="AQ162" s="26">
        <v>12.188382527975101</v>
      </c>
      <c r="AR162" s="26">
        <v>200.10777284735241</v>
      </c>
      <c r="AS162" s="26">
        <v>3.6383231426791347E-2</v>
      </c>
      <c r="AT162" s="28" t="s">
        <v>25</v>
      </c>
      <c r="AU162" s="26">
        <v>14.007544099314668</v>
      </c>
      <c r="AV162" s="26" t="s">
        <v>25</v>
      </c>
      <c r="AW162" s="28" t="s">
        <v>25</v>
      </c>
      <c r="AX162" s="26">
        <v>25.468261998753942</v>
      </c>
      <c r="AY162" s="26">
        <v>0.54574847140187011</v>
      </c>
      <c r="AZ162" s="26">
        <v>1.2734130999376969</v>
      </c>
      <c r="BA162" s="26">
        <v>0.16372454142056106</v>
      </c>
      <c r="BB162" s="26">
        <v>0.72766462853582692</v>
      </c>
      <c r="BC162" s="28" t="s">
        <v>25</v>
      </c>
      <c r="BD162" s="26">
        <v>0.12734130999376972</v>
      </c>
      <c r="BE162" s="26">
        <v>9.0958078566978365E-2</v>
      </c>
      <c r="BF162" s="26" t="s">
        <v>25</v>
      </c>
      <c r="BG162" s="28" t="s">
        <v>25</v>
      </c>
      <c r="BH162" s="26" t="s">
        <v>25</v>
      </c>
      <c r="BI162" s="26">
        <v>0.12734130999376972</v>
      </c>
      <c r="BJ162" s="26" t="s">
        <v>25</v>
      </c>
      <c r="BK162" s="26" t="s">
        <v>25</v>
      </c>
      <c r="BL162" s="26" t="s">
        <v>25</v>
      </c>
      <c r="BM162" s="26" t="s">
        <v>25</v>
      </c>
      <c r="BN162" s="26" t="s">
        <v>25</v>
      </c>
      <c r="BO162" s="26">
        <v>5.4574847140187019</v>
      </c>
      <c r="BP162" s="26">
        <v>1.8191615713395674E-2</v>
      </c>
      <c r="BQ162" s="26">
        <v>360.19399112523433</v>
      </c>
      <c r="BR162" s="28" t="s">
        <v>25</v>
      </c>
      <c r="BS162" s="26">
        <v>6.1305744954143417</v>
      </c>
      <c r="BT162" s="26">
        <v>16.372454142056107</v>
      </c>
      <c r="BU162" s="26">
        <v>0.14553292570716539</v>
      </c>
      <c r="BV162" s="26">
        <v>0.18191615713395673</v>
      </c>
      <c r="BW162" s="26">
        <v>16.099579906355171</v>
      </c>
      <c r="BX162" s="36">
        <v>14.51780415430267</v>
      </c>
      <c r="BY162" s="29">
        <v>22.335083314311799</v>
      </c>
      <c r="BZ162" s="41">
        <v>81.841400033942435</v>
      </c>
    </row>
    <row r="163" spans="1:78">
      <c r="A163" s="10"/>
      <c r="B163" s="9"/>
      <c r="C163" s="9"/>
      <c r="D163" s="16"/>
      <c r="E163" s="16"/>
      <c r="F163" s="16"/>
      <c r="G163" s="16"/>
      <c r="H163" s="16"/>
      <c r="I163" s="16"/>
      <c r="J163" s="28"/>
      <c r="K163" s="28"/>
      <c r="L163" s="28"/>
      <c r="M163" s="26"/>
      <c r="N163" s="26"/>
      <c r="O163" s="26"/>
      <c r="P163" s="26"/>
      <c r="Q163" s="26"/>
      <c r="R163" s="26"/>
      <c r="S163" s="26"/>
      <c r="T163" s="28"/>
      <c r="U163" s="26"/>
      <c r="V163" s="26"/>
      <c r="W163" s="28"/>
      <c r="X163" s="28"/>
      <c r="Y163" s="28"/>
      <c r="Z163" s="26"/>
      <c r="AA163" s="26"/>
      <c r="AB163" s="28"/>
      <c r="AC163" s="26"/>
      <c r="AD163" s="26"/>
      <c r="AE163" s="28"/>
      <c r="AF163" s="28"/>
      <c r="AG163" s="26"/>
      <c r="AH163" s="26"/>
      <c r="AI163" s="26"/>
      <c r="AJ163" s="26"/>
      <c r="AK163" s="26"/>
      <c r="AL163" s="26"/>
      <c r="AM163" s="28"/>
      <c r="AN163" s="28"/>
      <c r="AO163" s="26"/>
      <c r="AP163" s="26"/>
      <c r="AQ163" s="26"/>
      <c r="AR163" s="26"/>
      <c r="AS163" s="26"/>
      <c r="AT163" s="28"/>
      <c r="AU163" s="26"/>
      <c r="AV163" s="26"/>
      <c r="AW163" s="28"/>
      <c r="AX163" s="26"/>
      <c r="AY163" s="26"/>
      <c r="AZ163" s="26"/>
      <c r="BA163" s="26"/>
      <c r="BB163" s="26"/>
      <c r="BC163" s="28"/>
      <c r="BD163" s="26"/>
      <c r="BE163" s="26"/>
      <c r="BF163" s="26"/>
      <c r="BG163" s="28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8"/>
      <c r="BS163" s="26"/>
      <c r="BT163" s="26"/>
      <c r="BU163" s="26"/>
      <c r="BV163" s="26"/>
      <c r="BW163" s="26"/>
      <c r="BX163" s="36"/>
      <c r="BY163" s="29"/>
      <c r="BZ163" s="41"/>
    </row>
    <row r="164" spans="1:78">
      <c r="A164" s="10" t="s">
        <v>0</v>
      </c>
      <c r="B164" s="9">
        <v>30</v>
      </c>
      <c r="C164" s="9" t="s">
        <v>8</v>
      </c>
      <c r="D164" s="16">
        <v>-0.77659996666666675</v>
      </c>
      <c r="E164" s="16">
        <v>3.7754400794785939E-2</v>
      </c>
      <c r="F164" s="16">
        <v>-4.02576766666667E-2</v>
      </c>
      <c r="G164" s="16">
        <v>1.3515137177214755E-2</v>
      </c>
      <c r="H164" s="16">
        <v>-8.0256567633171391E-2</v>
      </c>
      <c r="I164" s="16">
        <v>4.8535603348881774E-2</v>
      </c>
      <c r="J164" s="26">
        <v>10209.118384433437</v>
      </c>
      <c r="K164" s="26">
        <v>29257.259116619589</v>
      </c>
      <c r="L164" s="26">
        <v>68742.665729293178</v>
      </c>
      <c r="M164" s="26">
        <v>7.128132625515744</v>
      </c>
      <c r="N164" s="26">
        <v>13.092662300133863</v>
      </c>
      <c r="O164" s="26">
        <v>0.81848349347324201</v>
      </c>
      <c r="P164" s="26">
        <v>4.6586638527832127</v>
      </c>
      <c r="Q164" s="26">
        <v>0.91817185141450364</v>
      </c>
      <c r="R164" s="26">
        <v>0.12897345211460023</v>
      </c>
      <c r="S164" s="26">
        <v>1.8751199111626946</v>
      </c>
      <c r="T164" s="26">
        <v>4.2781276125372268E-2</v>
      </c>
      <c r="U164" s="26">
        <v>57.919858495096506</v>
      </c>
      <c r="V164" s="26">
        <v>31.398034173933215</v>
      </c>
      <c r="W164" s="26">
        <v>0.59465973814267459</v>
      </c>
      <c r="X164" s="26">
        <v>815.87316073174952</v>
      </c>
      <c r="Y164" s="26">
        <v>68742.665729293178</v>
      </c>
      <c r="Z164" s="28" t="s">
        <v>25</v>
      </c>
      <c r="AA164" s="26">
        <v>111.79603077082282</v>
      </c>
      <c r="AB164" s="26">
        <v>4.7572779051413967</v>
      </c>
      <c r="AC164" s="26">
        <v>170.54841289931909</v>
      </c>
      <c r="AD164" s="26">
        <v>27.592211849820099</v>
      </c>
      <c r="AE164" s="26">
        <v>10209.118384433437</v>
      </c>
      <c r="AF164" s="26">
        <v>29257.259116619589</v>
      </c>
      <c r="AG164" s="26">
        <v>16.674259057520594</v>
      </c>
      <c r="AH164" s="26">
        <v>3.1160170278676151</v>
      </c>
      <c r="AI164" s="26">
        <v>156.99017086966609</v>
      </c>
      <c r="AJ164" s="26">
        <v>5.9465973814267459</v>
      </c>
      <c r="AK164" s="26">
        <v>30.922306383419077</v>
      </c>
      <c r="AL164" s="26">
        <v>532.81512537583649</v>
      </c>
      <c r="AM164" s="26">
        <v>2.3786389525706984</v>
      </c>
      <c r="AN164" s="26">
        <v>14.27183371542419</v>
      </c>
      <c r="AO164" s="28" t="s">
        <v>25</v>
      </c>
      <c r="AP164" s="26">
        <v>62.082476662095232</v>
      </c>
      <c r="AQ164" s="26">
        <v>116.55330867596422</v>
      </c>
      <c r="AR164" s="26">
        <v>234.05807293295672</v>
      </c>
      <c r="AS164" s="26">
        <v>2.3786389525706983E-2</v>
      </c>
      <c r="AT164" s="26">
        <v>130.8251423913884</v>
      </c>
      <c r="AU164" s="26">
        <v>27.830075745077171</v>
      </c>
      <c r="AV164" s="28" t="s">
        <v>25</v>
      </c>
      <c r="AW164" s="26">
        <v>1.9029111620565589</v>
      </c>
      <c r="AX164" s="26">
        <v>820.63043863689097</v>
      </c>
      <c r="AY164" s="26">
        <v>1.9029111620565589</v>
      </c>
      <c r="AZ164" s="26">
        <v>4.5194140098843265</v>
      </c>
      <c r="BA164" s="26">
        <v>0.45194140098843272</v>
      </c>
      <c r="BB164" s="26">
        <v>1.9029111620565589</v>
      </c>
      <c r="BC164" s="26">
        <v>0.23786389525706986</v>
      </c>
      <c r="BD164" s="26">
        <v>0.21407750573136283</v>
      </c>
      <c r="BE164" s="26">
        <v>0.21407750573136283</v>
      </c>
      <c r="BF164" s="28" t="s">
        <v>25</v>
      </c>
      <c r="BG164" s="26">
        <v>0.42815501146272567</v>
      </c>
      <c r="BH164" s="28" t="s">
        <v>25</v>
      </c>
      <c r="BI164" s="26">
        <v>0.19029111620565586</v>
      </c>
      <c r="BJ164" s="28" t="s">
        <v>25</v>
      </c>
      <c r="BK164" s="28" t="s">
        <v>25</v>
      </c>
      <c r="BL164" s="28" t="s">
        <v>25</v>
      </c>
      <c r="BM164" s="28" t="s">
        <v>25</v>
      </c>
      <c r="BN164" s="28" t="s">
        <v>25</v>
      </c>
      <c r="BO164" s="26">
        <v>4.7572779051413967</v>
      </c>
      <c r="BP164" s="26">
        <v>0</v>
      </c>
      <c r="BQ164" s="26">
        <v>2378.6389525706982</v>
      </c>
      <c r="BR164" s="26">
        <v>3.5679584288560475</v>
      </c>
      <c r="BS164" s="26">
        <v>37.582495450617039</v>
      </c>
      <c r="BT164" s="26">
        <v>123.68922553367631</v>
      </c>
      <c r="BU164" s="26">
        <v>9.5145558102827932E-2</v>
      </c>
      <c r="BV164" s="26">
        <v>0.47572779051413971</v>
      </c>
      <c r="BW164" s="26">
        <v>2.6640756268791823</v>
      </c>
      <c r="BX164" s="36">
        <v>22.373887240356083</v>
      </c>
      <c r="BY164" s="29">
        <v>34.421364985163201</v>
      </c>
      <c r="BZ164" s="41">
        <v>97.991862925960604</v>
      </c>
    </row>
    <row r="165" spans="1:78">
      <c r="A165" s="10" t="s">
        <v>0</v>
      </c>
      <c r="B165" s="9">
        <v>151</v>
      </c>
      <c r="C165" s="9" t="s">
        <v>8</v>
      </c>
      <c r="D165" s="16">
        <v>-0.54509902333333349</v>
      </c>
      <c r="E165" s="16">
        <v>2.3834488261721434E-2</v>
      </c>
      <c r="F165" s="16">
        <v>-2.4862203333333301E-2</v>
      </c>
      <c r="G165" s="16">
        <v>2.6858317770354485E-2</v>
      </c>
      <c r="H165" s="16">
        <v>0.13565567324715566</v>
      </c>
      <c r="I165" s="16">
        <v>2.8114952357775971E-2</v>
      </c>
      <c r="J165" s="28">
        <v>3979.8390658161074</v>
      </c>
      <c r="K165" s="28">
        <v>25292.43518462573</v>
      </c>
      <c r="L165" s="28">
        <v>51328.765521740454</v>
      </c>
      <c r="M165" s="26">
        <v>8.2191314183371578</v>
      </c>
      <c r="N165" s="26">
        <v>20.9672504163564</v>
      </c>
      <c r="O165" s="26">
        <v>0.65633946752160943</v>
      </c>
      <c r="P165" s="26">
        <v>5.2464371011851716</v>
      </c>
      <c r="Q165" s="26">
        <v>1.166542458667901</v>
      </c>
      <c r="R165" s="26">
        <v>0.59542343731367808</v>
      </c>
      <c r="S165" s="26">
        <v>1.8724437495228134</v>
      </c>
      <c r="T165" s="26">
        <v>2.9732020483173145E-2</v>
      </c>
      <c r="U165" s="26">
        <v>58.395769470385879</v>
      </c>
      <c r="V165" s="26">
        <v>31.491561455367329</v>
      </c>
      <c r="W165" s="26">
        <v>0.52072660674229443</v>
      </c>
      <c r="X165" s="28">
        <v>1053.8514660260721</v>
      </c>
      <c r="Y165" s="28">
        <v>51328.765521740454</v>
      </c>
      <c r="Z165" s="26" t="s">
        <v>25</v>
      </c>
      <c r="AA165" s="26">
        <v>86.787767790382404</v>
      </c>
      <c r="AB165" s="28" t="s">
        <v>25</v>
      </c>
      <c r="AC165" s="26">
        <v>125.71828077063967</v>
      </c>
      <c r="AD165" s="26">
        <v>40.17033823440557</v>
      </c>
      <c r="AE165" s="28">
        <v>3979.8390658161074</v>
      </c>
      <c r="AF165" s="28">
        <v>25292.43518462573</v>
      </c>
      <c r="AG165" s="26">
        <v>17.109588507246819</v>
      </c>
      <c r="AH165" s="26">
        <v>5.6536031589163391</v>
      </c>
      <c r="AI165" s="26">
        <v>142.82786927788649</v>
      </c>
      <c r="AJ165" s="26">
        <v>5.058487036925146</v>
      </c>
      <c r="AK165" s="26">
        <v>28.2680157945817</v>
      </c>
      <c r="AL165" s="26">
        <v>436.41848946020866</v>
      </c>
      <c r="AM165" s="28" t="s">
        <v>25</v>
      </c>
      <c r="AN165" s="28" t="s">
        <v>25</v>
      </c>
      <c r="AO165" s="26" t="s">
        <v>25</v>
      </c>
      <c r="AP165" s="26">
        <v>147.29124019282042</v>
      </c>
      <c r="AQ165" s="26">
        <v>34.715107116152964</v>
      </c>
      <c r="AR165" s="26">
        <v>159.93745778513329</v>
      </c>
      <c r="AS165" s="26">
        <v>4.9593010165932809E-2</v>
      </c>
      <c r="AT165" s="28" t="s">
        <v>25</v>
      </c>
      <c r="AU165" s="26">
        <v>29.259875997900355</v>
      </c>
      <c r="AV165" s="26" t="s">
        <v>25</v>
      </c>
      <c r="AW165" s="26">
        <v>1.2398252541483201</v>
      </c>
      <c r="AX165" s="26">
        <v>364.50862471960613</v>
      </c>
      <c r="AY165" s="26">
        <v>1.7357553558076482</v>
      </c>
      <c r="AZ165" s="26">
        <v>3.4715107116152963</v>
      </c>
      <c r="BA165" s="26">
        <v>0.49593010165932805</v>
      </c>
      <c r="BB165" s="26">
        <v>1.2398252541483201</v>
      </c>
      <c r="BC165" s="28" t="s">
        <v>25</v>
      </c>
      <c r="BD165" s="28" t="s">
        <v>25</v>
      </c>
      <c r="BE165" s="26">
        <v>0.32235456607856322</v>
      </c>
      <c r="BF165" s="26" t="s">
        <v>25</v>
      </c>
      <c r="BG165" s="26">
        <v>0.2727615559126304</v>
      </c>
      <c r="BH165" s="26" t="s">
        <v>25</v>
      </c>
      <c r="BI165" s="26">
        <v>0.19837204066373124</v>
      </c>
      <c r="BJ165" s="26" t="s">
        <v>25</v>
      </c>
      <c r="BK165" s="26" t="s">
        <v>25</v>
      </c>
      <c r="BL165" s="26" t="s">
        <v>25</v>
      </c>
      <c r="BM165" s="26" t="s">
        <v>25</v>
      </c>
      <c r="BN165" s="26" t="s">
        <v>25</v>
      </c>
      <c r="BO165" s="26">
        <v>14.877903049779842</v>
      </c>
      <c r="BP165" s="26">
        <v>0</v>
      </c>
      <c r="BQ165" s="26">
        <v>1006.738106368436</v>
      </c>
      <c r="BR165" s="26">
        <v>0.64470913215712644</v>
      </c>
      <c r="BS165" s="26">
        <v>15.522612181936967</v>
      </c>
      <c r="BT165" s="26">
        <v>84.308117282085774</v>
      </c>
      <c r="BU165" s="26">
        <v>9.9186020331865618E-2</v>
      </c>
      <c r="BV165" s="26">
        <v>0.49593010165932805</v>
      </c>
      <c r="BW165" s="26">
        <v>3.2979351760345317</v>
      </c>
      <c r="BX165" s="36">
        <v>24.821958456973292</v>
      </c>
      <c r="BY165" s="29">
        <v>38.187628395343523</v>
      </c>
      <c r="BZ165" s="41">
        <v>105.59363340970137</v>
      </c>
    </row>
    <row r="166" spans="1:78">
      <c r="A166" s="10" t="s">
        <v>0</v>
      </c>
      <c r="B166" s="9">
        <v>168</v>
      </c>
      <c r="C166" s="9" t="s">
        <v>8</v>
      </c>
      <c r="D166" s="16">
        <v>5.7603366666666711E-2</v>
      </c>
      <c r="E166" s="16">
        <v>1.6591116164433737E-2</v>
      </c>
      <c r="F166" s="16">
        <v>6.94183666666668E-2</v>
      </c>
      <c r="G166" s="16">
        <v>2.1973342790975865E-2</v>
      </c>
      <c r="H166" s="16">
        <v>-4.8599263430661899E-2</v>
      </c>
      <c r="I166" s="16">
        <v>3.2152153073368724E-2</v>
      </c>
      <c r="J166" s="28">
        <v>2052.7040837290979</v>
      </c>
      <c r="K166" s="28">
        <v>12190.38823670537</v>
      </c>
      <c r="L166" s="28">
        <v>64097.847825257275</v>
      </c>
      <c r="M166" s="26">
        <v>9.403525287781143</v>
      </c>
      <c r="N166" s="26">
        <v>16.309297091779776</v>
      </c>
      <c r="O166" s="26">
        <v>0.48920596930032306</v>
      </c>
      <c r="P166" s="26">
        <v>7.84227978058244</v>
      </c>
      <c r="Q166" s="26">
        <v>0.90126999687692932</v>
      </c>
      <c r="R166" s="26">
        <v>0.38074973878418117</v>
      </c>
      <c r="S166" s="26">
        <v>1.4847186146246578</v>
      </c>
      <c r="T166" s="26">
        <v>2.3575439461409008E-2</v>
      </c>
      <c r="U166" s="26">
        <v>63.724271411551776</v>
      </c>
      <c r="V166" s="26">
        <v>22.611203987437381</v>
      </c>
      <c r="W166" s="26">
        <v>0.7078289943893441</v>
      </c>
      <c r="X166" s="28">
        <v>505.3112543279484</v>
      </c>
      <c r="Y166" s="28">
        <v>64097.847825257275</v>
      </c>
      <c r="Z166" s="26" t="s">
        <v>25</v>
      </c>
      <c r="AA166" s="26">
        <v>84.546240996504991</v>
      </c>
      <c r="AB166" s="28" t="s">
        <v>25</v>
      </c>
      <c r="AC166" s="26">
        <v>36.964403040332414</v>
      </c>
      <c r="AD166" s="26">
        <v>15.926152373760242</v>
      </c>
      <c r="AE166" s="28">
        <v>2052.7040837290979</v>
      </c>
      <c r="AF166" s="28">
        <v>12190.38823670537</v>
      </c>
      <c r="AG166" s="26">
        <v>10.794392164437498</v>
      </c>
      <c r="AH166" s="26">
        <v>4.8958172111929636</v>
      </c>
      <c r="AI166" s="26">
        <v>128.58893398073084</v>
      </c>
      <c r="AJ166" s="26">
        <v>1.199376907159722</v>
      </c>
      <c r="AK166" s="26">
        <v>31.852304747520485</v>
      </c>
      <c r="AL166" s="26">
        <v>650.80943650798031</v>
      </c>
      <c r="AM166" s="28" t="s">
        <v>25</v>
      </c>
      <c r="AN166" s="26">
        <v>13.76334155757058</v>
      </c>
      <c r="AO166" s="26" t="s">
        <v>25</v>
      </c>
      <c r="AP166" s="26">
        <v>123.67345485302707</v>
      </c>
      <c r="AQ166" s="26">
        <v>7.8647666043260456</v>
      </c>
      <c r="AR166" s="26">
        <v>86.119194317370187</v>
      </c>
      <c r="AS166" s="26">
        <v>1.9661916510815114E-2</v>
      </c>
      <c r="AT166" s="28" t="s">
        <v>25</v>
      </c>
      <c r="AU166" s="26">
        <v>16.516009869084698</v>
      </c>
      <c r="AV166" s="26" t="s">
        <v>25</v>
      </c>
      <c r="AW166" s="26">
        <v>2.3594299812978137</v>
      </c>
      <c r="AX166" s="26">
        <v>2064.5012336355871</v>
      </c>
      <c r="AY166" s="26">
        <v>1.5729533208652091</v>
      </c>
      <c r="AZ166" s="26">
        <v>3.7357641370548715</v>
      </c>
      <c r="BA166" s="26">
        <v>0.41290024672711739</v>
      </c>
      <c r="BB166" s="26">
        <v>1.3763341557570579</v>
      </c>
      <c r="BC166" s="26">
        <v>0.19661916510815114</v>
      </c>
      <c r="BD166" s="26">
        <v>0.2752668311514116</v>
      </c>
      <c r="BE166" s="26">
        <v>0.15729533208652091</v>
      </c>
      <c r="BF166" s="26" t="s">
        <v>25</v>
      </c>
      <c r="BG166" s="26">
        <v>0.23594299812978137</v>
      </c>
      <c r="BH166" s="26" t="s">
        <v>25</v>
      </c>
      <c r="BI166" s="26">
        <v>0.17695724859733603</v>
      </c>
      <c r="BJ166" s="26" t="s">
        <v>25</v>
      </c>
      <c r="BK166" s="26" t="s">
        <v>25</v>
      </c>
      <c r="BL166" s="26" t="s">
        <v>25</v>
      </c>
      <c r="BM166" s="26" t="s">
        <v>25</v>
      </c>
      <c r="BN166" s="26" t="s">
        <v>25</v>
      </c>
      <c r="BO166" s="26">
        <v>21.628108161896627</v>
      </c>
      <c r="BP166" s="26">
        <v>0</v>
      </c>
      <c r="BQ166" s="26">
        <v>526.93936248984505</v>
      </c>
      <c r="BR166" s="26">
        <v>0.19661916510815114</v>
      </c>
      <c r="BS166" s="26">
        <v>6.429446699036542</v>
      </c>
      <c r="BT166" s="26">
        <v>25.560491464059648</v>
      </c>
      <c r="BU166" s="26">
        <v>0.1376334155757058</v>
      </c>
      <c r="BV166" s="26">
        <v>0.39323833021630228</v>
      </c>
      <c r="BW166" s="26">
        <v>4.1879882168036193</v>
      </c>
      <c r="BX166" s="36">
        <v>21.068249258160236</v>
      </c>
      <c r="BY166" s="29">
        <v>32.412691166400364</v>
      </c>
      <c r="BZ166" s="41">
        <v>108.83325108124701</v>
      </c>
    </row>
    <row r="167" spans="1:78">
      <c r="A167" s="10" t="s">
        <v>1</v>
      </c>
      <c r="B167" s="9">
        <v>76</v>
      </c>
      <c r="C167" s="9" t="s">
        <v>8</v>
      </c>
      <c r="D167" s="16">
        <v>0.23507968666666665</v>
      </c>
      <c r="E167" s="16">
        <v>8.0338310207853855E-3</v>
      </c>
      <c r="F167" s="16">
        <v>8.8802333333333205E-3</v>
      </c>
      <c r="G167" s="16">
        <v>3.9262736549218104E-3</v>
      </c>
      <c r="H167" s="16">
        <v>1.7416054033208034E-2</v>
      </c>
      <c r="I167" s="16">
        <v>2.6429904351195358E-2</v>
      </c>
      <c r="J167" s="28">
        <v>3735.8002037099882</v>
      </c>
      <c r="K167" s="28">
        <v>27518.750631915129</v>
      </c>
      <c r="L167" s="28">
        <v>21807.311821517651</v>
      </c>
      <c r="M167" s="26">
        <v>5.7165363587428555</v>
      </c>
      <c r="N167" s="26">
        <v>14.816230080762548</v>
      </c>
      <c r="O167" s="26">
        <v>0.2473793218806358</v>
      </c>
      <c r="P167" s="26">
        <v>4.0454014577511561</v>
      </c>
      <c r="Q167" s="26">
        <v>0.79856173738971248</v>
      </c>
      <c r="R167" s="26">
        <v>0.4021856777971608</v>
      </c>
      <c r="S167" s="26">
        <v>2.0250120630402724</v>
      </c>
      <c r="T167" s="28" t="s">
        <v>25</v>
      </c>
      <c r="U167" s="26">
        <v>66.408456713621604</v>
      </c>
      <c r="V167" s="26">
        <v>38.682017397692022</v>
      </c>
      <c r="W167" s="26">
        <v>0.46729953903252108</v>
      </c>
      <c r="X167" s="28">
        <v>464.70343048234042</v>
      </c>
      <c r="Y167" s="28">
        <v>21807.311821517651</v>
      </c>
      <c r="Z167" s="26" t="s">
        <v>25</v>
      </c>
      <c r="AA167" s="26">
        <v>54.518279553794123</v>
      </c>
      <c r="AB167" s="26">
        <v>158.36262156102103</v>
      </c>
      <c r="AC167" s="26">
        <v>93.200296951486138</v>
      </c>
      <c r="AD167" s="26">
        <v>18.432370706282775</v>
      </c>
      <c r="AE167" s="28">
        <v>3735.8002037099882</v>
      </c>
      <c r="AF167" s="28">
        <v>27518.750631915129</v>
      </c>
      <c r="AG167" s="26">
        <v>9.2940686096468088</v>
      </c>
      <c r="AH167" s="26">
        <v>4.2316569367944963</v>
      </c>
      <c r="AI167" s="26">
        <v>106.18083970238951</v>
      </c>
      <c r="AJ167" s="26">
        <v>2.388419866166219</v>
      </c>
      <c r="AK167" s="26">
        <v>29.076415762023533</v>
      </c>
      <c r="AL167" s="26">
        <v>493.2606245343278</v>
      </c>
      <c r="AM167" s="28" t="s">
        <v>25</v>
      </c>
      <c r="AN167" s="28" t="s">
        <v>25</v>
      </c>
      <c r="AO167" s="26" t="s">
        <v>25</v>
      </c>
      <c r="AP167" s="26">
        <v>99.690568326937822</v>
      </c>
      <c r="AQ167" s="26">
        <v>12.201710185849162</v>
      </c>
      <c r="AR167" s="26">
        <v>76.325591375311774</v>
      </c>
      <c r="AS167" s="26">
        <v>2.5961085501806726E-2</v>
      </c>
      <c r="AT167" s="28" t="s">
        <v>25</v>
      </c>
      <c r="AU167" s="26">
        <v>17.393927286210506</v>
      </c>
      <c r="AV167" s="26" t="s">
        <v>25</v>
      </c>
      <c r="AW167" s="26">
        <v>1.0384434200722692</v>
      </c>
      <c r="AX167" s="26">
        <v>225.86144386571851</v>
      </c>
      <c r="AY167" s="26">
        <v>1.2980542750903363</v>
      </c>
      <c r="AZ167" s="26">
        <v>2.5961085501806727</v>
      </c>
      <c r="BA167" s="26">
        <v>0.2596108550180673</v>
      </c>
      <c r="BB167" s="26">
        <v>1.2980542750903363</v>
      </c>
      <c r="BC167" s="26">
        <v>0.2596108550180673</v>
      </c>
      <c r="BD167" s="26">
        <v>0.23364976951626054</v>
      </c>
      <c r="BE167" s="26">
        <v>0.20768868401445381</v>
      </c>
      <c r="BF167" s="26" t="s">
        <v>25</v>
      </c>
      <c r="BG167" s="28" t="s">
        <v>25</v>
      </c>
      <c r="BH167" s="26" t="s">
        <v>25</v>
      </c>
      <c r="BI167" s="28" t="s">
        <v>25</v>
      </c>
      <c r="BJ167" s="26" t="s">
        <v>25</v>
      </c>
      <c r="BK167" s="26" t="s">
        <v>25</v>
      </c>
      <c r="BL167" s="26" t="s">
        <v>25</v>
      </c>
      <c r="BM167" s="26" t="s">
        <v>25</v>
      </c>
      <c r="BN167" s="26" t="s">
        <v>25</v>
      </c>
      <c r="BO167" s="26">
        <v>10.384434200722691</v>
      </c>
      <c r="BP167" s="26">
        <v>0</v>
      </c>
      <c r="BQ167" s="26">
        <v>407.5890423783656</v>
      </c>
      <c r="BR167" s="26">
        <v>0.20768868401445381</v>
      </c>
      <c r="BS167" s="26">
        <v>10.644045055740756</v>
      </c>
      <c r="BT167" s="26">
        <v>51.922171003613457</v>
      </c>
      <c r="BU167" s="26">
        <v>0.12980542750903365</v>
      </c>
      <c r="BV167" s="28" t="s">
        <v>25</v>
      </c>
      <c r="BW167" s="26">
        <v>4.1018515092854626</v>
      </c>
      <c r="BX167" s="36">
        <v>24.221068249258156</v>
      </c>
      <c r="BY167" s="29">
        <v>37.263181921935626</v>
      </c>
      <c r="BZ167" s="41">
        <v>100.0055964569674</v>
      </c>
    </row>
    <row r="168" spans="1:78">
      <c r="A168" s="10" t="s">
        <v>1</v>
      </c>
      <c r="B168" s="9">
        <v>107</v>
      </c>
      <c r="C168" s="9" t="s">
        <v>8</v>
      </c>
      <c r="D168" s="16">
        <v>-0.41311775000000001</v>
      </c>
      <c r="E168" s="16">
        <v>1.4616687535649184E-2</v>
      </c>
      <c r="F168" s="16">
        <v>0.11336883333333336</v>
      </c>
      <c r="G168" s="16">
        <v>1.7724489550148766E-2</v>
      </c>
      <c r="H168" s="16">
        <v>0.2219937225999381</v>
      </c>
      <c r="I168" s="16">
        <v>9.2989600472312209E-3</v>
      </c>
      <c r="J168" s="28">
        <v>3136.234615160899</v>
      </c>
      <c r="K168" s="28">
        <v>31777.903349253069</v>
      </c>
      <c r="L168" s="28">
        <v>27622.331372812281</v>
      </c>
      <c r="M168" s="26">
        <v>10.136656335019049</v>
      </c>
      <c r="N168" s="26">
        <v>15.882625978596307</v>
      </c>
      <c r="O168" s="26">
        <v>0.5564400553886395</v>
      </c>
      <c r="P168" s="26">
        <v>2.620930061245923</v>
      </c>
      <c r="Q168" s="26">
        <v>1.0615240981470822</v>
      </c>
      <c r="R168" s="26">
        <v>0.68164483142055088</v>
      </c>
      <c r="S168" s="26">
        <v>2.6775200539383293</v>
      </c>
      <c r="T168" s="26">
        <v>2.9310001244468795E-2</v>
      </c>
      <c r="U168" s="26">
        <v>72.502508718372766</v>
      </c>
      <c r="V168" s="26">
        <v>42.777946816302205</v>
      </c>
      <c r="W168" s="26">
        <v>0.9044480184018181</v>
      </c>
      <c r="X168" s="28">
        <v>542.66881104109086</v>
      </c>
      <c r="Y168" s="28">
        <v>27622.331372812281</v>
      </c>
      <c r="Z168" s="26" t="s">
        <v>25</v>
      </c>
      <c r="AA168" s="26">
        <v>85.555893632604409</v>
      </c>
      <c r="AB168" s="26">
        <v>4.8889082075773951</v>
      </c>
      <c r="AC168" s="26">
        <v>122.95604142057148</v>
      </c>
      <c r="AD168" s="26">
        <v>41.066828943650123</v>
      </c>
      <c r="AE168" s="28">
        <v>3136.234615160899</v>
      </c>
      <c r="AF168" s="28">
        <v>31777.903349253069</v>
      </c>
      <c r="AG168" s="26">
        <v>16.646732446801028</v>
      </c>
      <c r="AH168" s="26">
        <v>7.773364050048059</v>
      </c>
      <c r="AI168" s="26">
        <v>110.24488008087026</v>
      </c>
      <c r="AJ168" s="26">
        <v>4.9866863717289434</v>
      </c>
      <c r="AK168" s="26">
        <v>54.022435693730216</v>
      </c>
      <c r="AL168" s="26">
        <v>486.4463666539508</v>
      </c>
      <c r="AM168" s="28" t="s">
        <v>25</v>
      </c>
      <c r="AN168" s="28" t="s">
        <v>25</v>
      </c>
      <c r="AO168" s="26" t="s">
        <v>25</v>
      </c>
      <c r="AP168" s="26">
        <v>77.73364050048059</v>
      </c>
      <c r="AQ168" s="26">
        <v>22.000086934098277</v>
      </c>
      <c r="AR168" s="26">
        <v>7.8222531321238327</v>
      </c>
      <c r="AS168" s="26">
        <v>2.4444541037886975E-2</v>
      </c>
      <c r="AT168" s="28" t="s">
        <v>25</v>
      </c>
      <c r="AU168" s="26">
        <v>21.022305292582796</v>
      </c>
      <c r="AV168" s="26" t="s">
        <v>25</v>
      </c>
      <c r="AW168" s="26">
        <v>2.6888995141675673</v>
      </c>
      <c r="AX168" s="26">
        <v>254.22322679402455</v>
      </c>
      <c r="AY168" s="26">
        <v>1.2222270518943488</v>
      </c>
      <c r="AZ168" s="26">
        <v>2.6888995141675673</v>
      </c>
      <c r="BA168" s="26">
        <v>0.3911126566061916</v>
      </c>
      <c r="BB168" s="26">
        <v>1.7111178726520881</v>
      </c>
      <c r="BC168" s="28" t="s">
        <v>25</v>
      </c>
      <c r="BD168" s="26">
        <v>0.14666724622732186</v>
      </c>
      <c r="BE168" s="26">
        <v>0.17111178726520884</v>
      </c>
      <c r="BF168" s="26" t="s">
        <v>25</v>
      </c>
      <c r="BG168" s="26">
        <v>0.17111178726520884</v>
      </c>
      <c r="BH168" s="26" t="s">
        <v>25</v>
      </c>
      <c r="BI168" s="26">
        <v>0.14666724622732186</v>
      </c>
      <c r="BJ168" s="26" t="s">
        <v>25</v>
      </c>
      <c r="BK168" s="26" t="s">
        <v>25</v>
      </c>
      <c r="BL168" s="26" t="s">
        <v>25</v>
      </c>
      <c r="BM168" s="26" t="s">
        <v>25</v>
      </c>
      <c r="BN168" s="26" t="s">
        <v>25</v>
      </c>
      <c r="BO168" s="26">
        <v>9.7778164151547902</v>
      </c>
      <c r="BP168" s="26">
        <v>2.4444541037886975E-2</v>
      </c>
      <c r="BQ168" s="26">
        <v>1452.0057376504863</v>
      </c>
      <c r="BR168" s="26">
        <v>0.92889255943970506</v>
      </c>
      <c r="BS168" s="26">
        <v>24.933431858644713</v>
      </c>
      <c r="BT168" s="26">
        <v>68.444714906083533</v>
      </c>
      <c r="BU168" s="26">
        <v>0.12222270518943489</v>
      </c>
      <c r="BV168" s="26">
        <v>0.24444541037886977</v>
      </c>
      <c r="BW168" s="26">
        <v>2.4933431858644717</v>
      </c>
      <c r="BX168" s="36">
        <v>26.246290801186944</v>
      </c>
      <c r="BY168" s="29">
        <v>40.378908924902987</v>
      </c>
      <c r="BZ168" s="41">
        <v>112.75001488354378</v>
      </c>
    </row>
    <row r="169" spans="1:78">
      <c r="A169" s="10" t="s">
        <v>1</v>
      </c>
      <c r="B169" s="9">
        <v>148</v>
      </c>
      <c r="C169" s="9" t="s">
        <v>8</v>
      </c>
      <c r="D169" s="16">
        <v>-0.23986318999999995</v>
      </c>
      <c r="E169" s="16">
        <v>3.3802565514416127E-2</v>
      </c>
      <c r="F169" s="16">
        <v>4.9910633333333232E-2</v>
      </c>
      <c r="G169" s="16">
        <v>3.5457318371435322E-2</v>
      </c>
      <c r="H169" s="16">
        <v>9.9371501891062336E-2</v>
      </c>
      <c r="I169" s="16">
        <v>3.1267052580631872E-2</v>
      </c>
      <c r="J169" s="28">
        <v>2399.4629968391364</v>
      </c>
      <c r="K169" s="28">
        <v>20306.650789188894</v>
      </c>
      <c r="L169" s="28">
        <v>9333.7744658827887</v>
      </c>
      <c r="M169" s="26">
        <v>9.9298869732478625</v>
      </c>
      <c r="N169" s="26">
        <v>20.013978594336351</v>
      </c>
      <c r="O169" s="26">
        <v>0.59052402074688715</v>
      </c>
      <c r="P169" s="26">
        <v>1.6760731009709502</v>
      </c>
      <c r="Q169" s="26">
        <v>0.46683975968697938</v>
      </c>
      <c r="R169" s="26">
        <v>0.45848016495617411</v>
      </c>
      <c r="S169" s="26">
        <v>2.2857868497337885</v>
      </c>
      <c r="T169" s="26">
        <v>4.0944790603100488E-2</v>
      </c>
      <c r="U169" s="26">
        <v>74.48807329845971</v>
      </c>
      <c r="V169" s="26">
        <v>34.603261434492289</v>
      </c>
      <c r="W169" s="26">
        <v>0.91061214301295501</v>
      </c>
      <c r="X169" s="28">
        <v>1365.9182145194325</v>
      </c>
      <c r="Y169" s="28">
        <v>9333.7744658827887</v>
      </c>
      <c r="Z169" s="26" t="s">
        <v>25</v>
      </c>
      <c r="AA169" s="26">
        <v>68.295910725971623</v>
      </c>
      <c r="AB169" s="26">
        <v>4.5530607150647748</v>
      </c>
      <c r="AC169" s="26">
        <v>40.066934292570025</v>
      </c>
      <c r="AD169" s="26">
        <v>27.318364290388651</v>
      </c>
      <c r="AE169" s="28">
        <v>2399.4629968391364</v>
      </c>
      <c r="AF169" s="28">
        <v>20306.650789188894</v>
      </c>
      <c r="AG169" s="26">
        <v>6.3742850010906844</v>
      </c>
      <c r="AH169" s="26">
        <v>7.5125501798568779</v>
      </c>
      <c r="AI169" s="26">
        <v>160.72304324178654</v>
      </c>
      <c r="AJ169" s="26">
        <v>3.2099078041206659</v>
      </c>
      <c r="AK169" s="26">
        <v>58.506830188582356</v>
      </c>
      <c r="AL169" s="26">
        <v>2162.7038396557682</v>
      </c>
      <c r="AM169" s="28" t="s">
        <v>25</v>
      </c>
      <c r="AN169" s="26">
        <v>13.659182145194325</v>
      </c>
      <c r="AO169" s="26" t="s">
        <v>25</v>
      </c>
      <c r="AP169" s="26">
        <v>201.47293664161629</v>
      </c>
      <c r="AQ169" s="26">
        <v>16.39101857423319</v>
      </c>
      <c r="AR169" s="26">
        <v>111.54998751908698</v>
      </c>
      <c r="AS169" s="26">
        <v>6.8295910725971617E-2</v>
      </c>
      <c r="AT169" s="28" t="s">
        <v>25</v>
      </c>
      <c r="AU169" s="26">
        <v>16.618671609986428</v>
      </c>
      <c r="AV169" s="26" t="s">
        <v>25</v>
      </c>
      <c r="AW169" s="26">
        <v>4.0977546435582974</v>
      </c>
      <c r="AX169" s="26">
        <v>11337.121180511289</v>
      </c>
      <c r="AY169" s="26">
        <v>2.2765303575323874</v>
      </c>
      <c r="AZ169" s="26">
        <v>3.8701016078050583</v>
      </c>
      <c r="BA169" s="26">
        <v>0.47807137508180136</v>
      </c>
      <c r="BB169" s="26">
        <v>2.0488773217791487</v>
      </c>
      <c r="BC169" s="26">
        <v>0.45530607150647751</v>
      </c>
      <c r="BD169" s="26">
        <v>0.6829591072597162</v>
      </c>
      <c r="BE169" s="26">
        <v>0.38701016078050587</v>
      </c>
      <c r="BF169" s="26" t="s">
        <v>25</v>
      </c>
      <c r="BG169" s="26">
        <v>0.25041833932856261</v>
      </c>
      <c r="BH169" s="26" t="s">
        <v>25</v>
      </c>
      <c r="BI169" s="26">
        <v>0.18212242860259101</v>
      </c>
      <c r="BJ169" s="26" t="s">
        <v>25</v>
      </c>
      <c r="BK169" s="26" t="s">
        <v>25</v>
      </c>
      <c r="BL169" s="26" t="s">
        <v>25</v>
      </c>
      <c r="BM169" s="26" t="s">
        <v>25</v>
      </c>
      <c r="BN169" s="26" t="s">
        <v>25</v>
      </c>
      <c r="BO169" s="26">
        <v>6.8295910725971627</v>
      </c>
      <c r="BP169" s="26">
        <v>2.2765303575323876E-2</v>
      </c>
      <c r="BQ169" s="26">
        <v>264.07752147375692</v>
      </c>
      <c r="BR169" s="26">
        <v>0.3414795536298581</v>
      </c>
      <c r="BS169" s="26">
        <v>14.97956975256311</v>
      </c>
      <c r="BT169" s="26">
        <v>50.08366786571252</v>
      </c>
      <c r="BU169" s="26">
        <v>0.15935712502726712</v>
      </c>
      <c r="BV169" s="26">
        <v>0.45530607150647751</v>
      </c>
      <c r="BW169" s="26">
        <v>4.9173055722699575</v>
      </c>
      <c r="BX169" s="36">
        <v>25.348664688427299</v>
      </c>
      <c r="BY169" s="29">
        <v>38.997945674503534</v>
      </c>
      <c r="BZ169" s="41">
        <v>114.75399375816369</v>
      </c>
    </row>
    <row r="170" spans="1:78">
      <c r="A170" s="10" t="s">
        <v>1</v>
      </c>
      <c r="B170" s="9">
        <v>159</v>
      </c>
      <c r="C170" s="9" t="s">
        <v>8</v>
      </c>
      <c r="D170" s="16">
        <v>-0.67875099999999988</v>
      </c>
      <c r="E170" s="16">
        <v>7.6628052904926395E-3</v>
      </c>
      <c r="F170" s="16">
        <v>6.4539833333333352E-2</v>
      </c>
      <c r="G170" s="16">
        <v>2.8738499462799532E-2</v>
      </c>
      <c r="H170" s="16">
        <v>0.12640060091530425</v>
      </c>
      <c r="I170" s="16">
        <v>5.1408993602417026E-2</v>
      </c>
      <c r="J170" s="28">
        <v>3709.3261149009777</v>
      </c>
      <c r="K170" s="28">
        <v>31732.607129136271</v>
      </c>
      <c r="L170" s="28">
        <v>4806.1036040245226</v>
      </c>
      <c r="M170" s="26">
        <v>10.211839510595015</v>
      </c>
      <c r="N170" s="26">
        <v>19.371039611143598</v>
      </c>
      <c r="O170" s="26">
        <v>0.21202151067692443</v>
      </c>
      <c r="P170" s="26">
        <v>4.1400793495198505</v>
      </c>
      <c r="Q170" s="26">
        <v>1.3192963250662719</v>
      </c>
      <c r="R170" s="26">
        <v>1.6227484412484239</v>
      </c>
      <c r="S170" s="26">
        <v>2.9399726082037025</v>
      </c>
      <c r="T170" s="28" t="s">
        <v>25</v>
      </c>
      <c r="U170" s="26">
        <v>59.213661070096997</v>
      </c>
      <c r="V170" s="26">
        <v>55.76312514925889</v>
      </c>
      <c r="W170" s="26">
        <v>0.92425069308163887</v>
      </c>
      <c r="X170" s="28">
        <v>385.10445545068291</v>
      </c>
      <c r="Y170" s="28">
        <v>4806.1036040245226</v>
      </c>
      <c r="Z170" s="26" t="s">
        <v>25</v>
      </c>
      <c r="AA170" s="26">
        <v>46.212534654081949</v>
      </c>
      <c r="AB170" s="28" t="s">
        <v>25</v>
      </c>
      <c r="AC170" s="26">
        <v>32.348774257857364</v>
      </c>
      <c r="AD170" s="26">
        <v>22.798183762680427</v>
      </c>
      <c r="AE170" s="28">
        <v>3709.3261149009777</v>
      </c>
      <c r="AF170" s="28">
        <v>31732.607129136271</v>
      </c>
      <c r="AG170" s="26">
        <v>7.979364316938149</v>
      </c>
      <c r="AH170" s="26">
        <v>2.1565849505238242</v>
      </c>
      <c r="AI170" s="26">
        <v>60.076295050306534</v>
      </c>
      <c r="AJ170" s="26">
        <v>1.2015259010061308</v>
      </c>
      <c r="AK170" s="26">
        <v>34.813442772741737</v>
      </c>
      <c r="AL170" s="26">
        <v>656.21799208796369</v>
      </c>
      <c r="AM170" s="28" t="s">
        <v>25</v>
      </c>
      <c r="AN170" s="28" t="s">
        <v>25</v>
      </c>
      <c r="AO170" s="26" t="s">
        <v>25</v>
      </c>
      <c r="AP170" s="26">
        <v>68.394551288041285</v>
      </c>
      <c r="AQ170" s="26">
        <v>2.1565849505238242</v>
      </c>
      <c r="AR170" s="26">
        <v>2.5570935841925344</v>
      </c>
      <c r="AS170" s="28" t="s">
        <v>25</v>
      </c>
      <c r="AT170" s="28" t="s">
        <v>25</v>
      </c>
      <c r="AU170" s="26">
        <v>4.6212534654081949</v>
      </c>
      <c r="AV170" s="26" t="s">
        <v>25</v>
      </c>
      <c r="AW170" s="26">
        <v>1.2323342574421854</v>
      </c>
      <c r="AX170" s="26">
        <v>329.64941386578454</v>
      </c>
      <c r="AY170" s="26">
        <v>0.61616712872109269</v>
      </c>
      <c r="AZ170" s="26">
        <v>1.2323342574421854</v>
      </c>
      <c r="BA170" s="26">
        <v>0.18485013861632779</v>
      </c>
      <c r="BB170" s="26">
        <v>0.92425069308163887</v>
      </c>
      <c r="BC170" s="28" t="s">
        <v>25</v>
      </c>
      <c r="BD170" s="28" t="s">
        <v>25</v>
      </c>
      <c r="BE170" s="28" t="s">
        <v>25</v>
      </c>
      <c r="BF170" s="26" t="s">
        <v>25</v>
      </c>
      <c r="BG170" s="28" t="s">
        <v>25</v>
      </c>
      <c r="BH170" s="26" t="s">
        <v>25</v>
      </c>
      <c r="BI170" s="28" t="s">
        <v>25</v>
      </c>
      <c r="BJ170" s="26" t="s">
        <v>25</v>
      </c>
      <c r="BK170" s="26" t="s">
        <v>25</v>
      </c>
      <c r="BL170" s="26" t="s">
        <v>25</v>
      </c>
      <c r="BM170" s="26" t="s">
        <v>25</v>
      </c>
      <c r="BN170" s="26" t="s">
        <v>25</v>
      </c>
      <c r="BO170" s="28" t="s">
        <v>25</v>
      </c>
      <c r="BP170" s="26">
        <v>3.0808356436054632E-2</v>
      </c>
      <c r="BQ170" s="26">
        <v>113.99091881340213</v>
      </c>
      <c r="BR170" s="26">
        <v>0.21565849505238244</v>
      </c>
      <c r="BS170" s="26">
        <v>16.513279049725284</v>
      </c>
      <c r="BT170" s="26">
        <v>36.970027723265559</v>
      </c>
      <c r="BU170" s="26">
        <v>6.1616712872109264E-2</v>
      </c>
      <c r="BV170" s="28" t="s">
        <v>25</v>
      </c>
      <c r="BW170" s="26">
        <v>1.2323342574421854</v>
      </c>
      <c r="BX170" s="36">
        <v>27.470326409495549</v>
      </c>
      <c r="BY170" s="29">
        <v>42.262040629993152</v>
      </c>
      <c r="BZ170" s="41">
        <v>103.24408011196542</v>
      </c>
    </row>
    <row r="171" spans="1:78">
      <c r="A171" s="10" t="s">
        <v>2</v>
      </c>
      <c r="B171" s="9">
        <v>130</v>
      </c>
      <c r="C171" s="9" t="s">
        <v>12</v>
      </c>
      <c r="D171" s="16">
        <v>6.2362553333333293E-2</v>
      </c>
      <c r="E171" s="16">
        <v>2.3622380832298256E-2</v>
      </c>
      <c r="F171" s="16">
        <v>-0.10887129666666662</v>
      </c>
      <c r="G171" s="16">
        <v>1.0616032711052416E-2</v>
      </c>
      <c r="H171" s="16">
        <v>-0.218871522138155</v>
      </c>
      <c r="I171" s="16">
        <v>3.2298129414771698E-2</v>
      </c>
      <c r="J171" s="28">
        <v>2642.1317360998432</v>
      </c>
      <c r="K171" s="28">
        <v>16595.596136000793</v>
      </c>
      <c r="L171" s="28">
        <v>17183.258888692038</v>
      </c>
      <c r="M171" s="26">
        <v>5.3958375235418785</v>
      </c>
      <c r="N171" s="26">
        <v>33.226085415834625</v>
      </c>
      <c r="O171" s="26">
        <v>0.33598505712363474</v>
      </c>
      <c r="P171" s="26">
        <v>3.9317536563188451</v>
      </c>
      <c r="Q171" s="26">
        <v>0.66634859774399458</v>
      </c>
      <c r="R171" s="26">
        <v>0.1456638891256381</v>
      </c>
      <c r="S171" s="26">
        <v>1.7945389842368153</v>
      </c>
      <c r="T171" s="28" t="s">
        <v>25</v>
      </c>
      <c r="U171" s="26">
        <v>53.994453717271703</v>
      </c>
      <c r="V171" s="26">
        <v>35.259765161474775</v>
      </c>
      <c r="W171" s="26">
        <v>0.77571483355244508</v>
      </c>
      <c r="X171" s="28">
        <v>822.7278537677447</v>
      </c>
      <c r="Y171" s="28">
        <v>17183.258888692038</v>
      </c>
      <c r="Z171" s="26" t="s">
        <v>25</v>
      </c>
      <c r="AA171" s="26">
        <v>91.675389419834417</v>
      </c>
      <c r="AB171" s="28" t="s">
        <v>25</v>
      </c>
      <c r="AC171" s="26">
        <v>41.13639268838724</v>
      </c>
      <c r="AD171" s="26">
        <v>9.6376691441364368</v>
      </c>
      <c r="AE171" s="28">
        <v>2642.1317360998432</v>
      </c>
      <c r="AF171" s="28">
        <v>16595.596136000793</v>
      </c>
      <c r="AG171" s="26">
        <v>12.129359215547323</v>
      </c>
      <c r="AH171" s="26">
        <v>3.4084439656092282</v>
      </c>
      <c r="AI171" s="26">
        <v>233.88977557111599</v>
      </c>
      <c r="AJ171" s="26">
        <v>2.5387030916261839</v>
      </c>
      <c r="AK171" s="26">
        <v>22.096119501190859</v>
      </c>
      <c r="AL171" s="26">
        <v>423.1171819376973</v>
      </c>
      <c r="AM171" s="28" t="s">
        <v>25</v>
      </c>
      <c r="AN171" s="28" t="s">
        <v>25</v>
      </c>
      <c r="AO171" s="26" t="s">
        <v>25</v>
      </c>
      <c r="AP171" s="26">
        <v>179.58973722244485</v>
      </c>
      <c r="AQ171" s="26">
        <v>0.72870181333714534</v>
      </c>
      <c r="AR171" s="26">
        <v>0.82272785376774471</v>
      </c>
      <c r="AS171" s="28" t="s">
        <v>25</v>
      </c>
      <c r="AT171" s="28" t="s">
        <v>25</v>
      </c>
      <c r="AU171" s="26">
        <v>15.5142966710489</v>
      </c>
      <c r="AV171" s="26" t="s">
        <v>25</v>
      </c>
      <c r="AW171" s="26">
        <v>0.70519530322949542</v>
      </c>
      <c r="AX171" s="26">
        <v>136.33775862436912</v>
      </c>
      <c r="AY171" s="26">
        <v>2.3506510107649849</v>
      </c>
      <c r="AZ171" s="26">
        <v>7.0519530322949553</v>
      </c>
      <c r="BA171" s="26">
        <v>0.96376691441364382</v>
      </c>
      <c r="BB171" s="26">
        <v>3.761041617223976</v>
      </c>
      <c r="BC171" s="26">
        <v>0.70519530322949542</v>
      </c>
      <c r="BD171" s="26">
        <v>0.16454557075354898</v>
      </c>
      <c r="BE171" s="26">
        <v>0.28207812129179816</v>
      </c>
      <c r="BF171" s="26" t="s">
        <v>25</v>
      </c>
      <c r="BG171" s="26">
        <v>0.14103906064589908</v>
      </c>
      <c r="BH171" s="26" t="s">
        <v>25</v>
      </c>
      <c r="BI171" s="26">
        <v>0.11753255053824925</v>
      </c>
      <c r="BJ171" s="26" t="s">
        <v>25</v>
      </c>
      <c r="BK171" s="26" t="s">
        <v>25</v>
      </c>
      <c r="BL171" s="26" t="s">
        <v>25</v>
      </c>
      <c r="BM171" s="26" t="s">
        <v>25</v>
      </c>
      <c r="BN171" s="26" t="s">
        <v>25</v>
      </c>
      <c r="BO171" s="26">
        <v>11.753255053824924</v>
      </c>
      <c r="BP171" s="26">
        <v>0</v>
      </c>
      <c r="BQ171" s="26">
        <v>557.10428955130146</v>
      </c>
      <c r="BR171" s="26">
        <v>0.2350651010764985</v>
      </c>
      <c r="BS171" s="26">
        <v>8.7679282701533943</v>
      </c>
      <c r="BT171" s="26">
        <v>47.013020215299697</v>
      </c>
      <c r="BU171" s="26">
        <v>0.21155859096884863</v>
      </c>
      <c r="BV171" s="26">
        <v>0.2350651010764985</v>
      </c>
      <c r="BW171" s="26">
        <v>10.178318876612385</v>
      </c>
      <c r="BX171" s="36">
        <v>23.405044510385757</v>
      </c>
      <c r="BY171" s="29">
        <v>36.007760785208859</v>
      </c>
      <c r="BZ171" s="41">
        <v>103.40107822624917</v>
      </c>
    </row>
    <row r="172" spans="1:78">
      <c r="A172" s="10" t="s">
        <v>2</v>
      </c>
      <c r="B172" s="9">
        <v>338</v>
      </c>
      <c r="C172" s="9" t="s">
        <v>8</v>
      </c>
      <c r="D172" s="16">
        <v>-0.53835574666666663</v>
      </c>
      <c r="E172" s="16">
        <v>5.3599140426187158E-2</v>
      </c>
      <c r="F172" s="16">
        <v>-0.18216273666666671</v>
      </c>
      <c r="G172" s="16">
        <v>1.8714111004066863E-2</v>
      </c>
      <c r="H172" s="16">
        <v>-0.35997416363439166</v>
      </c>
      <c r="I172" s="16">
        <v>1.254326383522231E-2</v>
      </c>
      <c r="J172" s="28">
        <v>3689.0353039811298</v>
      </c>
      <c r="K172" s="28">
        <v>15721.205303885827</v>
      </c>
      <c r="L172" s="28">
        <v>4536.2459434126004</v>
      </c>
      <c r="M172" s="26">
        <v>6.4141750018003068</v>
      </c>
      <c r="N172" s="26">
        <v>29.455819327615636</v>
      </c>
      <c r="O172" s="26">
        <v>0.42377659608998852</v>
      </c>
      <c r="P172" s="26">
        <v>3.7193287598934406</v>
      </c>
      <c r="Q172" s="26">
        <v>0.79128678144393039</v>
      </c>
      <c r="R172" s="26">
        <v>0.31003640201936034</v>
      </c>
      <c r="S172" s="26">
        <v>1.9374595227567277</v>
      </c>
      <c r="T172" s="26">
        <v>2.666246969137984E-2</v>
      </c>
      <c r="U172" s="26">
        <v>58.215156273795039</v>
      </c>
      <c r="V172" s="26">
        <v>31.353464608881211</v>
      </c>
      <c r="W172" s="26">
        <v>0.42249349472960496</v>
      </c>
      <c r="X172" s="28">
        <v>651.52944187249602</v>
      </c>
      <c r="Y172" s="28">
        <v>4536.2459434126004</v>
      </c>
      <c r="Z172" s="26" t="s">
        <v>25</v>
      </c>
      <c r="AA172" s="26">
        <v>91.169648862704236</v>
      </c>
      <c r="AB172" s="28" t="s">
        <v>25</v>
      </c>
      <c r="AC172" s="26">
        <v>52.255774348135347</v>
      </c>
      <c r="AD172" s="26">
        <v>10.228789872400961</v>
      </c>
      <c r="AE172" s="28">
        <v>3689.0353039811298</v>
      </c>
      <c r="AF172" s="28">
        <v>15721.205303885827</v>
      </c>
      <c r="AG172" s="26">
        <v>8.4721063943147108</v>
      </c>
      <c r="AH172" s="26">
        <v>5.2033409350909237</v>
      </c>
      <c r="AI172" s="26">
        <v>206.13235242860202</v>
      </c>
      <c r="AJ172" s="26">
        <v>1.2230074847435934</v>
      </c>
      <c r="AK172" s="26">
        <v>33.799479578368398</v>
      </c>
      <c r="AL172" s="26">
        <v>395.80969506247203</v>
      </c>
      <c r="AM172" s="28" t="s">
        <v>25</v>
      </c>
      <c r="AN172" s="28" t="s">
        <v>25</v>
      </c>
      <c r="AO172" s="26" t="s">
        <v>25</v>
      </c>
      <c r="AP172" s="26">
        <v>82.942143965338232</v>
      </c>
      <c r="AQ172" s="26">
        <v>6.0038549251049131</v>
      </c>
      <c r="AR172" s="26">
        <v>10.540100868517515</v>
      </c>
      <c r="AS172" s="28" t="s">
        <v>25</v>
      </c>
      <c r="AT172" s="28" t="s">
        <v>25</v>
      </c>
      <c r="AU172" s="26">
        <v>17.566834780862521</v>
      </c>
      <c r="AV172" s="26" t="s">
        <v>25</v>
      </c>
      <c r="AW172" s="26">
        <v>1.3341899833566473</v>
      </c>
      <c r="AX172" s="26">
        <v>140.08994825244795</v>
      </c>
      <c r="AY172" s="26">
        <v>1.3341899833566473</v>
      </c>
      <c r="AZ172" s="26">
        <v>2.8907449639394023</v>
      </c>
      <c r="BA172" s="26">
        <v>0.28907449639394023</v>
      </c>
      <c r="BB172" s="26">
        <v>0.88945998890443156</v>
      </c>
      <c r="BC172" s="26">
        <v>0.22236499722610789</v>
      </c>
      <c r="BD172" s="28" t="s">
        <v>25</v>
      </c>
      <c r="BE172" s="26">
        <v>0.24460149694871866</v>
      </c>
      <c r="BF172" s="26" t="s">
        <v>25</v>
      </c>
      <c r="BG172" s="26">
        <v>0.33354749583916182</v>
      </c>
      <c r="BH172" s="26" t="s">
        <v>25</v>
      </c>
      <c r="BI172" s="28" t="s">
        <v>25</v>
      </c>
      <c r="BJ172" s="26" t="s">
        <v>25</v>
      </c>
      <c r="BK172" s="26" t="s">
        <v>25</v>
      </c>
      <c r="BL172" s="26" t="s">
        <v>25</v>
      </c>
      <c r="BM172" s="26" t="s">
        <v>25</v>
      </c>
      <c r="BN172" s="26" t="s">
        <v>25</v>
      </c>
      <c r="BO172" s="26">
        <v>6.6709499167832362</v>
      </c>
      <c r="BP172" s="26">
        <v>0</v>
      </c>
      <c r="BQ172" s="26">
        <v>240.1541970041965</v>
      </c>
      <c r="BR172" s="26">
        <v>0.48920299389743732</v>
      </c>
      <c r="BS172" s="26">
        <v>5.1588679356457021</v>
      </c>
      <c r="BT172" s="26">
        <v>46.696649417482654</v>
      </c>
      <c r="BU172" s="26">
        <v>8.8945998890443148E-2</v>
      </c>
      <c r="BV172" s="26">
        <v>0.44472999445221578</v>
      </c>
      <c r="BW172" s="26">
        <v>7.4269909073520024</v>
      </c>
      <c r="BX172" s="36">
        <v>22.522255192878337</v>
      </c>
      <c r="BY172" s="29">
        <v>34.649623373658976</v>
      </c>
      <c r="BZ172" s="41">
        <v>103.89429090876475</v>
      </c>
    </row>
    <row r="173" spans="1:78">
      <c r="A173" s="10" t="s">
        <v>2</v>
      </c>
      <c r="B173" s="9">
        <v>380</v>
      </c>
      <c r="C173" s="9" t="s">
        <v>8</v>
      </c>
      <c r="D173" s="16">
        <v>-0.32246725666666659</v>
      </c>
      <c r="E173" s="16">
        <v>1.884329460537448E-2</v>
      </c>
      <c r="F173" s="16">
        <v>-0.24949939333333349</v>
      </c>
      <c r="G173" s="16">
        <v>7.0119101033123661E-3</v>
      </c>
      <c r="H173" s="16">
        <v>-0.5019740781018962</v>
      </c>
      <c r="I173" s="16">
        <v>3.5329072462397415E-2</v>
      </c>
      <c r="J173" s="28">
        <v>1566.9604053004077</v>
      </c>
      <c r="K173" s="28">
        <v>17511.86238404474</v>
      </c>
      <c r="L173" s="28">
        <v>4267.3780549529538</v>
      </c>
      <c r="M173" s="26">
        <v>7.3718944950954111</v>
      </c>
      <c r="N173" s="26">
        <v>23.785789236357083</v>
      </c>
      <c r="O173" s="26">
        <v>0.42701881142281228</v>
      </c>
      <c r="P173" s="26">
        <v>5.1520411845654914</v>
      </c>
      <c r="Q173" s="26">
        <v>0.98871994418060283</v>
      </c>
      <c r="R173" s="26">
        <v>0.18139843614600415</v>
      </c>
      <c r="S173" s="26">
        <v>2.1592065302509829</v>
      </c>
      <c r="T173" s="26">
        <v>3.1199757669130208E-2</v>
      </c>
      <c r="U173" s="26">
        <v>53.758555253248794</v>
      </c>
      <c r="V173" s="26">
        <v>38.770690865121345</v>
      </c>
      <c r="W173" s="28" t="s">
        <v>25</v>
      </c>
      <c r="X173" s="28">
        <v>874.29208930743437</v>
      </c>
      <c r="Y173" s="28">
        <v>4267.3780549529538</v>
      </c>
      <c r="Z173" s="26" t="s">
        <v>25</v>
      </c>
      <c r="AA173" s="26">
        <v>96.276212215401998</v>
      </c>
      <c r="AB173" s="26">
        <v>5.2041195792109187</v>
      </c>
      <c r="AC173" s="26">
        <v>49.699341981464279</v>
      </c>
      <c r="AD173" s="26">
        <v>11.449063074264021</v>
      </c>
      <c r="AE173" s="28">
        <v>1566.9604053004077</v>
      </c>
      <c r="AF173" s="28">
        <v>17511.86238404474</v>
      </c>
      <c r="AG173" s="26">
        <v>8.8730238825546159</v>
      </c>
      <c r="AH173" s="26">
        <v>5.1260577855227547</v>
      </c>
      <c r="AI173" s="26">
        <v>139.73061070181316</v>
      </c>
      <c r="AJ173" s="26">
        <v>3.0183893559423325</v>
      </c>
      <c r="AK173" s="26">
        <v>28.882863664620597</v>
      </c>
      <c r="AL173" s="26">
        <v>595.87169181965021</v>
      </c>
      <c r="AM173" s="28" t="s">
        <v>25</v>
      </c>
      <c r="AN173" s="28" t="s">
        <v>25</v>
      </c>
      <c r="AO173" s="26" t="s">
        <v>25</v>
      </c>
      <c r="AP173" s="26">
        <v>58.806551245083384</v>
      </c>
      <c r="AQ173" s="26">
        <v>7.2857674108952857</v>
      </c>
      <c r="AR173" s="26">
        <v>40.592132717845168</v>
      </c>
      <c r="AS173" s="28" t="s">
        <v>25</v>
      </c>
      <c r="AT173" s="28" t="s">
        <v>25</v>
      </c>
      <c r="AU173" s="26">
        <v>20.296066358922584</v>
      </c>
      <c r="AV173" s="26" t="s">
        <v>25</v>
      </c>
      <c r="AW173" s="26">
        <v>1.3010298948027297</v>
      </c>
      <c r="AX173" s="26">
        <v>1012.2012581565236</v>
      </c>
      <c r="AY173" s="26">
        <v>1.0408239158421837</v>
      </c>
      <c r="AZ173" s="26">
        <v>2.6020597896054594</v>
      </c>
      <c r="BA173" s="26">
        <v>0.31224717475265512</v>
      </c>
      <c r="BB173" s="26">
        <v>1.5612358737632757</v>
      </c>
      <c r="BC173" s="28" t="s">
        <v>25</v>
      </c>
      <c r="BD173" s="26">
        <v>0.15612358737632756</v>
      </c>
      <c r="BE173" s="26">
        <v>0.26020597896054593</v>
      </c>
      <c r="BF173" s="26" t="s">
        <v>25</v>
      </c>
      <c r="BG173" s="26">
        <v>0.28622657685660052</v>
      </c>
      <c r="BH173" s="26" t="s">
        <v>25</v>
      </c>
      <c r="BI173" s="28" t="s">
        <v>25</v>
      </c>
      <c r="BJ173" s="26" t="s">
        <v>25</v>
      </c>
      <c r="BK173" s="26" t="s">
        <v>25</v>
      </c>
      <c r="BL173" s="26" t="s">
        <v>25</v>
      </c>
      <c r="BM173" s="26" t="s">
        <v>25</v>
      </c>
      <c r="BN173" s="26" t="s">
        <v>25</v>
      </c>
      <c r="BO173" s="26">
        <v>10.408239158421837</v>
      </c>
      <c r="BP173" s="26">
        <v>0</v>
      </c>
      <c r="BQ173" s="26">
        <v>918.52710573072716</v>
      </c>
      <c r="BR173" s="26">
        <v>0.41632956633687351</v>
      </c>
      <c r="BS173" s="26">
        <v>5.6204491455477923</v>
      </c>
      <c r="BT173" s="26">
        <v>49.43913600250373</v>
      </c>
      <c r="BU173" s="26">
        <v>2.6020597896054595E-2</v>
      </c>
      <c r="BV173" s="26">
        <v>0.26020597896054593</v>
      </c>
      <c r="BW173" s="26">
        <v>5.2041195792109187</v>
      </c>
      <c r="BX173" s="36">
        <v>23.427299703264094</v>
      </c>
      <c r="BY173" s="29">
        <v>36.041999543483222</v>
      </c>
      <c r="BZ173" s="41">
        <v>96.589823482233498</v>
      </c>
    </row>
    <row r="174" spans="1:78">
      <c r="A174" s="10" t="s">
        <v>2</v>
      </c>
      <c r="B174" s="9">
        <v>409</v>
      </c>
      <c r="C174" s="9" t="s">
        <v>8</v>
      </c>
      <c r="D174" s="16">
        <v>-0.63802276666666669</v>
      </c>
      <c r="E174" s="16">
        <v>1.3233341898905763E-2</v>
      </c>
      <c r="F174" s="16">
        <v>-1.9251440000000009E-2</v>
      </c>
      <c r="G174" s="16">
        <v>2.6450437537069164E-2</v>
      </c>
      <c r="H174" s="16">
        <v>-3.8248394466395497E-2</v>
      </c>
      <c r="I174" s="16">
        <v>3.4756240829142172E-2</v>
      </c>
      <c r="J174" s="28">
        <v>5812.0076548181269</v>
      </c>
      <c r="K174" s="28">
        <v>32503.363326490748</v>
      </c>
      <c r="L174" s="28">
        <v>63787.850528238094</v>
      </c>
      <c r="M174" s="26">
        <v>6.4961139888147716</v>
      </c>
      <c r="N174" s="26">
        <v>16.026626902487045</v>
      </c>
      <c r="O174" s="26">
        <v>0.50544536671025186</v>
      </c>
      <c r="P174" s="26">
        <v>6.3891529054931784</v>
      </c>
      <c r="Q174" s="26">
        <v>0.75965339499488338</v>
      </c>
      <c r="R174" s="26">
        <v>0.18882666533592612</v>
      </c>
      <c r="S174" s="26">
        <v>1.786862351987397</v>
      </c>
      <c r="T174" s="26">
        <v>2.4358036066015248E-2</v>
      </c>
      <c r="U174" s="26">
        <v>64.783266030111875</v>
      </c>
      <c r="V174" s="26">
        <v>29.862465056213374</v>
      </c>
      <c r="W174" s="26">
        <v>0.14220221455339704</v>
      </c>
      <c r="X174" s="28">
        <v>704.91669214326816</v>
      </c>
      <c r="Y174" s="28">
        <v>63787.850528238094</v>
      </c>
      <c r="Z174" s="26" t="s">
        <v>25</v>
      </c>
      <c r="AA174" s="26">
        <v>85.321328732038211</v>
      </c>
      <c r="AB174" s="26">
        <v>8.1258408316226873</v>
      </c>
      <c r="AC174" s="26">
        <v>112.13660347639309</v>
      </c>
      <c r="AD174" s="26">
        <v>18.079995850360479</v>
      </c>
      <c r="AE174" s="28">
        <v>5812.0076548181269</v>
      </c>
      <c r="AF174" s="28">
        <v>32503.363326490748</v>
      </c>
      <c r="AG174" s="26">
        <v>11.538693980904215</v>
      </c>
      <c r="AH174" s="26">
        <v>4.4488978553134215</v>
      </c>
      <c r="AI174" s="26">
        <v>163.32940071561603</v>
      </c>
      <c r="AJ174" s="26">
        <v>2.9253026993841673</v>
      </c>
      <c r="AK174" s="26">
        <v>31.690779243328478</v>
      </c>
      <c r="AL174" s="26">
        <v>406.29204158113436</v>
      </c>
      <c r="AM174" s="26">
        <v>2.0314602079056718</v>
      </c>
      <c r="AN174" s="26">
        <v>12.18876124743403</v>
      </c>
      <c r="AO174" s="26" t="s">
        <v>25</v>
      </c>
      <c r="AP174" s="26">
        <v>52.208527343175767</v>
      </c>
      <c r="AQ174" s="26">
        <v>50.786505197641794</v>
      </c>
      <c r="AR174" s="26">
        <v>29.862465056213374</v>
      </c>
      <c r="AS174" s="28" t="s">
        <v>25</v>
      </c>
      <c r="AT174" s="28" t="s">
        <v>25</v>
      </c>
      <c r="AU174" s="26">
        <v>20.924040141428421</v>
      </c>
      <c r="AV174" s="26" t="s">
        <v>25</v>
      </c>
      <c r="AW174" s="26">
        <v>1.4220221455339701</v>
      </c>
      <c r="AX174" s="26">
        <v>195.02017995894448</v>
      </c>
      <c r="AY174" s="26">
        <v>2.0314602079056718</v>
      </c>
      <c r="AZ174" s="26">
        <v>3.6566283742302095</v>
      </c>
      <c r="BA174" s="26">
        <v>0.42660664366019108</v>
      </c>
      <c r="BB174" s="26">
        <v>1.4220221455339701</v>
      </c>
      <c r="BC174" s="26">
        <v>0.20314602079056721</v>
      </c>
      <c r="BD174" s="26">
        <v>0.1015730103952836</v>
      </c>
      <c r="BE174" s="26">
        <v>0.30471903118585075</v>
      </c>
      <c r="BF174" s="26" t="s">
        <v>25</v>
      </c>
      <c r="BG174" s="26">
        <v>0.24377522494868062</v>
      </c>
      <c r="BH174" s="26" t="s">
        <v>25</v>
      </c>
      <c r="BI174" s="26">
        <v>0.14220221455339704</v>
      </c>
      <c r="BJ174" s="26" t="s">
        <v>25</v>
      </c>
      <c r="BK174" s="26" t="s">
        <v>25</v>
      </c>
      <c r="BL174" s="26" t="s">
        <v>25</v>
      </c>
      <c r="BM174" s="26" t="s">
        <v>25</v>
      </c>
      <c r="BN174" s="26" t="s">
        <v>25</v>
      </c>
      <c r="BO174" s="26">
        <v>16.251681663245375</v>
      </c>
      <c r="BP174" s="26">
        <v>0</v>
      </c>
      <c r="BQ174" s="26">
        <v>1409.8333842865363</v>
      </c>
      <c r="BR174" s="26">
        <v>2.2346062286962391</v>
      </c>
      <c r="BS174" s="26">
        <v>19.339501179261994</v>
      </c>
      <c r="BT174" s="26">
        <v>79.226948108321196</v>
      </c>
      <c r="BU174" s="26">
        <v>4.0629204158113434E-2</v>
      </c>
      <c r="BV174" s="26">
        <v>0.40629204158113441</v>
      </c>
      <c r="BW174" s="26">
        <v>3.4534823534396422</v>
      </c>
      <c r="BX174" s="36">
        <v>21.505934718100889</v>
      </c>
      <c r="BY174" s="29">
        <v>33.086053412462903</v>
      </c>
      <c r="BZ174" s="41">
        <v>107.51888507931773</v>
      </c>
    </row>
    <row r="175" spans="1:78">
      <c r="A175" s="10" t="s">
        <v>2</v>
      </c>
      <c r="B175" s="9">
        <v>440</v>
      </c>
      <c r="C175" s="9" t="s">
        <v>8</v>
      </c>
      <c r="D175" s="16">
        <v>0.15862346999999999</v>
      </c>
      <c r="E175" s="16">
        <v>2.830530654554372E-2</v>
      </c>
      <c r="F175" s="16">
        <v>3.3171566666666763E-2</v>
      </c>
      <c r="G175" s="16">
        <v>4.2741094966008246E-2</v>
      </c>
      <c r="H175" s="16">
        <v>6.5404508199505315E-2</v>
      </c>
      <c r="I175" s="16">
        <v>8.9699263497607901E-2</v>
      </c>
      <c r="J175" s="28">
        <v>2158.2339623315352</v>
      </c>
      <c r="K175" s="28">
        <v>42983.695266560972</v>
      </c>
      <c r="L175" s="28">
        <v>15112.16233582249</v>
      </c>
      <c r="M175" s="26">
        <v>7.0227537848469499</v>
      </c>
      <c r="N175" s="26">
        <v>21.534410133838922</v>
      </c>
      <c r="O175" s="26">
        <v>0.59880882765262855</v>
      </c>
      <c r="P175" s="26">
        <v>2.1345501580775927</v>
      </c>
      <c r="Q175" s="26">
        <v>0.886908828749433</v>
      </c>
      <c r="R175" s="26">
        <v>0.49066144867858758</v>
      </c>
      <c r="S175" s="26">
        <v>2.0274531001090041</v>
      </c>
      <c r="T175" s="26">
        <v>2.7125896293424823E-2</v>
      </c>
      <c r="U175" s="26">
        <v>69.045388396602149</v>
      </c>
      <c r="V175" s="26">
        <v>34.613186188335945</v>
      </c>
      <c r="W175" s="28" t="s">
        <v>25</v>
      </c>
      <c r="X175" s="28">
        <v>515.80434319873166</v>
      </c>
      <c r="Y175" s="28">
        <v>15112.16233582249</v>
      </c>
      <c r="Z175" s="26" t="s">
        <v>25</v>
      </c>
      <c r="AA175" s="26">
        <v>83.705090782250323</v>
      </c>
      <c r="AB175" s="26">
        <v>4.5245995017432605</v>
      </c>
      <c r="AC175" s="26">
        <v>110.40022784253556</v>
      </c>
      <c r="AD175" s="26">
        <v>22.170537558541977</v>
      </c>
      <c r="AE175" s="28">
        <v>2158.2339623315352</v>
      </c>
      <c r="AF175" s="28">
        <v>42983.695266560972</v>
      </c>
      <c r="AG175" s="26">
        <v>14.772817373191746</v>
      </c>
      <c r="AH175" s="26">
        <v>4.4341075117083957</v>
      </c>
      <c r="AI175" s="26">
        <v>164.0167319381932</v>
      </c>
      <c r="AJ175" s="26">
        <v>3.7101715914294733</v>
      </c>
      <c r="AK175" s="26">
        <v>36.196796013946084</v>
      </c>
      <c r="AL175" s="26">
        <v>414.00085440950835</v>
      </c>
      <c r="AM175" s="28" t="s">
        <v>25</v>
      </c>
      <c r="AN175" s="28" t="s">
        <v>25</v>
      </c>
      <c r="AO175" s="26" t="s">
        <v>25</v>
      </c>
      <c r="AP175" s="26">
        <v>99.993648988526061</v>
      </c>
      <c r="AQ175" s="26">
        <v>19.908237807670346</v>
      </c>
      <c r="AR175" s="26">
        <v>30.541046636767007</v>
      </c>
      <c r="AS175" s="26">
        <v>2.2622997508716304E-2</v>
      </c>
      <c r="AT175" s="28" t="s">
        <v>25</v>
      </c>
      <c r="AU175" s="26">
        <v>23.980377359239281</v>
      </c>
      <c r="AV175" s="26" t="s">
        <v>25</v>
      </c>
      <c r="AW175" s="26">
        <v>1.5836098256101412</v>
      </c>
      <c r="AX175" s="26">
        <v>280.52516910808214</v>
      </c>
      <c r="AY175" s="26">
        <v>1.3573798505229782</v>
      </c>
      <c r="AZ175" s="26">
        <v>2.9409896761331193</v>
      </c>
      <c r="BA175" s="26">
        <v>0.31672196512202827</v>
      </c>
      <c r="BB175" s="26">
        <v>1.1311498754358151</v>
      </c>
      <c r="BC175" s="28" t="s">
        <v>25</v>
      </c>
      <c r="BD175" s="28" t="s">
        <v>25</v>
      </c>
      <c r="BE175" s="26">
        <v>0.61082093273534022</v>
      </c>
      <c r="BF175" s="26" t="s">
        <v>25</v>
      </c>
      <c r="BG175" s="26">
        <v>0.31672196512202827</v>
      </c>
      <c r="BH175" s="26" t="s">
        <v>25</v>
      </c>
      <c r="BI175" s="26">
        <v>0.22622997508716303</v>
      </c>
      <c r="BJ175" s="26" t="s">
        <v>25</v>
      </c>
      <c r="BK175" s="26" t="s">
        <v>25</v>
      </c>
      <c r="BL175" s="26" t="s">
        <v>25</v>
      </c>
      <c r="BM175" s="26" t="s">
        <v>25</v>
      </c>
      <c r="BN175" s="26" t="s">
        <v>25</v>
      </c>
      <c r="BO175" s="26">
        <v>9.0491990034865211</v>
      </c>
      <c r="BP175" s="26">
        <v>0</v>
      </c>
      <c r="BQ175" s="26">
        <v>610.82093273534019</v>
      </c>
      <c r="BR175" s="26">
        <v>0.42983695266560973</v>
      </c>
      <c r="BS175" s="26">
        <v>13.890520470351809</v>
      </c>
      <c r="BT175" s="26">
        <v>126.68878604881129</v>
      </c>
      <c r="BU175" s="26">
        <v>0.13573798505229781</v>
      </c>
      <c r="BV175" s="26">
        <v>0.45245995017432605</v>
      </c>
      <c r="BW175" s="26">
        <v>5.6105033821616432</v>
      </c>
      <c r="BX175" s="36">
        <v>24.191394658753708</v>
      </c>
      <c r="BY175" s="29">
        <v>37.217530244236471</v>
      </c>
      <c r="BZ175" s="41">
        <v>110.05735794806037</v>
      </c>
    </row>
    <row r="176" spans="1:78">
      <c r="A176" s="10" t="s">
        <v>2</v>
      </c>
      <c r="B176" s="9">
        <v>510</v>
      </c>
      <c r="C176" s="9" t="s">
        <v>8</v>
      </c>
      <c r="D176" s="16">
        <v>-0.66648393333333322</v>
      </c>
      <c r="E176" s="16">
        <v>3.7319014735833107E-2</v>
      </c>
      <c r="F176" s="16">
        <v>5.593053333333331E-2</v>
      </c>
      <c r="G176" s="16">
        <v>3.3145896958346688E-2</v>
      </c>
      <c r="H176" s="16">
        <v>0.11045666239944145</v>
      </c>
      <c r="I176" s="16">
        <v>1.4141886191499935E-2</v>
      </c>
      <c r="J176" s="28">
        <v>6881.8720149348483</v>
      </c>
      <c r="K176" s="28">
        <v>26948.592371753573</v>
      </c>
      <c r="L176" s="28">
        <v>47659.084657453081</v>
      </c>
      <c r="M176" s="26">
        <v>9.8223099999205719</v>
      </c>
      <c r="N176" s="26">
        <v>15.654149607470975</v>
      </c>
      <c r="O176" s="26">
        <v>0.6340472294983488</v>
      </c>
      <c r="P176" s="26">
        <v>4.3341195737273441</v>
      </c>
      <c r="Q176" s="26">
        <v>1.0534789047618451</v>
      </c>
      <c r="R176" s="26">
        <v>0.52185500332597945</v>
      </c>
      <c r="S176" s="26">
        <v>2.2983291330246503</v>
      </c>
      <c r="T176" s="26">
        <v>2.9918945256854044E-2</v>
      </c>
      <c r="U176" s="26">
        <v>63.179477671555603</v>
      </c>
      <c r="V176" s="26">
        <v>36.929552509440086</v>
      </c>
      <c r="W176" s="26">
        <v>1.0230484141128671</v>
      </c>
      <c r="X176" s="28">
        <v>606.34332836445537</v>
      </c>
      <c r="Y176" s="28">
        <v>47659.084657453081</v>
      </c>
      <c r="Z176" s="26" t="s">
        <v>25</v>
      </c>
      <c r="AA176" s="26">
        <v>94.819121308021835</v>
      </c>
      <c r="AB176" s="28" t="s">
        <v>25</v>
      </c>
      <c r="AC176" s="26">
        <v>128.75438577615597</v>
      </c>
      <c r="AD176" s="26">
        <v>31.440024433712502</v>
      </c>
      <c r="AE176" s="28">
        <v>6881.8720149348483</v>
      </c>
      <c r="AF176" s="28">
        <v>26948.592371753573</v>
      </c>
      <c r="AG176" s="26">
        <v>19.363062667111826</v>
      </c>
      <c r="AH176" s="26">
        <v>3.7927648523208735</v>
      </c>
      <c r="AI176" s="26">
        <v>133.99438984844139</v>
      </c>
      <c r="AJ176" s="26">
        <v>4.9156228678106055</v>
      </c>
      <c r="AK176" s="26">
        <v>39.424792543861713</v>
      </c>
      <c r="AL176" s="26">
        <v>466.60988643684431</v>
      </c>
      <c r="AM176" s="28" t="s">
        <v>25</v>
      </c>
      <c r="AN176" s="28" t="s">
        <v>25</v>
      </c>
      <c r="AO176" s="26" t="s">
        <v>25</v>
      </c>
      <c r="AP176" s="26">
        <v>84.838161170335326</v>
      </c>
      <c r="AQ176" s="26">
        <v>54.895280757275799</v>
      </c>
      <c r="AR176" s="26">
        <v>21.758493100156592</v>
      </c>
      <c r="AS176" s="26">
        <v>4.9904800688432546E-2</v>
      </c>
      <c r="AT176" s="28" t="s">
        <v>25</v>
      </c>
      <c r="AU176" s="26">
        <v>24.203828333889781</v>
      </c>
      <c r="AV176" s="26" t="s">
        <v>25</v>
      </c>
      <c r="AW176" s="26">
        <v>1.7466680240951389</v>
      </c>
      <c r="AX176" s="26">
        <v>154.70488213414089</v>
      </c>
      <c r="AY176" s="26">
        <v>1.4971440206529762</v>
      </c>
      <c r="AZ176" s="26">
        <v>3.2438120447481156</v>
      </c>
      <c r="BA176" s="26">
        <v>0.34933360481902787</v>
      </c>
      <c r="BB176" s="26">
        <v>1.2476200172108136</v>
      </c>
      <c r="BC176" s="28" t="s">
        <v>25</v>
      </c>
      <c r="BD176" s="26">
        <v>0.19961920275373018</v>
      </c>
      <c r="BE176" s="26">
        <v>0.37428600516324406</v>
      </c>
      <c r="BF176" s="26" t="s">
        <v>25</v>
      </c>
      <c r="BG176" s="26">
        <v>0.274476403786379</v>
      </c>
      <c r="BH176" s="26" t="s">
        <v>25</v>
      </c>
      <c r="BI176" s="26">
        <v>0.22457160309794644</v>
      </c>
      <c r="BJ176" s="26" t="s">
        <v>25</v>
      </c>
      <c r="BK176" s="26" t="s">
        <v>25</v>
      </c>
      <c r="BL176" s="26" t="s">
        <v>25</v>
      </c>
      <c r="BM176" s="26" t="s">
        <v>25</v>
      </c>
      <c r="BN176" s="26" t="s">
        <v>25</v>
      </c>
      <c r="BO176" s="26">
        <v>7.4857201032648817</v>
      </c>
      <c r="BP176" s="26">
        <v>2.4952400344216273E-2</v>
      </c>
      <c r="BQ176" s="26">
        <v>1190.2294964191162</v>
      </c>
      <c r="BR176" s="26">
        <v>1.6967632234067067</v>
      </c>
      <c r="BS176" s="26">
        <v>30.940976426828179</v>
      </c>
      <c r="BT176" s="26">
        <v>62.381000860540681</v>
      </c>
      <c r="BU176" s="26">
        <v>9.9809601376865092E-2</v>
      </c>
      <c r="BV176" s="26">
        <v>0.49904800688432549</v>
      </c>
      <c r="BW176" s="26">
        <v>5.1152420705643351</v>
      </c>
      <c r="BX176" s="36">
        <v>25.022255192878333</v>
      </c>
      <c r="BY176" s="29">
        <v>38.495777219812823</v>
      </c>
      <c r="BZ176" s="41">
        <v>105.99819007999207</v>
      </c>
    </row>
    <row r="177" spans="1:78">
      <c r="A177" s="10" t="s">
        <v>2</v>
      </c>
      <c r="B177" s="9">
        <v>538</v>
      </c>
      <c r="C177" s="9" t="s">
        <v>8</v>
      </c>
      <c r="D177" s="16">
        <v>-0.59136630000000001</v>
      </c>
      <c r="E177" s="16">
        <v>3.485018406436325E-2</v>
      </c>
      <c r="F177" s="16">
        <v>0.13384193333333338</v>
      </c>
      <c r="G177" s="16">
        <v>2.4552381978401368E-2</v>
      </c>
      <c r="H177" s="16">
        <v>0.26518536776743945</v>
      </c>
      <c r="I177" s="16">
        <v>1.3054978062537803E-2</v>
      </c>
      <c r="J177" s="28">
        <v>9497.6199682862261</v>
      </c>
      <c r="K177" s="28">
        <v>17639.67844064139</v>
      </c>
      <c r="L177" s="28">
        <v>3693.0361267352664</v>
      </c>
      <c r="M177" s="26">
        <v>8.5310627463565272</v>
      </c>
      <c r="N177" s="26">
        <v>21.392522468972441</v>
      </c>
      <c r="O177" s="26">
        <v>1.460516264738202</v>
      </c>
      <c r="P177" s="26">
        <v>4.6584149939897399</v>
      </c>
      <c r="Q177" s="26">
        <v>1.1792139764641099</v>
      </c>
      <c r="R177" s="26">
        <v>2.0360749593792646</v>
      </c>
      <c r="S177" s="26">
        <v>2.0550216406147417</v>
      </c>
      <c r="T177" s="26">
        <v>9.1166782646166122E-2</v>
      </c>
      <c r="U177" s="26">
        <v>37.234493654260277</v>
      </c>
      <c r="V177" s="26">
        <v>35.409699332814611</v>
      </c>
      <c r="W177" s="26">
        <v>0.86894967687888625</v>
      </c>
      <c r="X177" s="28">
        <v>1907.3445407491552</v>
      </c>
      <c r="Y177" s="28">
        <v>3693.0361267352664</v>
      </c>
      <c r="Z177" s="26" t="s">
        <v>25</v>
      </c>
      <c r="AA177" s="26">
        <v>245.47828371828535</v>
      </c>
      <c r="AB177" s="26">
        <v>23.89611611416937</v>
      </c>
      <c r="AC177" s="26">
        <v>83.853643818812515</v>
      </c>
      <c r="AD177" s="26">
        <v>109.48765928673966</v>
      </c>
      <c r="AE177" s="28">
        <v>9497.6199682862261</v>
      </c>
      <c r="AF177" s="28">
        <v>17639.67844064139</v>
      </c>
      <c r="AG177" s="26">
        <v>32.151138044518788</v>
      </c>
      <c r="AH177" s="26">
        <v>9.428103994135915</v>
      </c>
      <c r="AI177" s="26">
        <v>205.50659858185657</v>
      </c>
      <c r="AJ177" s="26">
        <v>6.9733211569530615</v>
      </c>
      <c r="AK177" s="26">
        <v>57.133441254786767</v>
      </c>
      <c r="AL177" s="26">
        <v>510.50793516634565</v>
      </c>
      <c r="AM177" s="26">
        <v>6.5171225765916461</v>
      </c>
      <c r="AN177" s="26">
        <v>32.58561288295823</v>
      </c>
      <c r="AO177" s="26" t="s">
        <v>25</v>
      </c>
      <c r="AP177" s="26">
        <v>186.17246827130137</v>
      </c>
      <c r="AQ177" s="26">
        <v>5.213698061273317</v>
      </c>
      <c r="AR177" s="26">
        <v>2.8675339337003245</v>
      </c>
      <c r="AS177" s="26">
        <v>8.6894967687888625E-2</v>
      </c>
      <c r="AT177" s="28" t="s">
        <v>25</v>
      </c>
      <c r="AU177" s="26">
        <v>45.402620616921801</v>
      </c>
      <c r="AV177" s="26" t="s">
        <v>25</v>
      </c>
      <c r="AW177" s="26">
        <v>2.8240864498563805</v>
      </c>
      <c r="AX177" s="26">
        <v>573.50678674006485</v>
      </c>
      <c r="AY177" s="26">
        <v>6.299885157371925</v>
      </c>
      <c r="AZ177" s="26">
        <v>13.685957410842457</v>
      </c>
      <c r="BA177" s="26">
        <v>1.390319483006218</v>
      </c>
      <c r="BB177" s="26">
        <v>5.430935480493039</v>
      </c>
      <c r="BC177" s="26">
        <v>1.3034245153183293</v>
      </c>
      <c r="BD177" s="26">
        <v>0.86894967687888625</v>
      </c>
      <c r="BE177" s="26">
        <v>1.129634579942552</v>
      </c>
      <c r="BF177" s="26" t="s">
        <v>25</v>
      </c>
      <c r="BG177" s="26">
        <v>1.10791083802058</v>
      </c>
      <c r="BH177" s="26" t="s">
        <v>25</v>
      </c>
      <c r="BI177" s="26">
        <v>0.78205470919099751</v>
      </c>
      <c r="BJ177" s="26" t="s">
        <v>25</v>
      </c>
      <c r="BK177" s="26" t="s">
        <v>25</v>
      </c>
      <c r="BL177" s="26" t="s">
        <v>25</v>
      </c>
      <c r="BM177" s="26" t="s">
        <v>25</v>
      </c>
      <c r="BN177" s="26" t="s">
        <v>25</v>
      </c>
      <c r="BO177" s="26">
        <v>26.068490306366584</v>
      </c>
      <c r="BP177" s="26">
        <v>0</v>
      </c>
      <c r="BQ177" s="26">
        <v>606.09239962302308</v>
      </c>
      <c r="BR177" s="26">
        <v>1.6075569022259395</v>
      </c>
      <c r="BS177" s="26">
        <v>13.990089797750068</v>
      </c>
      <c r="BT177" s="26">
        <v>108.61870960986077</v>
      </c>
      <c r="BU177" s="26">
        <v>0.49964606420535956</v>
      </c>
      <c r="BV177" s="26">
        <v>1.0861870960986078</v>
      </c>
      <c r="BW177" s="26">
        <v>5.430935480493039</v>
      </c>
      <c r="BX177" s="36">
        <v>17.47774480712166</v>
      </c>
      <c r="BY177" s="29">
        <v>26.888838164802554</v>
      </c>
      <c r="BZ177" s="41">
        <v>82.209381875200449</v>
      </c>
    </row>
    <row r="178" spans="1:78">
      <c r="A178" s="10" t="s">
        <v>3</v>
      </c>
      <c r="B178" s="9">
        <v>88</v>
      </c>
      <c r="C178" s="9" t="s">
        <v>8</v>
      </c>
      <c r="D178" s="16">
        <v>-0.84261813333333335</v>
      </c>
      <c r="E178" s="16">
        <v>3.5477007734211877E-2</v>
      </c>
      <c r="F178" s="16">
        <v>-0.25460488333333331</v>
      </c>
      <c r="G178" s="16">
        <v>1.1215834360997582E-2</v>
      </c>
      <c r="H178" s="16">
        <v>-0.50598299695520388</v>
      </c>
      <c r="I178" s="16">
        <v>6.5024123451018698E-2</v>
      </c>
      <c r="J178" s="28">
        <v>6236.4179150593791</v>
      </c>
      <c r="K178" s="28">
        <v>40294.716569637283</v>
      </c>
      <c r="L178" s="28">
        <v>16372.623341800896</v>
      </c>
      <c r="M178" s="26">
        <v>5.9220953941286334</v>
      </c>
      <c r="N178" s="26">
        <v>12.649536082084753</v>
      </c>
      <c r="O178" s="26">
        <v>0.31874269996609816</v>
      </c>
      <c r="P178" s="26">
        <v>3.0457830506245265</v>
      </c>
      <c r="Q178" s="26">
        <v>1.0475520093183854</v>
      </c>
      <c r="R178" s="26">
        <v>0.12556559380479404</v>
      </c>
      <c r="S178" s="26">
        <v>1.2106436266018601</v>
      </c>
      <c r="T178" s="26">
        <v>1.3883622953236474E-2</v>
      </c>
      <c r="U178" s="26">
        <v>70.168385750575268</v>
      </c>
      <c r="V178" s="26">
        <v>38.210507091897426</v>
      </c>
      <c r="W178" s="28" t="s">
        <v>25</v>
      </c>
      <c r="X178" s="28">
        <v>1079.1573518075272</v>
      </c>
      <c r="Y178" s="28">
        <v>16372.623341800896</v>
      </c>
      <c r="Z178" s="26" t="s">
        <v>25</v>
      </c>
      <c r="AA178" s="26">
        <v>97.263108961193439</v>
      </c>
      <c r="AB178" s="28" t="s">
        <v>25</v>
      </c>
      <c r="AC178" s="26">
        <v>96.336793637753502</v>
      </c>
      <c r="AD178" s="26">
        <v>15.284202836758968</v>
      </c>
      <c r="AE178" s="28">
        <v>6236.4179150593791</v>
      </c>
      <c r="AF178" s="28">
        <v>40294.716569637283</v>
      </c>
      <c r="AG178" s="26">
        <v>11.138941764365248</v>
      </c>
      <c r="AH178" s="26">
        <v>2.4778934902018332</v>
      </c>
      <c r="AI178" s="26">
        <v>94.715741821733616</v>
      </c>
      <c r="AJ178" s="26">
        <v>3.4736824628997658</v>
      </c>
      <c r="AK178" s="26">
        <v>31.263142166097893</v>
      </c>
      <c r="AL178" s="26">
        <v>571.99971222416139</v>
      </c>
      <c r="AM178" s="28" t="s">
        <v>25</v>
      </c>
      <c r="AN178" s="28" t="s">
        <v>25</v>
      </c>
      <c r="AO178" s="26" t="s">
        <v>25</v>
      </c>
      <c r="AP178" s="26">
        <v>64.37891497907566</v>
      </c>
      <c r="AQ178" s="26">
        <v>41.684189554797186</v>
      </c>
      <c r="AR178" s="26">
        <v>224.39988710332489</v>
      </c>
      <c r="AS178" s="28" t="s">
        <v>25</v>
      </c>
      <c r="AT178" s="28" t="s">
        <v>25</v>
      </c>
      <c r="AU178" s="26">
        <v>25.936829056318249</v>
      </c>
      <c r="AV178" s="26" t="s">
        <v>25</v>
      </c>
      <c r="AW178" s="26">
        <v>1.1578941542999219</v>
      </c>
      <c r="AX178" s="26">
        <v>585.89444207576048</v>
      </c>
      <c r="AY178" s="26">
        <v>1.6210518160198906</v>
      </c>
      <c r="AZ178" s="26">
        <v>3.9368401246197346</v>
      </c>
      <c r="BA178" s="26">
        <v>0.37052612937597501</v>
      </c>
      <c r="BB178" s="26">
        <v>1.3894729851599064</v>
      </c>
      <c r="BC178" s="26">
        <v>0.2315788308599844</v>
      </c>
      <c r="BD178" s="26">
        <v>0.2315788308599844</v>
      </c>
      <c r="BE178" s="26">
        <v>0.30105248011797969</v>
      </c>
      <c r="BF178" s="26" t="s">
        <v>25</v>
      </c>
      <c r="BG178" s="26">
        <v>0.27789459703198127</v>
      </c>
      <c r="BH178" s="26" t="s">
        <v>25</v>
      </c>
      <c r="BI178" s="26">
        <v>0.34736824628997659</v>
      </c>
      <c r="BJ178" s="26" t="s">
        <v>25</v>
      </c>
      <c r="BK178" s="26" t="s">
        <v>25</v>
      </c>
      <c r="BL178" s="26" t="s">
        <v>25</v>
      </c>
      <c r="BM178" s="26" t="s">
        <v>25</v>
      </c>
      <c r="BN178" s="26" t="s">
        <v>25</v>
      </c>
      <c r="BO178" s="26">
        <v>6.9473649257995316</v>
      </c>
      <c r="BP178" s="26">
        <v>0</v>
      </c>
      <c r="BQ178" s="26">
        <v>1815.5780339422777</v>
      </c>
      <c r="BR178" s="26">
        <v>1.5052624005898985</v>
      </c>
      <c r="BS178" s="26">
        <v>16.187360277112909</v>
      </c>
      <c r="BT178" s="26">
        <v>90.315744035393905</v>
      </c>
      <c r="BU178" s="26">
        <v>6.9473649257995318E-2</v>
      </c>
      <c r="BV178" s="26">
        <v>0.2315788308599844</v>
      </c>
      <c r="BW178" s="26">
        <v>4.1221031893077225</v>
      </c>
      <c r="BX178" s="36">
        <v>22.67062314540059</v>
      </c>
      <c r="BY178" s="29">
        <v>34.87788176215475</v>
      </c>
      <c r="BZ178" s="41">
        <v>101.28540736475522</v>
      </c>
    </row>
    <row r="179" spans="1:78">
      <c r="A179" s="10" t="s">
        <v>3</v>
      </c>
      <c r="B179" s="9">
        <v>120</v>
      </c>
      <c r="C179" s="9" t="s">
        <v>8</v>
      </c>
      <c r="D179" s="16">
        <v>-0.38616675666666672</v>
      </c>
      <c r="E179" s="16">
        <v>2.5094201171938807E-2</v>
      </c>
      <c r="F179" s="16">
        <v>-0.19748655333333343</v>
      </c>
      <c r="G179" s="16">
        <v>1.8717940897271027E-2</v>
      </c>
      <c r="H179" s="16">
        <v>-0.38698075018702249</v>
      </c>
      <c r="I179" s="16">
        <v>5.5635740612068128E-2</v>
      </c>
      <c r="J179" s="28">
        <v>9815.3076660814131</v>
      </c>
      <c r="K179" s="28">
        <v>37997.403967157166</v>
      </c>
      <c r="L179" s="28">
        <v>40268.987899976339</v>
      </c>
      <c r="M179" s="26">
        <v>6.0146916152252459</v>
      </c>
      <c r="N179" s="26">
        <v>17.736142814010545</v>
      </c>
      <c r="O179" s="26">
        <v>0.43728455321606974</v>
      </c>
      <c r="P179" s="26">
        <v>4.7235483689787321</v>
      </c>
      <c r="Q179" s="26">
        <v>0.79713439905925776</v>
      </c>
      <c r="R179" s="26">
        <v>9.5975660847229555E-2</v>
      </c>
      <c r="S179" s="26">
        <v>1.5422526531462952</v>
      </c>
      <c r="T179" s="26">
        <v>2.4761106745358384E-2</v>
      </c>
      <c r="U179" s="26">
        <v>63.170684095398784</v>
      </c>
      <c r="V179" s="26">
        <v>28.085037714855293</v>
      </c>
      <c r="W179" s="28" t="s">
        <v>25</v>
      </c>
      <c r="X179" s="28">
        <v>514.20399933815941</v>
      </c>
      <c r="Y179" s="28">
        <v>40268.987899976339</v>
      </c>
      <c r="Z179" s="26" t="s">
        <v>25</v>
      </c>
      <c r="AA179" s="26">
        <v>92.928433615330022</v>
      </c>
      <c r="AB179" s="26">
        <v>2.0650763025628893</v>
      </c>
      <c r="AC179" s="26">
        <v>115.23125768300922</v>
      </c>
      <c r="AD179" s="26">
        <v>13.629503596915068</v>
      </c>
      <c r="AE179" s="28">
        <v>9815.3076660814131</v>
      </c>
      <c r="AF179" s="28">
        <v>37997.403967157166</v>
      </c>
      <c r="AG179" s="26">
        <v>9.8091124371737237</v>
      </c>
      <c r="AH179" s="26">
        <v>4.3779617614333253</v>
      </c>
      <c r="AI179" s="26">
        <v>134.6429749271004</v>
      </c>
      <c r="AJ179" s="26">
        <v>3.4899789513312829</v>
      </c>
      <c r="AK179" s="26">
        <v>27.672022454342716</v>
      </c>
      <c r="AL179" s="26">
        <v>384.1041922766974</v>
      </c>
      <c r="AM179" s="28" t="s">
        <v>25</v>
      </c>
      <c r="AN179" s="28" t="s">
        <v>25</v>
      </c>
      <c r="AO179" s="26" t="s">
        <v>25</v>
      </c>
      <c r="AP179" s="26">
        <v>62.984827228168122</v>
      </c>
      <c r="AQ179" s="26">
        <v>78.47289949738979</v>
      </c>
      <c r="AR179" s="26">
        <v>359.32327664594277</v>
      </c>
      <c r="AS179" s="28" t="s">
        <v>25</v>
      </c>
      <c r="AT179" s="28" t="s">
        <v>25</v>
      </c>
      <c r="AU179" s="26">
        <v>30.356621647674473</v>
      </c>
      <c r="AV179" s="26" t="s">
        <v>25</v>
      </c>
      <c r="AW179" s="26">
        <v>1.0325381512814447</v>
      </c>
      <c r="AX179" s="26">
        <v>260.19961412292406</v>
      </c>
      <c r="AY179" s="26">
        <v>1.0325381512814447</v>
      </c>
      <c r="AZ179" s="26">
        <v>2.4780915630754672</v>
      </c>
      <c r="BA179" s="26">
        <v>0.28911068235880455</v>
      </c>
      <c r="BB179" s="26">
        <v>1.0325381512814447</v>
      </c>
      <c r="BC179" s="26">
        <v>0.20650763025628893</v>
      </c>
      <c r="BD179" s="26">
        <v>0.10325381512814447</v>
      </c>
      <c r="BE179" s="26">
        <v>0.16520610420503115</v>
      </c>
      <c r="BF179" s="26" t="s">
        <v>25</v>
      </c>
      <c r="BG179" s="26">
        <v>0.16520610420503115</v>
      </c>
      <c r="BH179" s="26" t="s">
        <v>25</v>
      </c>
      <c r="BI179" s="26">
        <v>0.20650763025628893</v>
      </c>
      <c r="BJ179" s="26" t="s">
        <v>25</v>
      </c>
      <c r="BK179" s="26" t="s">
        <v>25</v>
      </c>
      <c r="BL179" s="26" t="s">
        <v>25</v>
      </c>
      <c r="BM179" s="26" t="s">
        <v>25</v>
      </c>
      <c r="BN179" s="26" t="s">
        <v>25</v>
      </c>
      <c r="BO179" s="26">
        <v>10.325381512814447</v>
      </c>
      <c r="BP179" s="26">
        <v>0</v>
      </c>
      <c r="BQ179" s="26">
        <v>1924.6511139886129</v>
      </c>
      <c r="BR179" s="26">
        <v>2.4780915630754672</v>
      </c>
      <c r="BS179" s="26">
        <v>12.452410104454223</v>
      </c>
      <c r="BT179" s="26">
        <v>82.603052102515576</v>
      </c>
      <c r="BU179" s="26">
        <v>6.1952289076886678E-2</v>
      </c>
      <c r="BV179" s="28" t="s">
        <v>25</v>
      </c>
      <c r="BW179" s="26">
        <v>4.8116277849715319</v>
      </c>
      <c r="BX179" s="36">
        <v>21.083086053412462</v>
      </c>
      <c r="BY179" s="29">
        <v>32.435517005249942</v>
      </c>
      <c r="BZ179" s="41">
        <v>103.76721241170199</v>
      </c>
    </row>
    <row r="180" spans="1:78">
      <c r="A180" s="10" t="s">
        <v>3</v>
      </c>
      <c r="B180" s="9">
        <v>186</v>
      </c>
      <c r="C180" s="9" t="s">
        <v>8</v>
      </c>
      <c r="D180" s="16">
        <v>-0.41192073333333329</v>
      </c>
      <c r="E180" s="16">
        <v>2.253168257306413E-3</v>
      </c>
      <c r="F180" s="16">
        <v>2.110780000000001E-2</v>
      </c>
      <c r="G180" s="16">
        <v>2.2703799515499511E-2</v>
      </c>
      <c r="H180" s="16">
        <v>4.1800947523379359E-2</v>
      </c>
      <c r="I180" s="16">
        <v>5.3439153037197944E-3</v>
      </c>
      <c r="J180" s="28">
        <v>10985.884358515699</v>
      </c>
      <c r="K180" s="28">
        <v>56434.337458128597</v>
      </c>
      <c r="L180" s="28">
        <v>109858.843585157</v>
      </c>
      <c r="M180" s="26">
        <v>4.89853918718679</v>
      </c>
      <c r="N180" s="26">
        <v>11.196349414106269</v>
      </c>
      <c r="O180" s="26">
        <v>0.557671236572296</v>
      </c>
      <c r="P180" s="26">
        <v>6.1315363071018911</v>
      </c>
      <c r="Q180" s="26">
        <v>0.63536849570872578</v>
      </c>
      <c r="R180" s="26">
        <v>0.10199854433434036</v>
      </c>
      <c r="S180" s="26">
        <v>1.2800087604255648</v>
      </c>
      <c r="T180" s="26">
        <v>2.2555690430906713E-2</v>
      </c>
      <c r="U180" s="26">
        <v>57.995687461136818</v>
      </c>
      <c r="V180" s="26">
        <v>22.00939160867015</v>
      </c>
      <c r="W180" s="26">
        <v>0.15049156655500959</v>
      </c>
      <c r="X180" s="28">
        <v>528.60162752447116</v>
      </c>
      <c r="Y180" s="28">
        <v>109858.843585157</v>
      </c>
      <c r="Z180" s="26" t="s">
        <v>25</v>
      </c>
      <c r="AA180" s="26">
        <v>77.126927859442418</v>
      </c>
      <c r="AB180" s="28" t="s">
        <v>25</v>
      </c>
      <c r="AC180" s="26">
        <v>206.92590401313817</v>
      </c>
      <c r="AD180" s="26">
        <v>36.870433805977349</v>
      </c>
      <c r="AE180" s="28">
        <v>10985.884358515699</v>
      </c>
      <c r="AF180" s="28">
        <v>56434.337458128597</v>
      </c>
      <c r="AG180" s="26">
        <v>15.575877138443492</v>
      </c>
      <c r="AH180" s="26">
        <v>3.517740368223349</v>
      </c>
      <c r="AI180" s="26">
        <v>135.81863881589615</v>
      </c>
      <c r="AJ180" s="26">
        <v>7.1671608571823313</v>
      </c>
      <c r="AK180" s="26">
        <v>22.573734983251438</v>
      </c>
      <c r="AL180" s="26">
        <v>329.20030183908347</v>
      </c>
      <c r="AM180" s="28" t="s">
        <v>25</v>
      </c>
      <c r="AN180" s="28" t="s">
        <v>25</v>
      </c>
      <c r="AO180" s="26" t="s">
        <v>25</v>
      </c>
      <c r="AP180" s="26">
        <v>101.01746405005019</v>
      </c>
      <c r="AQ180" s="26">
        <v>206.92590401313817</v>
      </c>
      <c r="AR180" s="26">
        <v>457.11813341084161</v>
      </c>
      <c r="AS180" s="26">
        <v>1.8811445819376198E-2</v>
      </c>
      <c r="AT180" s="28" t="s">
        <v>25</v>
      </c>
      <c r="AU180" s="26">
        <v>36.494204889589824</v>
      </c>
      <c r="AV180" s="26" t="s">
        <v>25</v>
      </c>
      <c r="AW180" s="26">
        <v>0.75245783277504796</v>
      </c>
      <c r="AX180" s="26">
        <v>188.11445819376198</v>
      </c>
      <c r="AY180" s="26">
        <v>0.9405722909688099</v>
      </c>
      <c r="AZ180" s="26">
        <v>2.069259040131382</v>
      </c>
      <c r="BA180" s="26">
        <v>0.2633602414712668</v>
      </c>
      <c r="BB180" s="26">
        <v>0.9405722909688099</v>
      </c>
      <c r="BC180" s="26">
        <v>0.37622891638752398</v>
      </c>
      <c r="BD180" s="28" t="s">
        <v>25</v>
      </c>
      <c r="BE180" s="26">
        <v>0.1316801207356334</v>
      </c>
      <c r="BF180" s="26" t="s">
        <v>25</v>
      </c>
      <c r="BG180" s="28" t="s">
        <v>25</v>
      </c>
      <c r="BH180" s="26" t="s">
        <v>25</v>
      </c>
      <c r="BI180" s="26">
        <v>0.1316801207356334</v>
      </c>
      <c r="BJ180" s="26" t="s">
        <v>25</v>
      </c>
      <c r="BK180" s="26" t="s">
        <v>25</v>
      </c>
      <c r="BL180" s="26" t="s">
        <v>25</v>
      </c>
      <c r="BM180" s="26" t="s">
        <v>25</v>
      </c>
      <c r="BN180" s="26" t="s">
        <v>25</v>
      </c>
      <c r="BO180" s="26">
        <v>9.4057229096880981</v>
      </c>
      <c r="BP180" s="26">
        <v>0</v>
      </c>
      <c r="BQ180" s="26">
        <v>2219.7506066863912</v>
      </c>
      <c r="BR180" s="26">
        <v>2.8217168729064297</v>
      </c>
      <c r="BS180" s="26">
        <v>37.058548264171108</v>
      </c>
      <c r="BT180" s="26">
        <v>165.54072321051055</v>
      </c>
      <c r="BU180" s="26">
        <v>0.1316801207356334</v>
      </c>
      <c r="BV180" s="28" t="s">
        <v>25</v>
      </c>
      <c r="BW180" s="26">
        <v>3.1979457892939536</v>
      </c>
      <c r="BX180" s="36">
        <v>18.642433234421365</v>
      </c>
      <c r="BY180" s="29">
        <v>28.680666514494405</v>
      </c>
      <c r="BZ180" s="41">
        <v>101.02949563329287</v>
      </c>
    </row>
    <row r="181" spans="1:78">
      <c r="A181" s="10" t="s">
        <v>3</v>
      </c>
      <c r="B181" s="9">
        <v>234</v>
      </c>
      <c r="C181" s="9" t="s">
        <v>8</v>
      </c>
      <c r="D181" s="16">
        <v>-0.35463408666666668</v>
      </c>
      <c r="E181" s="16">
        <v>1.779877785505881E-2</v>
      </c>
      <c r="F181" s="16">
        <v>6.5494966666666696E-2</v>
      </c>
      <c r="G181" s="16">
        <v>0.05</v>
      </c>
      <c r="H181" s="16">
        <v>0.13048964080822031</v>
      </c>
      <c r="I181" s="16">
        <v>1.1946582649443899E-2</v>
      </c>
      <c r="J181" s="28">
        <v>3036.8478300075235</v>
      </c>
      <c r="K181" s="28">
        <v>51486.18650460722</v>
      </c>
      <c r="L181" s="28">
        <v>97321.450100172195</v>
      </c>
      <c r="M181" s="26">
        <v>7.142786909079784</v>
      </c>
      <c r="N181" s="26">
        <v>9.2511858133867619</v>
      </c>
      <c r="O181" s="26">
        <v>0.38778562401521272</v>
      </c>
      <c r="P181" s="26">
        <v>6.2384106453567911</v>
      </c>
      <c r="Q181" s="26">
        <v>1.0351062827625095</v>
      </c>
      <c r="R181" s="26">
        <v>1.118609406213718</v>
      </c>
      <c r="S181" s="26">
        <v>1.8583020658114171</v>
      </c>
      <c r="T181" s="28" t="s">
        <v>25</v>
      </c>
      <c r="U181" s="26">
        <v>58.497516780641135</v>
      </c>
      <c r="V181" s="26">
        <v>33.696244013177903</v>
      </c>
      <c r="W181" s="26">
        <v>0.35579884982858651</v>
      </c>
      <c r="X181" s="28">
        <v>349.52004659631734</v>
      </c>
      <c r="Y181" s="28">
        <v>97321.450100172195</v>
      </c>
      <c r="Z181" s="26" t="s">
        <v>25</v>
      </c>
      <c r="AA181" s="26">
        <v>104.64672053781956</v>
      </c>
      <c r="AB181" s="28" t="s">
        <v>25</v>
      </c>
      <c r="AC181" s="26">
        <v>47.300317683094441</v>
      </c>
      <c r="AD181" s="26">
        <v>19.045703137883159</v>
      </c>
      <c r="AE181" s="28">
        <v>3036.8478300075235</v>
      </c>
      <c r="AF181" s="28">
        <v>51486.18650460722</v>
      </c>
      <c r="AG181" s="26">
        <v>13.64593235813167</v>
      </c>
      <c r="AH181" s="26">
        <v>11.155340409331565</v>
      </c>
      <c r="AI181" s="26">
        <v>124.73889088108092</v>
      </c>
      <c r="AJ181" s="26">
        <v>3.9765753804371431</v>
      </c>
      <c r="AK181" s="26">
        <v>35.789178423934295</v>
      </c>
      <c r="AL181" s="26">
        <v>213.47930989715189</v>
      </c>
      <c r="AM181" s="28" t="s">
        <v>25</v>
      </c>
      <c r="AN181" s="28" t="s">
        <v>25</v>
      </c>
      <c r="AO181" s="26" t="s">
        <v>25</v>
      </c>
      <c r="AP181" s="26">
        <v>84.973137076709492</v>
      </c>
      <c r="AQ181" s="26">
        <v>4.604455703664061</v>
      </c>
      <c r="AR181" s="26">
        <v>72.624824053246783</v>
      </c>
      <c r="AS181" s="28" t="s">
        <v>25</v>
      </c>
      <c r="AT181" s="28" t="s">
        <v>25</v>
      </c>
      <c r="AU181" s="26">
        <v>28.045321104135642</v>
      </c>
      <c r="AV181" s="26" t="s">
        <v>25</v>
      </c>
      <c r="AW181" s="26">
        <v>0.62788032322691734</v>
      </c>
      <c r="AX181" s="26">
        <v>23.022278518320302</v>
      </c>
      <c r="AY181" s="26">
        <v>0.41858688215127826</v>
      </c>
      <c r="AZ181" s="26">
        <v>1.674347528605113</v>
      </c>
      <c r="BA181" s="26">
        <v>0.16743475286051129</v>
      </c>
      <c r="BB181" s="26">
        <v>0.83717376430255652</v>
      </c>
      <c r="BC181" s="28" t="s">
        <v>25</v>
      </c>
      <c r="BD181" s="28" t="s">
        <v>25</v>
      </c>
      <c r="BE181" s="28" t="s">
        <v>25</v>
      </c>
      <c r="BF181" s="26" t="s">
        <v>25</v>
      </c>
      <c r="BG181" s="26">
        <v>0.23022278518320302</v>
      </c>
      <c r="BH181" s="26" t="s">
        <v>25</v>
      </c>
      <c r="BI181" s="26">
        <v>0.18836409696807521</v>
      </c>
      <c r="BJ181" s="26" t="s">
        <v>25</v>
      </c>
      <c r="BK181" s="26" t="s">
        <v>25</v>
      </c>
      <c r="BL181" s="26" t="s">
        <v>25</v>
      </c>
      <c r="BM181" s="26" t="s">
        <v>25</v>
      </c>
      <c r="BN181" s="26" t="s">
        <v>25</v>
      </c>
      <c r="BO181" s="26">
        <v>18.836409696807522</v>
      </c>
      <c r="BP181" s="26">
        <v>2.0929344107563912E-2</v>
      </c>
      <c r="BQ181" s="26">
        <v>910.42646867903022</v>
      </c>
      <c r="BR181" s="26">
        <v>0.39765753804371434</v>
      </c>
      <c r="BS181" s="26">
        <v>32.231189925648422</v>
      </c>
      <c r="BT181" s="26">
        <v>77.438573197986472</v>
      </c>
      <c r="BU181" s="26">
        <v>0.10464672053781957</v>
      </c>
      <c r="BV181" s="28" t="s">
        <v>25</v>
      </c>
      <c r="BW181" s="26">
        <v>1.7999235932504964</v>
      </c>
      <c r="BX181" s="36">
        <v>20.764094955489611</v>
      </c>
      <c r="BY181" s="29">
        <v>31.944761469984016</v>
      </c>
      <c r="BZ181" s="41">
        <v>100.93575395909133</v>
      </c>
    </row>
    <row r="182" spans="1:78">
      <c r="A182" s="10" t="s">
        <v>4</v>
      </c>
      <c r="B182" s="9">
        <v>105</v>
      </c>
      <c r="C182" s="9" t="s">
        <v>13</v>
      </c>
      <c r="D182" s="16">
        <v>1.071717333333333E-2</v>
      </c>
      <c r="E182" s="16">
        <v>4.7295908563246086E-2</v>
      </c>
      <c r="F182" s="16">
        <v>-0.27767265666666674</v>
      </c>
      <c r="G182" s="16">
        <v>2.6600810293412828E-2</v>
      </c>
      <c r="H182" s="16">
        <v>-0.54461755719301619</v>
      </c>
      <c r="I182" s="16">
        <v>0.12600656775073277</v>
      </c>
      <c r="J182" s="28">
        <v>1040.061375890037</v>
      </c>
      <c r="K182" s="28">
        <v>6893.4979791251271</v>
      </c>
      <c r="L182" s="28">
        <v>2103.1010783771576</v>
      </c>
      <c r="M182" s="26">
        <v>6.7368569511501422</v>
      </c>
      <c r="N182" s="26">
        <v>25.577417103093296</v>
      </c>
      <c r="O182" s="26">
        <v>0.72160988317550445</v>
      </c>
      <c r="P182" s="26">
        <v>6.7091223875373283</v>
      </c>
      <c r="Q182" s="26">
        <v>1.4211412147815086</v>
      </c>
      <c r="R182" s="26">
        <v>2.0363101068717637</v>
      </c>
      <c r="S182" s="26">
        <v>1.5997366651556393</v>
      </c>
      <c r="T182" s="26">
        <v>5.8372776178422757E-2</v>
      </c>
      <c r="U182" s="26">
        <v>45.995599510433763</v>
      </c>
      <c r="V182" s="26">
        <v>29.404468781013961</v>
      </c>
      <c r="W182" s="26">
        <v>0.44788263706180209</v>
      </c>
      <c r="X182" s="28">
        <v>969.76327502946708</v>
      </c>
      <c r="Y182" s="28">
        <v>2103.1010783771576</v>
      </c>
      <c r="Z182" s="26" t="s">
        <v>25</v>
      </c>
      <c r="AA182" s="26">
        <v>114.89163298541878</v>
      </c>
      <c r="AB182" s="26">
        <v>11.683894879873097</v>
      </c>
      <c r="AC182" s="26">
        <v>10.710236973217006</v>
      </c>
      <c r="AD182" s="26">
        <v>15.77325808782868</v>
      </c>
      <c r="AE182" s="28">
        <v>1040.061375890037</v>
      </c>
      <c r="AF182" s="28">
        <v>6893.4979791251271</v>
      </c>
      <c r="AG182" s="26">
        <v>4.0698900498224617</v>
      </c>
      <c r="AH182" s="26">
        <v>3.5441147802281727</v>
      </c>
      <c r="AI182" s="26">
        <v>73.6085377432005</v>
      </c>
      <c r="AJ182" s="26">
        <v>1.4020673855847716</v>
      </c>
      <c r="AK182" s="26">
        <v>44.982995287511429</v>
      </c>
      <c r="AL182" s="26">
        <v>375.83195196925129</v>
      </c>
      <c r="AM182" s="26">
        <v>3.8946316266243657</v>
      </c>
      <c r="AN182" s="26">
        <v>21.420473946434011</v>
      </c>
      <c r="AO182" s="26" t="s">
        <v>25</v>
      </c>
      <c r="AP182" s="26">
        <v>108.6602223828198</v>
      </c>
      <c r="AQ182" s="26">
        <v>2.7262421386370557</v>
      </c>
      <c r="AR182" s="26">
        <v>26.09403189838325</v>
      </c>
      <c r="AS182" s="26">
        <v>1.947315813312183E-2</v>
      </c>
      <c r="AT182" s="28" t="s">
        <v>25</v>
      </c>
      <c r="AU182" s="26">
        <v>13.436479111854062</v>
      </c>
      <c r="AV182" s="26" t="s">
        <v>25</v>
      </c>
      <c r="AW182" s="26">
        <v>3.1157053012994926</v>
      </c>
      <c r="AX182" s="26">
        <v>147.9960018117259</v>
      </c>
      <c r="AY182" s="26">
        <v>3.5051684639619292</v>
      </c>
      <c r="AZ182" s="26">
        <v>7.7892632532487314</v>
      </c>
      <c r="BA182" s="26">
        <v>0.89576527412360418</v>
      </c>
      <c r="BB182" s="26">
        <v>3.5051684639619292</v>
      </c>
      <c r="BC182" s="26">
        <v>0.77892632532487316</v>
      </c>
      <c r="BD182" s="26">
        <v>0.17525842319809645</v>
      </c>
      <c r="BE182" s="26">
        <v>0.62314106025989857</v>
      </c>
      <c r="BF182" s="26" t="s">
        <v>25</v>
      </c>
      <c r="BG182" s="26">
        <v>0.68156053465926392</v>
      </c>
      <c r="BH182" s="26" t="s">
        <v>25</v>
      </c>
      <c r="BI182" s="26">
        <v>0.40893632079555836</v>
      </c>
      <c r="BJ182" s="26" t="s">
        <v>25</v>
      </c>
      <c r="BK182" s="26" t="s">
        <v>25</v>
      </c>
      <c r="BL182" s="26" t="s">
        <v>25</v>
      </c>
      <c r="BM182" s="26" t="s">
        <v>25</v>
      </c>
      <c r="BN182" s="26" t="s">
        <v>25</v>
      </c>
      <c r="BO182" s="26">
        <v>11.683894879873097</v>
      </c>
      <c r="BP182" s="26">
        <v>0</v>
      </c>
      <c r="BQ182" s="26">
        <v>280.41347711695431</v>
      </c>
      <c r="BR182" s="26">
        <v>0.27262421386370561</v>
      </c>
      <c r="BS182" s="26">
        <v>1.6746915994484772</v>
      </c>
      <c r="BT182" s="26">
        <v>11.683894879873097</v>
      </c>
      <c r="BU182" s="26">
        <v>3.8946316266243661E-2</v>
      </c>
      <c r="BV182" s="26">
        <v>0.77892632532487316</v>
      </c>
      <c r="BW182" s="26">
        <v>1.7331110738478428</v>
      </c>
      <c r="BX182" s="36">
        <v>17.648367952522253</v>
      </c>
      <c r="BY182" s="29">
        <v>27.151335311572698</v>
      </c>
      <c r="BZ182" s="41">
        <v>92.09084466396564</v>
      </c>
    </row>
    <row r="183" spans="1:78">
      <c r="A183" s="10" t="s">
        <v>4</v>
      </c>
      <c r="B183" s="9">
        <v>148</v>
      </c>
      <c r="C183" s="9" t="s">
        <v>13</v>
      </c>
      <c r="D183" s="16">
        <v>-0.38744643666666662</v>
      </c>
      <c r="E183" s="16">
        <v>1.0640002743088663E-2</v>
      </c>
      <c r="F183" s="16">
        <v>-0.11431479666666666</v>
      </c>
      <c r="G183" s="16">
        <v>5.0075555710715119E-2</v>
      </c>
      <c r="H183" s="16">
        <v>-0.2250979544150675</v>
      </c>
      <c r="I183" s="16">
        <v>3.2673577043435667E-2</v>
      </c>
      <c r="J183" s="28">
        <v>7761.2237264789255</v>
      </c>
      <c r="K183" s="28">
        <v>22810.631043855188</v>
      </c>
      <c r="L183" s="28">
        <v>142472.95783129224</v>
      </c>
      <c r="M183" s="26">
        <v>4.2918859902869047</v>
      </c>
      <c r="N183" s="26">
        <v>14.68526990032389</v>
      </c>
      <c r="O183" s="26">
        <v>0.45530596812318891</v>
      </c>
      <c r="P183" s="26">
        <v>9.0612778727977936</v>
      </c>
      <c r="Q183" s="26">
        <v>0.9247126429216147</v>
      </c>
      <c r="R183" s="26">
        <v>0.14482756437286631</v>
      </c>
      <c r="S183" s="26">
        <v>0.76023955644039076</v>
      </c>
      <c r="T183" s="26">
        <v>2.2418751271627145E-2</v>
      </c>
      <c r="U183" s="26">
        <v>37.749724653724286</v>
      </c>
      <c r="V183" s="26">
        <v>23.558520586276668</v>
      </c>
      <c r="W183" s="26">
        <v>0.33655029408966669</v>
      </c>
      <c r="X183" s="28">
        <v>495.47682185423156</v>
      </c>
      <c r="Y183" s="28">
        <v>142472.95783129224</v>
      </c>
      <c r="Z183" s="26" t="s">
        <v>25</v>
      </c>
      <c r="AA183" s="26">
        <v>76.658678098201861</v>
      </c>
      <c r="AB183" s="26">
        <v>3.7394477121074079</v>
      </c>
      <c r="AC183" s="26">
        <v>192.58155717353151</v>
      </c>
      <c r="AD183" s="26">
        <v>32.159250324123704</v>
      </c>
      <c r="AE183" s="28">
        <v>7761.2237264789255</v>
      </c>
      <c r="AF183" s="28">
        <v>22810.631043855188</v>
      </c>
      <c r="AG183" s="26">
        <v>13.256342139420761</v>
      </c>
      <c r="AH183" s="26">
        <v>8.376362875120595</v>
      </c>
      <c r="AI183" s="26">
        <v>218.75769115828336</v>
      </c>
      <c r="AJ183" s="26">
        <v>4.0759980061970751</v>
      </c>
      <c r="AK183" s="26">
        <v>21.314851959012227</v>
      </c>
      <c r="AL183" s="26">
        <v>506.69516499055379</v>
      </c>
      <c r="AM183" s="26">
        <v>1.8697238560537039</v>
      </c>
      <c r="AN183" s="28" t="s">
        <v>25</v>
      </c>
      <c r="AO183" s="26" t="s">
        <v>25</v>
      </c>
      <c r="AP183" s="26">
        <v>174.81918054102132</v>
      </c>
      <c r="AQ183" s="26">
        <v>46.743096401342598</v>
      </c>
      <c r="AR183" s="26">
        <v>198.19072874169262</v>
      </c>
      <c r="AS183" s="26">
        <v>3.7394477121074077E-2</v>
      </c>
      <c r="AT183" s="28" t="s">
        <v>25</v>
      </c>
      <c r="AU183" s="26">
        <v>98.160502442819464</v>
      </c>
      <c r="AV183" s="26" t="s">
        <v>25</v>
      </c>
      <c r="AW183" s="26">
        <v>0.74788954242148165</v>
      </c>
      <c r="AX183" s="26">
        <v>1523.8249426837688</v>
      </c>
      <c r="AY183" s="26">
        <v>1.6827514704483335</v>
      </c>
      <c r="AZ183" s="26">
        <v>4.300364868923519</v>
      </c>
      <c r="BA183" s="26">
        <v>0.48612820257396305</v>
      </c>
      <c r="BB183" s="26">
        <v>2.430641012869815</v>
      </c>
      <c r="BC183" s="26">
        <v>0.56091715681611121</v>
      </c>
      <c r="BD183" s="26">
        <v>0.71049506530040751</v>
      </c>
      <c r="BE183" s="26">
        <v>0.59831163393718523</v>
      </c>
      <c r="BF183" s="26" t="s">
        <v>25</v>
      </c>
      <c r="BG183" s="26">
        <v>0.43003648689235191</v>
      </c>
      <c r="BH183" s="26" t="s">
        <v>25</v>
      </c>
      <c r="BI183" s="26">
        <v>0.22436686272644446</v>
      </c>
      <c r="BJ183" s="26" t="s">
        <v>25</v>
      </c>
      <c r="BK183" s="26" t="s">
        <v>25</v>
      </c>
      <c r="BL183" s="26" t="s">
        <v>25</v>
      </c>
      <c r="BM183" s="26" t="s">
        <v>25</v>
      </c>
      <c r="BN183" s="26" t="s">
        <v>25</v>
      </c>
      <c r="BO183" s="26">
        <v>14.957790848429632</v>
      </c>
      <c r="BP183" s="26">
        <v>1.8697238560537038E-2</v>
      </c>
      <c r="BQ183" s="26">
        <v>2841.9802612016301</v>
      </c>
      <c r="BR183" s="26">
        <v>0.7665867809820186</v>
      </c>
      <c r="BS183" s="26">
        <v>16.490964410393669</v>
      </c>
      <c r="BT183" s="26">
        <v>138.3595653479741</v>
      </c>
      <c r="BU183" s="26">
        <v>0.33655029408966669</v>
      </c>
      <c r="BV183" s="26">
        <v>0.18697238560537041</v>
      </c>
      <c r="BW183" s="26">
        <v>9.0681607018604637</v>
      </c>
      <c r="BX183" s="36">
        <v>15.771513353115727</v>
      </c>
      <c r="BY183" s="29">
        <v>24.263866697101118</v>
      </c>
      <c r="BZ183" s="41">
        <v>86.067641186207936</v>
      </c>
    </row>
    <row r="184" spans="1:78">
      <c r="A184" s="10" t="s">
        <v>4</v>
      </c>
      <c r="B184" s="9">
        <v>253</v>
      </c>
      <c r="C184" s="9" t="s">
        <v>14</v>
      </c>
      <c r="D184" s="16">
        <v>0.44256942183333331</v>
      </c>
      <c r="E184" s="16">
        <v>4.2124122881860605E-2</v>
      </c>
      <c r="F184" s="16">
        <v>-0.30714141000000017</v>
      </c>
      <c r="G184" s="16">
        <v>4.2171505174906893E-2</v>
      </c>
      <c r="H184" s="16">
        <v>-0.60779201561720897</v>
      </c>
      <c r="I184" s="16">
        <v>0.11045355169850045</v>
      </c>
      <c r="J184" s="28">
        <v>1829.7887307443534</v>
      </c>
      <c r="K184" s="28">
        <v>5797.1811189003347</v>
      </c>
      <c r="L184" s="28">
        <v>117824.71359652892</v>
      </c>
      <c r="M184" s="26">
        <v>6.955456500974722</v>
      </c>
      <c r="N184" s="26">
        <v>5.0472443330687193</v>
      </c>
      <c r="O184" s="26">
        <v>0.8147562908080318</v>
      </c>
      <c r="P184" s="26">
        <v>9.3388374225159883</v>
      </c>
      <c r="Q184" s="26">
        <v>5.5902590220366815</v>
      </c>
      <c r="R184" s="26">
        <v>0.17220044955136274</v>
      </c>
      <c r="S184" s="26">
        <v>0.69532871438499544</v>
      </c>
      <c r="T184" s="26">
        <v>6.1513774314003677E-2</v>
      </c>
      <c r="U184" s="26">
        <v>38.818882418595159</v>
      </c>
      <c r="V184" s="26">
        <v>19.494945355594044</v>
      </c>
      <c r="W184" s="28" t="s">
        <v>25</v>
      </c>
      <c r="X184" s="28">
        <v>755.85665326075161</v>
      </c>
      <c r="Y184" s="28">
        <v>117824.71359652892</v>
      </c>
      <c r="Z184" s="26" t="s">
        <v>25</v>
      </c>
      <c r="AA184" s="26">
        <v>75.243648740889299</v>
      </c>
      <c r="AB184" s="26">
        <v>10.260497555575814</v>
      </c>
      <c r="AC184" s="26">
        <v>59.681894114932646</v>
      </c>
      <c r="AD184" s="26">
        <v>16.245787796328372</v>
      </c>
      <c r="AE184" s="28">
        <v>1829.7887307443534</v>
      </c>
      <c r="AF184" s="28">
        <v>5797.1811189003347</v>
      </c>
      <c r="AG184" s="26">
        <v>11.14974067705905</v>
      </c>
      <c r="AH184" s="26">
        <v>2.3941160963010231</v>
      </c>
      <c r="AI184" s="26">
        <v>62.247018503826595</v>
      </c>
      <c r="AJ184" s="26">
        <v>3.8989890711188089</v>
      </c>
      <c r="AK184" s="26">
        <v>9.9184809703899521</v>
      </c>
      <c r="AL184" s="26">
        <v>807.15914103863065</v>
      </c>
      <c r="AM184" s="26">
        <v>3.4201658518586044</v>
      </c>
      <c r="AN184" s="26">
        <v>18.810912185222325</v>
      </c>
      <c r="AO184" s="26" t="s">
        <v>25</v>
      </c>
      <c r="AP184" s="26">
        <v>37.450816077851719</v>
      </c>
      <c r="AQ184" s="26">
        <v>8.5504146296465109</v>
      </c>
      <c r="AR184" s="26">
        <v>44.120139488976001</v>
      </c>
      <c r="AS184" s="26">
        <v>1.7100829259293022E-2</v>
      </c>
      <c r="AT184" s="28" t="s">
        <v>25</v>
      </c>
      <c r="AU184" s="26">
        <v>68.403317037172087</v>
      </c>
      <c r="AV184" s="26" t="s">
        <v>25</v>
      </c>
      <c r="AW184" s="26">
        <v>0.17100829259293024</v>
      </c>
      <c r="AX184" s="26">
        <v>18639.903892629394</v>
      </c>
      <c r="AY184" s="26">
        <v>2.3941160963010231</v>
      </c>
      <c r="AZ184" s="26">
        <v>5.9852902407525574</v>
      </c>
      <c r="BA184" s="26">
        <v>0.71823482889030688</v>
      </c>
      <c r="BB184" s="26">
        <v>3.2491575592656741</v>
      </c>
      <c r="BC184" s="26">
        <v>1.0260497555575814</v>
      </c>
      <c r="BD184" s="26">
        <v>1.1286547311133395</v>
      </c>
      <c r="BE184" s="26">
        <v>0.76953731666818603</v>
      </c>
      <c r="BF184" s="26" t="s">
        <v>25</v>
      </c>
      <c r="BG184" s="26">
        <v>0.61562985333454878</v>
      </c>
      <c r="BH184" s="26" t="s">
        <v>25</v>
      </c>
      <c r="BI184" s="26">
        <v>0.44462156074161857</v>
      </c>
      <c r="BJ184" s="26" t="s">
        <v>25</v>
      </c>
      <c r="BK184" s="26" t="s">
        <v>25</v>
      </c>
      <c r="BL184" s="26" t="s">
        <v>25</v>
      </c>
      <c r="BM184" s="26" t="s">
        <v>25</v>
      </c>
      <c r="BN184" s="26" t="s">
        <v>25</v>
      </c>
      <c r="BO184" s="28" t="s">
        <v>25</v>
      </c>
      <c r="BP184" s="26">
        <v>0</v>
      </c>
      <c r="BQ184" s="26">
        <v>225.73094622266788</v>
      </c>
      <c r="BR184" s="26">
        <v>0.11970580481505116</v>
      </c>
      <c r="BS184" s="26">
        <v>1.0602514140761674</v>
      </c>
      <c r="BT184" s="26">
        <v>6.8403317037172089</v>
      </c>
      <c r="BU184" s="26">
        <v>0.17100829259293024</v>
      </c>
      <c r="BV184" s="26">
        <v>0.51302487777879069</v>
      </c>
      <c r="BW184" s="26">
        <v>6.3102059966791249</v>
      </c>
      <c r="BX184" s="36">
        <v>13.434718100890207</v>
      </c>
      <c r="BY184" s="29">
        <v>20.668797078292624</v>
      </c>
      <c r="BZ184" s="41">
        <v>82.130794815512857</v>
      </c>
    </row>
    <row r="185" spans="1:78">
      <c r="A185" s="10" t="s">
        <v>4</v>
      </c>
      <c r="B185" s="9">
        <v>334</v>
      </c>
      <c r="C185" s="9" t="s">
        <v>14</v>
      </c>
      <c r="D185" s="16">
        <v>1.0231748833333334</v>
      </c>
      <c r="E185" s="16">
        <v>1.9985826942234171E-2</v>
      </c>
      <c r="F185" s="16">
        <v>0</v>
      </c>
      <c r="G185" s="16"/>
      <c r="H185" s="16"/>
      <c r="I185" s="16"/>
      <c r="J185" s="28">
        <v>556.46877067543289</v>
      </c>
      <c r="K185" s="28">
        <v>5656.8855654172057</v>
      </c>
      <c r="L185" s="28">
        <v>190646.41960798317</v>
      </c>
      <c r="M185" s="26">
        <v>2.6811684637424347</v>
      </c>
      <c r="N185" s="26">
        <v>2.623039144871572</v>
      </c>
      <c r="O185" s="26">
        <v>0.30608256278781282</v>
      </c>
      <c r="P185" s="26">
        <v>19.89367541931696</v>
      </c>
      <c r="Q185" s="26">
        <v>2.4787917675304816</v>
      </c>
      <c r="R185" s="26">
        <v>6.0521904359304386E-2</v>
      </c>
      <c r="S185" s="26">
        <v>0.32417964703286845</v>
      </c>
      <c r="T185" s="26">
        <v>1.8737117152964496E-2</v>
      </c>
      <c r="U185" s="26">
        <v>26.065428516894748</v>
      </c>
      <c r="V185" s="26">
        <v>9.3760534233434338</v>
      </c>
      <c r="W185" s="26">
        <v>0.21877457987801349</v>
      </c>
      <c r="X185" s="28">
        <v>365.66608351039395</v>
      </c>
      <c r="Y185" s="28">
        <v>190646.41960798317</v>
      </c>
      <c r="Z185" s="26" t="s">
        <v>25</v>
      </c>
      <c r="AA185" s="26">
        <v>40.629564834488214</v>
      </c>
      <c r="AB185" s="26">
        <v>3.1253511411144781</v>
      </c>
      <c r="AC185" s="26">
        <v>53.599772070113296</v>
      </c>
      <c r="AD185" s="26">
        <v>11.407531665067845</v>
      </c>
      <c r="AE185" s="28">
        <v>556.46877067543289</v>
      </c>
      <c r="AF185" s="28">
        <v>5656.8855654172057</v>
      </c>
      <c r="AG185" s="26">
        <v>4.6098929331438558</v>
      </c>
      <c r="AH185" s="26">
        <v>1.156379922212357</v>
      </c>
      <c r="AI185" s="26">
        <v>39.223156820986702</v>
      </c>
      <c r="AJ185" s="26">
        <v>0.32816186981702017</v>
      </c>
      <c r="AK185" s="26">
        <v>3.9066889263930977</v>
      </c>
      <c r="AL185" s="26">
        <v>360.97805679872221</v>
      </c>
      <c r="AM185" s="28" t="s">
        <v>25</v>
      </c>
      <c r="AN185" s="28" t="s">
        <v>25</v>
      </c>
      <c r="AO185" s="26" t="s">
        <v>25</v>
      </c>
      <c r="AP185" s="26">
        <v>9.063518309231986</v>
      </c>
      <c r="AQ185" s="26">
        <v>8.1259129668976442</v>
      </c>
      <c r="AR185" s="26">
        <v>139.23439333664999</v>
      </c>
      <c r="AS185" s="28" t="s">
        <v>25</v>
      </c>
      <c r="AT185" s="28" t="s">
        <v>25</v>
      </c>
      <c r="AU185" s="26">
        <v>2.9690835840587542</v>
      </c>
      <c r="AV185" s="26" t="s">
        <v>25</v>
      </c>
      <c r="AW185" s="28" t="s">
        <v>25</v>
      </c>
      <c r="AX185" s="28" t="s">
        <v>25</v>
      </c>
      <c r="AY185" s="26">
        <v>0.62507022822289571</v>
      </c>
      <c r="AZ185" s="26">
        <v>1.7189431276129632</v>
      </c>
      <c r="BA185" s="26">
        <v>0.23440133558358583</v>
      </c>
      <c r="BB185" s="26">
        <v>1.0938728993900673</v>
      </c>
      <c r="BC185" s="26">
        <v>0.46880267116717167</v>
      </c>
      <c r="BD185" s="26">
        <v>0.10938728993900675</v>
      </c>
      <c r="BE185" s="26">
        <v>0.37504213693373734</v>
      </c>
      <c r="BF185" s="26" t="s">
        <v>25</v>
      </c>
      <c r="BG185" s="26">
        <v>0.18752106846686867</v>
      </c>
      <c r="BH185" s="26" t="s">
        <v>25</v>
      </c>
      <c r="BI185" s="26">
        <v>0.15626755705572393</v>
      </c>
      <c r="BJ185" s="26" t="s">
        <v>25</v>
      </c>
      <c r="BK185" s="26" t="s">
        <v>25</v>
      </c>
      <c r="BL185" s="26" t="s">
        <v>25</v>
      </c>
      <c r="BM185" s="26" t="s">
        <v>25</v>
      </c>
      <c r="BN185" s="26" t="s">
        <v>25</v>
      </c>
      <c r="BO185" s="28" t="s">
        <v>25</v>
      </c>
      <c r="BP185" s="26">
        <v>0</v>
      </c>
      <c r="BQ185" s="26">
        <v>203.14782417244106</v>
      </c>
      <c r="BR185" s="28" t="s">
        <v>25</v>
      </c>
      <c r="BS185" s="26">
        <v>6.2507022822289565E-2</v>
      </c>
      <c r="BT185" s="26">
        <v>3.1253511411144781</v>
      </c>
      <c r="BU185" s="26">
        <v>6.2507022822289565E-2</v>
      </c>
      <c r="BV185" s="28" t="s">
        <v>25</v>
      </c>
      <c r="BW185" s="26">
        <v>1.5001685477349493</v>
      </c>
      <c r="BX185" s="36">
        <v>10.534124629080118</v>
      </c>
      <c r="BY185" s="29">
        <v>16.206345583200182</v>
      </c>
      <c r="BZ185" s="41">
        <v>74.264250542388112</v>
      </c>
    </row>
    <row r="186" spans="1:78">
      <c r="A186" s="10" t="s">
        <v>4</v>
      </c>
      <c r="B186" s="9">
        <v>425</v>
      </c>
      <c r="C186" s="9" t="s">
        <v>14</v>
      </c>
      <c r="D186" s="16">
        <v>-1.1133350333333334</v>
      </c>
      <c r="E186" s="16">
        <v>3.3410153192904322E-2</v>
      </c>
      <c r="F186" s="16">
        <v>-0.23806228666666662</v>
      </c>
      <c r="G186" s="16">
        <v>1.8820554530197424E-2</v>
      </c>
      <c r="H186" s="16">
        <v>-0.47840360930111409</v>
      </c>
      <c r="I186" s="16">
        <v>1.9077419368806976E-2</v>
      </c>
      <c r="J186" s="28">
        <v>2100.6958559124505</v>
      </c>
      <c r="K186" s="28">
        <v>7834.8670634526643</v>
      </c>
      <c r="L186" s="28">
        <v>19029.658142731329</v>
      </c>
      <c r="M186" s="26">
        <v>9.9529827242546407</v>
      </c>
      <c r="N186" s="26">
        <v>9.5868657371213892</v>
      </c>
      <c r="O186" s="26">
        <v>2.8096826846856326</v>
      </c>
      <c r="P186" s="26">
        <v>17.130432968907986</v>
      </c>
      <c r="Q186" s="26">
        <v>1.7754223425535298</v>
      </c>
      <c r="R186" s="26">
        <v>0.2763796205857571</v>
      </c>
      <c r="S186" s="26">
        <v>0.67851682293625992</v>
      </c>
      <c r="T186" s="26">
        <v>0.22282554592339407</v>
      </c>
      <c r="U186" s="26">
        <v>23.578935792478038</v>
      </c>
      <c r="V186" s="26">
        <v>14.420912811288584</v>
      </c>
      <c r="W186" s="26">
        <v>0.53520913526431868</v>
      </c>
      <c r="X186" s="28">
        <v>1098.6654193342542</v>
      </c>
      <c r="Y186" s="28">
        <v>19029.658142731329</v>
      </c>
      <c r="Z186" s="26" t="s">
        <v>25</v>
      </c>
      <c r="AA186" s="26">
        <v>101.09505888326019</v>
      </c>
      <c r="AB186" s="26">
        <v>49.060837399229207</v>
      </c>
      <c r="AC186" s="26">
        <v>57.683651245154337</v>
      </c>
      <c r="AD186" s="26">
        <v>43.708746046586022</v>
      </c>
      <c r="AE186" s="28">
        <v>2100.6958559124505</v>
      </c>
      <c r="AF186" s="28">
        <v>7834.8670634526643</v>
      </c>
      <c r="AG186" s="26">
        <v>7.1658556443722672</v>
      </c>
      <c r="AH186" s="26">
        <v>2.5273764720815048</v>
      </c>
      <c r="AI186" s="26">
        <v>22.15171143177319</v>
      </c>
      <c r="AJ186" s="26">
        <v>0.8325475437444958</v>
      </c>
      <c r="AK186" s="26">
        <v>18.583650530011063</v>
      </c>
      <c r="AL186" s="26">
        <v>391.00000715143278</v>
      </c>
      <c r="AM186" s="26">
        <v>11.893536339207081</v>
      </c>
      <c r="AN186" s="26">
        <v>81.768062332048686</v>
      </c>
      <c r="AO186" s="26" t="s">
        <v>25</v>
      </c>
      <c r="AP186" s="26">
        <v>5.649429761123363</v>
      </c>
      <c r="AQ186" s="26">
        <v>17.840304508810622</v>
      </c>
      <c r="AR186" s="26">
        <v>41.92471559570496</v>
      </c>
      <c r="AS186" s="26">
        <v>2.9733840848017702E-2</v>
      </c>
      <c r="AT186" s="28" t="s">
        <v>25</v>
      </c>
      <c r="AU186" s="26">
        <v>2.8247148805616815</v>
      </c>
      <c r="AV186" s="26" t="s">
        <v>25</v>
      </c>
      <c r="AW186" s="26">
        <v>0.59467681696035413</v>
      </c>
      <c r="AX186" s="26">
        <v>44.600761272026553</v>
      </c>
      <c r="AY186" s="26">
        <v>9.514829071365666</v>
      </c>
      <c r="AZ186" s="26">
        <v>22.597719044493452</v>
      </c>
      <c r="BA186" s="26">
        <v>2.4976426312334872</v>
      </c>
      <c r="BB186" s="26">
        <v>10.704182705286373</v>
      </c>
      <c r="BC186" s="26">
        <v>2.6760456763215932</v>
      </c>
      <c r="BD186" s="26">
        <v>0.6690114190803983</v>
      </c>
      <c r="BE186" s="26">
        <v>2.3043726657213721</v>
      </c>
      <c r="BF186" s="26" t="s">
        <v>25</v>
      </c>
      <c r="BG186" s="26">
        <v>1.9773004163931773</v>
      </c>
      <c r="BH186" s="26" t="s">
        <v>25</v>
      </c>
      <c r="BI186" s="26">
        <v>1.1150190318006639</v>
      </c>
      <c r="BJ186" s="26" t="s">
        <v>25</v>
      </c>
      <c r="BK186" s="26" t="s">
        <v>25</v>
      </c>
      <c r="BL186" s="26" t="s">
        <v>25</v>
      </c>
      <c r="BM186" s="26" t="s">
        <v>25</v>
      </c>
      <c r="BN186" s="26" t="s">
        <v>25</v>
      </c>
      <c r="BO186" s="26">
        <v>1.4866920424008851</v>
      </c>
      <c r="BP186" s="26">
        <v>0</v>
      </c>
      <c r="BQ186" s="26">
        <v>246.79087903854693</v>
      </c>
      <c r="BR186" s="26">
        <v>0.40140685144823901</v>
      </c>
      <c r="BS186" s="26">
        <v>1.6502281670649828</v>
      </c>
      <c r="BT186" s="26">
        <v>7.4334602120044257</v>
      </c>
      <c r="BU186" s="26">
        <v>8.92015225440531E-2</v>
      </c>
      <c r="BV186" s="26">
        <v>2.2300380636013277</v>
      </c>
      <c r="BW186" s="26">
        <v>3.7613308672742392</v>
      </c>
      <c r="BX186" s="36">
        <v>8.9169139465875364</v>
      </c>
      <c r="BY186" s="29">
        <v>13.71832914859621</v>
      </c>
      <c r="BZ186" s="41">
        <v>69.141811973496502</v>
      </c>
    </row>
    <row r="187" spans="1:78">
      <c r="A187" s="10" t="s">
        <v>4</v>
      </c>
      <c r="B187" s="9">
        <v>536</v>
      </c>
      <c r="C187" s="9" t="s">
        <v>15</v>
      </c>
      <c r="D187" s="16">
        <v>-0.52612190333333331</v>
      </c>
      <c r="E187" s="16">
        <v>5.0164187168270967E-3</v>
      </c>
      <c r="F187" s="16">
        <v>-9.479557999999999E-2</v>
      </c>
      <c r="G187" s="16">
        <v>3.2159421281851459E-2</v>
      </c>
      <c r="H187" s="16">
        <v>-0.18784568434122464</v>
      </c>
      <c r="I187" s="16">
        <v>5.7062767918962067E-2</v>
      </c>
      <c r="J187" s="28">
        <v>2769.1008920180311</v>
      </c>
      <c r="K187" s="28">
        <v>21230.282624958982</v>
      </c>
      <c r="L187" s="28">
        <v>48722.73494504975</v>
      </c>
      <c r="M187" s="26">
        <v>10.510853933606986</v>
      </c>
      <c r="N187" s="26">
        <v>13.459726272250341</v>
      </c>
      <c r="O187" s="26">
        <v>2.1345824988247641</v>
      </c>
      <c r="P187" s="26">
        <v>14.793214555524976</v>
      </c>
      <c r="Q187" s="26">
        <v>1.4923526591122855</v>
      </c>
      <c r="R187" s="26">
        <v>0.22478552116435349</v>
      </c>
      <c r="S187" s="26">
        <v>0.73509908562925363</v>
      </c>
      <c r="T187" s="26">
        <v>0.18313650626226199</v>
      </c>
      <c r="U187" s="26">
        <v>32.82293335326392</v>
      </c>
      <c r="V187" s="26">
        <v>14.662641237381742</v>
      </c>
      <c r="W187" s="26">
        <v>0.15273584622272651</v>
      </c>
      <c r="X187" s="28">
        <v>1026.384886616722</v>
      </c>
      <c r="Y187" s="28">
        <v>48722.73494504975</v>
      </c>
      <c r="Z187" s="26" t="s">
        <v>25</v>
      </c>
      <c r="AA187" s="26">
        <v>87.059432346954097</v>
      </c>
      <c r="AB187" s="26">
        <v>29.019810782318032</v>
      </c>
      <c r="AC187" s="26">
        <v>84.7683946536132</v>
      </c>
      <c r="AD187" s="26">
        <v>33.296414476554375</v>
      </c>
      <c r="AE187" s="28">
        <v>2769.1008920180311</v>
      </c>
      <c r="AF187" s="28">
        <v>21230.282624958982</v>
      </c>
      <c r="AG187" s="26">
        <v>7.1633111878458733</v>
      </c>
      <c r="AH187" s="26">
        <v>4.7195376482822482</v>
      </c>
      <c r="AI187" s="26">
        <v>36.503867247231632</v>
      </c>
      <c r="AJ187" s="26">
        <v>0.97750941582544959</v>
      </c>
      <c r="AK187" s="26">
        <v>15.273584622272649</v>
      </c>
      <c r="AL187" s="26">
        <v>339.0735786144528</v>
      </c>
      <c r="AM187" s="26">
        <v>7.6367923111363245</v>
      </c>
      <c r="AN187" s="26">
        <v>54.98490464018154</v>
      </c>
      <c r="AO187" s="26" t="s">
        <v>25</v>
      </c>
      <c r="AP187" s="26">
        <v>10.996980928036308</v>
      </c>
      <c r="AQ187" s="26">
        <v>19.855660008954445</v>
      </c>
      <c r="AR187" s="26">
        <v>140.36424267868566</v>
      </c>
      <c r="AS187" s="26">
        <v>6.1094338489090599E-2</v>
      </c>
      <c r="AT187" s="28" t="s">
        <v>25</v>
      </c>
      <c r="AU187" s="26">
        <v>7.025848926245418</v>
      </c>
      <c r="AV187" s="26" t="s">
        <v>25</v>
      </c>
      <c r="AW187" s="26">
        <v>0.45820753866817943</v>
      </c>
      <c r="AX187" s="26">
        <v>59.566980026863334</v>
      </c>
      <c r="AY187" s="26">
        <v>6.4149055413545133</v>
      </c>
      <c r="AZ187" s="26">
        <v>15.884528007163556</v>
      </c>
      <c r="BA187" s="26">
        <v>1.9855660008954445</v>
      </c>
      <c r="BB187" s="26">
        <v>7.3313206186908708</v>
      </c>
      <c r="BC187" s="26">
        <v>1.5273584622272649</v>
      </c>
      <c r="BD187" s="26">
        <v>0.4887547079127248</v>
      </c>
      <c r="BE187" s="26">
        <v>1.6800943084499915</v>
      </c>
      <c r="BF187" s="26" t="s">
        <v>25</v>
      </c>
      <c r="BG187" s="26">
        <v>1.2677075236486297</v>
      </c>
      <c r="BH187" s="26" t="s">
        <v>25</v>
      </c>
      <c r="BI187" s="26">
        <v>0.85532073884726845</v>
      </c>
      <c r="BJ187" s="26" t="s">
        <v>25</v>
      </c>
      <c r="BK187" s="26" t="s">
        <v>25</v>
      </c>
      <c r="BL187" s="26" t="s">
        <v>25</v>
      </c>
      <c r="BM187" s="26" t="s">
        <v>25</v>
      </c>
      <c r="BN187" s="26" t="s">
        <v>25</v>
      </c>
      <c r="BO187" s="26">
        <v>1.5273584622272649</v>
      </c>
      <c r="BP187" s="26">
        <v>0</v>
      </c>
      <c r="BQ187" s="26">
        <v>481.11791560158844</v>
      </c>
      <c r="BR187" s="26">
        <v>0.70258489262454193</v>
      </c>
      <c r="BS187" s="26">
        <v>3.5892923862340727</v>
      </c>
      <c r="BT187" s="26">
        <v>16.800943084499913</v>
      </c>
      <c r="BU187" s="26">
        <v>7.6367923111363256E-2</v>
      </c>
      <c r="BV187" s="26">
        <v>1.6800943084499915</v>
      </c>
      <c r="BW187" s="26">
        <v>3.2990942784108923</v>
      </c>
      <c r="BX187" s="36">
        <v>11.409495548961424</v>
      </c>
      <c r="BY187" s="29">
        <v>17.553070075325266</v>
      </c>
      <c r="BZ187" s="41">
        <v>83.881519794135755</v>
      </c>
    </row>
    <row r="188" spans="1:78">
      <c r="A188" s="10" t="s">
        <v>4</v>
      </c>
      <c r="B188" s="9">
        <v>643</v>
      </c>
      <c r="C188" s="9" t="s">
        <v>15</v>
      </c>
      <c r="D188" s="16">
        <v>-8.5373326666666582E-2</v>
      </c>
      <c r="E188" s="16">
        <v>2.723279705957752E-2</v>
      </c>
      <c r="F188" s="16">
        <v>0</v>
      </c>
      <c r="G188" s="16"/>
      <c r="H188" s="16"/>
      <c r="I188" s="16"/>
      <c r="J188" s="28">
        <v>9002.3999702065521</v>
      </c>
      <c r="K188" s="28">
        <v>41401.951629665578</v>
      </c>
      <c r="L188" s="28">
        <v>118988.53578119336</v>
      </c>
      <c r="M188" s="26">
        <v>5.4133157582963545</v>
      </c>
      <c r="N188" s="26">
        <v>11.641440033610722</v>
      </c>
      <c r="O188" s="26">
        <v>0.71276068345475652</v>
      </c>
      <c r="P188" s="26">
        <v>10.923299476320587</v>
      </c>
      <c r="Q188" s="26">
        <v>0.73085913024211802</v>
      </c>
      <c r="R188" s="26">
        <v>0.24769261899568815</v>
      </c>
      <c r="S188" s="26">
        <v>0.57259358323881249</v>
      </c>
      <c r="T188" s="26">
        <v>4.0359860043346379E-2</v>
      </c>
      <c r="U188" s="26">
        <v>41.789043047341316</v>
      </c>
      <c r="V188" s="26">
        <v>11.612742530272055</v>
      </c>
      <c r="W188" s="26">
        <v>0.50490184914226321</v>
      </c>
      <c r="X188" s="28">
        <v>523.41491694414617</v>
      </c>
      <c r="Y188" s="28">
        <v>118988.53578119336</v>
      </c>
      <c r="Z188" s="26" t="s">
        <v>25</v>
      </c>
      <c r="AA188" s="26">
        <v>89.199326681799832</v>
      </c>
      <c r="AB188" s="26">
        <v>5.0490184914226317</v>
      </c>
      <c r="AC188" s="26">
        <v>188.49669034644492</v>
      </c>
      <c r="AD188" s="26">
        <v>24.06698814244788</v>
      </c>
      <c r="AE188" s="28">
        <v>9002.3999702065521</v>
      </c>
      <c r="AF188" s="28">
        <v>41401.951629665578</v>
      </c>
      <c r="AG188" s="26">
        <v>14.524343193659107</v>
      </c>
      <c r="AH188" s="26">
        <v>3.366012327615088</v>
      </c>
      <c r="AI188" s="26">
        <v>217.10779513117316</v>
      </c>
      <c r="AJ188" s="26">
        <v>4.6955871970230474</v>
      </c>
      <c r="AK188" s="26">
        <v>7.573527737133948</v>
      </c>
      <c r="AL188" s="26">
        <v>257.49994306255422</v>
      </c>
      <c r="AM188" s="26">
        <v>1.683006163807544</v>
      </c>
      <c r="AN188" s="26">
        <v>11.781043146652808</v>
      </c>
      <c r="AO188" s="26" t="s">
        <v>25</v>
      </c>
      <c r="AP188" s="26">
        <v>67.320246552301754</v>
      </c>
      <c r="AQ188" s="26">
        <v>80.784295862762107</v>
      </c>
      <c r="AR188" s="26">
        <v>684.98350866967041</v>
      </c>
      <c r="AS188" s="26">
        <v>3.366012327615088E-2</v>
      </c>
      <c r="AT188" s="28" t="s">
        <v>25</v>
      </c>
      <c r="AU188" s="26">
        <v>34.669926974435405</v>
      </c>
      <c r="AV188" s="26" t="s">
        <v>25</v>
      </c>
      <c r="AW188" s="26">
        <v>0.16830061638075441</v>
      </c>
      <c r="AX188" s="26">
        <v>127.90846844937334</v>
      </c>
      <c r="AY188" s="26">
        <v>2.0196073965690529</v>
      </c>
      <c r="AZ188" s="26">
        <v>4.5441166422803692</v>
      </c>
      <c r="BA188" s="26">
        <v>0.55539203405648951</v>
      </c>
      <c r="BB188" s="26">
        <v>2.0196073965690529</v>
      </c>
      <c r="BC188" s="26">
        <v>0.50490184914226321</v>
      </c>
      <c r="BD188" s="26">
        <v>0.25245092457113161</v>
      </c>
      <c r="BE188" s="26">
        <v>0.55539203405648951</v>
      </c>
      <c r="BF188" s="26" t="s">
        <v>25</v>
      </c>
      <c r="BG188" s="26">
        <v>0.28611104784728247</v>
      </c>
      <c r="BH188" s="26" t="s">
        <v>25</v>
      </c>
      <c r="BI188" s="26">
        <v>0.20196073965690528</v>
      </c>
      <c r="BJ188" s="26" t="s">
        <v>25</v>
      </c>
      <c r="BK188" s="26" t="s">
        <v>25</v>
      </c>
      <c r="BL188" s="26" t="s">
        <v>25</v>
      </c>
      <c r="BM188" s="26" t="s">
        <v>25</v>
      </c>
      <c r="BN188" s="26" t="s">
        <v>25</v>
      </c>
      <c r="BO188" s="26">
        <v>25.245092457113159</v>
      </c>
      <c r="BP188" s="26">
        <v>0</v>
      </c>
      <c r="BQ188" s="26">
        <v>1595.4898432895518</v>
      </c>
      <c r="BR188" s="26">
        <v>1.1612742530272053</v>
      </c>
      <c r="BS188" s="26">
        <v>5.0995086763368578</v>
      </c>
      <c r="BT188" s="26">
        <v>72.369265043724397</v>
      </c>
      <c r="BU188" s="26">
        <v>0.10098036982845264</v>
      </c>
      <c r="BV188" s="26">
        <v>0.33660123276150883</v>
      </c>
      <c r="BW188" s="26">
        <v>3.1135614030439567</v>
      </c>
      <c r="BX188" s="36">
        <v>14.295252225519286</v>
      </c>
      <c r="BY188" s="29">
        <v>21.992695731568134</v>
      </c>
      <c r="BZ188" s="41">
        <v>89.4176829213486</v>
      </c>
    </row>
    <row r="189" spans="1:78">
      <c r="A189" s="10" t="s">
        <v>4</v>
      </c>
      <c r="B189" s="9">
        <v>673</v>
      </c>
      <c r="C189" s="9" t="s">
        <v>15</v>
      </c>
      <c r="D189" s="16">
        <v>-0.17970289</v>
      </c>
      <c r="E189" s="16">
        <v>2.4006690196159947E-2</v>
      </c>
      <c r="F189" s="16">
        <v>-1.7883439999999973E-2</v>
      </c>
      <c r="G189" s="16">
        <v>3.3906704087823092E-2</v>
      </c>
      <c r="H189" s="16">
        <v>-3.5222945251590046E-2</v>
      </c>
      <c r="I189" s="16">
        <v>7.4648294693716921E-2</v>
      </c>
      <c r="J189" s="28">
        <v>8170.3015509891975</v>
      </c>
      <c r="K189" s="28">
        <v>42674.738173165169</v>
      </c>
      <c r="L189" s="28">
        <v>121336.38241773081</v>
      </c>
      <c r="M189" s="26">
        <v>5.4715783908780784</v>
      </c>
      <c r="N189" s="26">
        <v>10.190180400047113</v>
      </c>
      <c r="O189" s="26">
        <v>0.87667263931978112</v>
      </c>
      <c r="P189" s="26">
        <v>11.029152296895715</v>
      </c>
      <c r="Q189" s="26">
        <v>0.81633886014417656</v>
      </c>
      <c r="R189" s="26">
        <v>0.18501250696483043</v>
      </c>
      <c r="S189" s="26">
        <v>0.56817410998471118</v>
      </c>
      <c r="T189" s="26">
        <v>4.773204366338852E-2</v>
      </c>
      <c r="U189" s="26">
        <v>41.735256996964893</v>
      </c>
      <c r="V189" s="26">
        <v>11.624089129257676</v>
      </c>
      <c r="W189" s="28" t="s">
        <v>25</v>
      </c>
      <c r="X189" s="28">
        <v>601.90488915882213</v>
      </c>
      <c r="Y189" s="28">
        <v>121336.38241773081</v>
      </c>
      <c r="Z189" s="26" t="s">
        <v>25</v>
      </c>
      <c r="AA189" s="26">
        <v>85.9864127369746</v>
      </c>
      <c r="AB189" s="26">
        <v>9.5540458596638445</v>
      </c>
      <c r="AC189" s="26">
        <v>203.81964500616201</v>
      </c>
      <c r="AD189" s="26">
        <v>33.439160508823456</v>
      </c>
      <c r="AE189" s="28">
        <v>8170.3015509891975</v>
      </c>
      <c r="AF189" s="28">
        <v>42674.738173165169</v>
      </c>
      <c r="AG189" s="26">
        <v>15.68455861961481</v>
      </c>
      <c r="AH189" s="26">
        <v>3.3279926411162388</v>
      </c>
      <c r="AI189" s="26">
        <v>176.7498484037811</v>
      </c>
      <c r="AJ189" s="26">
        <v>4.6337122419369647</v>
      </c>
      <c r="AK189" s="26">
        <v>7.9617048830532031</v>
      </c>
      <c r="AL189" s="26">
        <v>270.69796602380893</v>
      </c>
      <c r="AM189" s="26">
        <v>1.5923409766106407</v>
      </c>
      <c r="AN189" s="26">
        <v>15.923409766106406</v>
      </c>
      <c r="AO189" s="26" t="s">
        <v>25</v>
      </c>
      <c r="AP189" s="26">
        <v>43.311674563809426</v>
      </c>
      <c r="AQ189" s="26">
        <v>35.031501485434092</v>
      </c>
      <c r="AR189" s="26">
        <v>286.62137578991531</v>
      </c>
      <c r="AS189" s="26">
        <v>4.7770229298319221E-2</v>
      </c>
      <c r="AT189" s="28" t="s">
        <v>25</v>
      </c>
      <c r="AU189" s="26">
        <v>29.139839871974726</v>
      </c>
      <c r="AV189" s="26" t="s">
        <v>25</v>
      </c>
      <c r="AW189" s="28" t="s">
        <v>25</v>
      </c>
      <c r="AX189" s="26">
        <v>499.9950666557412</v>
      </c>
      <c r="AY189" s="26">
        <v>2.2292773672548969</v>
      </c>
      <c r="AZ189" s="26">
        <v>5.0954911251540507</v>
      </c>
      <c r="BA189" s="26">
        <v>0.58916616134593702</v>
      </c>
      <c r="BB189" s="26">
        <v>2.3885114649159611</v>
      </c>
      <c r="BC189" s="26">
        <v>0.47770229298319217</v>
      </c>
      <c r="BD189" s="26">
        <v>0.17515750742717048</v>
      </c>
      <c r="BE189" s="26">
        <v>0.46177888321708577</v>
      </c>
      <c r="BF189" s="26" t="s">
        <v>25</v>
      </c>
      <c r="BG189" s="26">
        <v>0.54139593204761782</v>
      </c>
      <c r="BH189" s="26" t="s">
        <v>25</v>
      </c>
      <c r="BI189" s="26">
        <v>0.31846819532212817</v>
      </c>
      <c r="BJ189" s="26" t="s">
        <v>25</v>
      </c>
      <c r="BK189" s="26" t="s">
        <v>25</v>
      </c>
      <c r="BL189" s="26" t="s">
        <v>25</v>
      </c>
      <c r="BM189" s="26" t="s">
        <v>25</v>
      </c>
      <c r="BN189" s="26" t="s">
        <v>25</v>
      </c>
      <c r="BO189" s="26">
        <v>6.3693639064425627</v>
      </c>
      <c r="BP189" s="26">
        <v>1.5923409766106407E-2</v>
      </c>
      <c r="BQ189" s="26">
        <v>1049.3527035864122</v>
      </c>
      <c r="BR189" s="26">
        <v>1.4331068789495767</v>
      </c>
      <c r="BS189" s="26">
        <v>7.372538721707266</v>
      </c>
      <c r="BT189" s="26">
        <v>81.209389807142671</v>
      </c>
      <c r="BU189" s="26">
        <v>0.12738727812885126</v>
      </c>
      <c r="BV189" s="26">
        <v>0.31846819532212817</v>
      </c>
      <c r="BW189" s="26">
        <v>5.9712786622899028</v>
      </c>
      <c r="BX189" s="36">
        <v>12.967359050445104</v>
      </c>
      <c r="BY189" s="29">
        <v>19.94978315453093</v>
      </c>
      <c r="BZ189" s="41">
        <v>88.488389870443982</v>
      </c>
    </row>
    <row r="190" spans="1:78">
      <c r="A190" s="11" t="s">
        <v>4</v>
      </c>
      <c r="B190" s="12">
        <v>850</v>
      </c>
      <c r="C190" s="12" t="s">
        <v>15</v>
      </c>
      <c r="D190" s="17">
        <v>-0.25959000333333332</v>
      </c>
      <c r="E190" s="17">
        <v>2.5693698061854238E-2</v>
      </c>
      <c r="F190" s="17">
        <v>7.8209599999999879E-2</v>
      </c>
      <c r="G190" s="17">
        <v>3.9924109753881692E-2</v>
      </c>
      <c r="H190" s="17">
        <v>0.15569978253905339</v>
      </c>
      <c r="I190" s="17">
        <v>8.1478498083604883E-2</v>
      </c>
      <c r="J190" s="24">
        <v>6795.920069961403</v>
      </c>
      <c r="K190" s="24">
        <v>66483.670262662097</v>
      </c>
      <c r="L190" s="24">
        <v>119060.04215405304</v>
      </c>
      <c r="M190" s="22">
        <v>5.3679295073778315</v>
      </c>
      <c r="N190" s="22">
        <v>14.246121190322246</v>
      </c>
      <c r="O190" s="22">
        <v>0.70929035321980982</v>
      </c>
      <c r="P190" s="22">
        <v>9.7954088146473008</v>
      </c>
      <c r="Q190" s="22">
        <v>0.78765333974806473</v>
      </c>
      <c r="R190" s="22">
        <v>0.18392074322967275</v>
      </c>
      <c r="S190" s="22">
        <v>0.37998775126881595</v>
      </c>
      <c r="T190" s="22">
        <v>3.050381288662737E-2</v>
      </c>
      <c r="U190" s="22">
        <v>39.008275919419084</v>
      </c>
      <c r="V190" s="22">
        <v>8.480059982482409</v>
      </c>
      <c r="W190" s="22">
        <v>0.22048155954454265</v>
      </c>
      <c r="X190" s="24">
        <v>600.38824675975457</v>
      </c>
      <c r="Y190" s="24">
        <v>119060.04215405304</v>
      </c>
      <c r="Z190" s="22" t="s">
        <v>25</v>
      </c>
      <c r="AA190" s="22">
        <v>86.496611821320585</v>
      </c>
      <c r="AB190" s="22">
        <v>6.7840479859859277</v>
      </c>
      <c r="AC190" s="22">
        <v>195.04137959709541</v>
      </c>
      <c r="AD190" s="22">
        <v>32.7330315323821</v>
      </c>
      <c r="AE190" s="24">
        <v>6795.920069961403</v>
      </c>
      <c r="AF190" s="24">
        <v>66483.670262662097</v>
      </c>
      <c r="AG190" s="22">
        <v>14.619623409799672</v>
      </c>
      <c r="AH190" s="22">
        <v>4.4435514308207829</v>
      </c>
      <c r="AI190" s="22">
        <v>191.64935560410245</v>
      </c>
      <c r="AJ190" s="22">
        <v>5.0032353896646224</v>
      </c>
      <c r="AK190" s="22">
        <v>4.7488335901901495</v>
      </c>
      <c r="AL190" s="22">
        <v>459.61925105054661</v>
      </c>
      <c r="AM190" s="24" t="s">
        <v>25</v>
      </c>
      <c r="AN190" s="22">
        <v>10.176071978978891</v>
      </c>
      <c r="AO190" s="22" t="s">
        <v>25</v>
      </c>
      <c r="AP190" s="22">
        <v>101.59111859013926</v>
      </c>
      <c r="AQ190" s="22">
        <v>117.02482775825726</v>
      </c>
      <c r="AR190" s="22">
        <v>1312.7132852882771</v>
      </c>
      <c r="AS190" s="22">
        <v>3.3920239929929638E-2</v>
      </c>
      <c r="AT190" s="24" t="s">
        <v>25</v>
      </c>
      <c r="AU190" s="22">
        <v>32.902632732031748</v>
      </c>
      <c r="AV190" s="22" t="s">
        <v>25</v>
      </c>
      <c r="AW190" s="24" t="s">
        <v>25</v>
      </c>
      <c r="AX190" s="22">
        <v>2815.37991418416</v>
      </c>
      <c r="AY190" s="22">
        <v>1.8656131961461302</v>
      </c>
      <c r="AZ190" s="22">
        <v>3.900827591941908</v>
      </c>
      <c r="BA190" s="22">
        <v>0.44096311908908531</v>
      </c>
      <c r="BB190" s="22">
        <v>2.0352143957957782</v>
      </c>
      <c r="BC190" s="22">
        <v>0.33920239929929641</v>
      </c>
      <c r="BD190" s="22">
        <v>0.28832203940440193</v>
      </c>
      <c r="BE190" s="22">
        <v>0.33920239929929641</v>
      </c>
      <c r="BF190" s="22" t="s">
        <v>25</v>
      </c>
      <c r="BG190" s="22">
        <v>0.1696011996496482</v>
      </c>
      <c r="BH190" s="22" t="s">
        <v>25</v>
      </c>
      <c r="BI190" s="22">
        <v>0.22048155954454265</v>
      </c>
      <c r="BJ190" s="22" t="s">
        <v>25</v>
      </c>
      <c r="BK190" s="22" t="s">
        <v>25</v>
      </c>
      <c r="BL190" s="22" t="s">
        <v>25</v>
      </c>
      <c r="BM190" s="22" t="s">
        <v>25</v>
      </c>
      <c r="BN190" s="22" t="s">
        <v>25</v>
      </c>
      <c r="BO190" s="22">
        <v>15.264107968468338</v>
      </c>
      <c r="BP190" s="22">
        <v>0</v>
      </c>
      <c r="BQ190" s="22">
        <v>1334.7614412427313</v>
      </c>
      <c r="BR190" s="22">
        <v>1.5433709168117986</v>
      </c>
      <c r="BS190" s="22">
        <v>3.9856281917667329</v>
      </c>
      <c r="BT190" s="22">
        <v>96.672683800299467</v>
      </c>
      <c r="BU190" s="22">
        <v>0.15264107968468338</v>
      </c>
      <c r="BV190" s="22">
        <v>0.33920239929929641</v>
      </c>
      <c r="BW190" s="22">
        <v>5.1558764693493053</v>
      </c>
      <c r="BX190" s="37">
        <v>14.629080118694361</v>
      </c>
      <c r="BY190" s="30">
        <v>22.506277105683633</v>
      </c>
      <c r="BZ190" s="42">
        <v>90.489807066832526</v>
      </c>
    </row>
    <row r="191" spans="1:78" ht="15" customHeight="1">
      <c r="A191" s="6" t="s">
        <v>85</v>
      </c>
      <c r="B191" s="6"/>
      <c r="C191" s="6"/>
    </row>
    <row r="192" spans="1:78">
      <c r="A192" s="6" t="s">
        <v>86</v>
      </c>
      <c r="B192" s="6"/>
      <c r="C192" s="6"/>
    </row>
  </sheetData>
  <mergeCells count="9">
    <mergeCell ref="E4:E5"/>
    <mergeCell ref="A66:A67"/>
    <mergeCell ref="D66:D67"/>
    <mergeCell ref="E66:E67"/>
    <mergeCell ref="A129:A130"/>
    <mergeCell ref="B129:B130"/>
    <mergeCell ref="C129:C130"/>
    <mergeCell ref="A4:A5"/>
    <mergeCell ref="D4:D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A.1</vt:lpstr>
      <vt:lpstr>WRchem_CuZniso_raw</vt:lpstr>
      <vt:lpstr>WR chem_CuZn iso_corr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bau058</dc:creator>
  <cp:lastModifiedBy>Baumgartner, Raphael (Mineral Resources, Kensington WA</cp:lastModifiedBy>
  <dcterms:created xsi:type="dcterms:W3CDTF">2022-03-30T00:22:13Z</dcterms:created>
  <dcterms:modified xsi:type="dcterms:W3CDTF">2022-09-15T00:20:45Z</dcterms:modified>
</cp:coreProperties>
</file>