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ata\PAPERS\2023_IndicOcean_Antje_DR30\EPSL_REVISION\Supplement\"/>
    </mc:Choice>
  </mc:AlternateContent>
  <xr:revisionPtr revIDLastSave="0" documentId="13_ncr:1_{C354D8FA-3136-49B8-9F9F-7B537459FC25}" xr6:coauthVersionLast="36" xr6:coauthVersionMax="36" xr10:uidLastSave="{00000000-0000-0000-0000-000000000000}"/>
  <bookViews>
    <workbookView xWindow="0" yWindow="495" windowWidth="38400" windowHeight="22005" activeTab="4" xr2:uid="{4F8CE314-1776-C84F-A2BC-4FEDEEFAAA15}"/>
  </bookViews>
  <sheets>
    <sheet name="Table S1" sheetId="1" r:id="rId1"/>
    <sheet name="Table S2" sheetId="5" r:id="rId2"/>
    <sheet name="Table S3" sheetId="2" r:id="rId3"/>
    <sheet name="Table S4" sheetId="3" r:id="rId4"/>
    <sheet name="Table S5" sheetId="6" r:id="rId5"/>
  </sheets>
  <externalReferences>
    <externalReference r:id="rId6"/>
  </externalReferences>
  <definedNames>
    <definedName name="Ci" localSheetId="1">'[1]Critical melting'!#REF!</definedName>
    <definedName name="Ci" localSheetId="4">'[1]Critical melting'!#REF!</definedName>
    <definedName name="Ci">'[1]Critical melting'!#REF!</definedName>
    <definedName name="F" localSheetId="1">#REF!</definedName>
    <definedName name="F" localSheetId="4">#REF!</definedName>
    <definedName name="F">#REF!</definedName>
    <definedName name="TermA" localSheetId="1">'[1]Critical melting'!#REF!</definedName>
    <definedName name="TermA" localSheetId="4">'[1]Critical melting'!#REF!</definedName>
    <definedName name="TermA">'[1]Critical melting'!#REF!</definedName>
    <definedName name="TermB" localSheetId="1">'[1]Critical melting'!#REF!</definedName>
    <definedName name="TermB" localSheetId="4">'[1]Critical melting'!#REF!</definedName>
    <definedName name="TermB">'[1]Critical melting'!#REF!</definedName>
    <definedName name="TermC" localSheetId="1">'[1]Critical melting'!#REF!</definedName>
    <definedName name="TermC" localSheetId="4">'[1]Critical melting'!#REF!</definedName>
    <definedName name="TermC">'[1]Critical melting'!#REF!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J7" i="5"/>
  <c r="K7" i="5"/>
  <c r="L7" i="5"/>
  <c r="M7" i="5"/>
  <c r="N7" i="5"/>
  <c r="Q7" i="5"/>
  <c r="P7" i="5"/>
  <c r="O7" i="5"/>
  <c r="I7" i="5"/>
  <c r="BB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BB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M11" i="2"/>
  <c r="K11" i="2"/>
  <c r="J11" i="2"/>
  <c r="I11" i="2"/>
  <c r="H11" i="2"/>
  <c r="G11" i="2"/>
  <c r="F11" i="2"/>
  <c r="E11" i="2"/>
  <c r="D11" i="2"/>
  <c r="C11" i="2"/>
  <c r="B11" i="2"/>
  <c r="M10" i="2"/>
  <c r="K10" i="2"/>
  <c r="J10" i="2"/>
  <c r="I10" i="2"/>
  <c r="H10" i="2"/>
  <c r="G10" i="2"/>
  <c r="F10" i="2"/>
  <c r="E10" i="2"/>
  <c r="D10" i="2"/>
  <c r="C10" i="2"/>
  <c r="B10" i="2"/>
  <c r="N9" i="2"/>
  <c r="N8" i="2"/>
  <c r="N7" i="2"/>
  <c r="N6" i="2"/>
  <c r="N5" i="2"/>
  <c r="L11" i="2"/>
  <c r="M53" i="2"/>
  <c r="K53" i="2"/>
  <c r="J53" i="2"/>
  <c r="I53" i="2"/>
  <c r="H53" i="2"/>
  <c r="G53" i="2"/>
  <c r="F53" i="2"/>
  <c r="E53" i="2"/>
  <c r="D53" i="2"/>
  <c r="C53" i="2"/>
  <c r="B53" i="2"/>
  <c r="M52" i="2"/>
  <c r="K52" i="2"/>
  <c r="J52" i="2"/>
  <c r="I52" i="2"/>
  <c r="H52" i="2"/>
  <c r="G52" i="2"/>
  <c r="F52" i="2"/>
  <c r="E52" i="2"/>
  <c r="D52" i="2"/>
  <c r="C52" i="2"/>
  <c r="B52" i="2"/>
  <c r="N51" i="2"/>
  <c r="N50" i="2"/>
  <c r="N49" i="2"/>
  <c r="N48" i="2"/>
  <c r="N47" i="2"/>
  <c r="N46" i="2"/>
  <c r="N45" i="2"/>
  <c r="N44" i="2"/>
  <c r="N43" i="2"/>
  <c r="L53" i="2"/>
  <c r="M39" i="2"/>
  <c r="K39" i="2"/>
  <c r="J39" i="2"/>
  <c r="I39" i="2"/>
  <c r="H39" i="2"/>
  <c r="G39" i="2"/>
  <c r="F39" i="2"/>
  <c r="E39" i="2"/>
  <c r="D39" i="2"/>
  <c r="C39" i="2"/>
  <c r="B39" i="2"/>
  <c r="M38" i="2"/>
  <c r="K38" i="2"/>
  <c r="J38" i="2"/>
  <c r="I38" i="2"/>
  <c r="H38" i="2"/>
  <c r="G38" i="2"/>
  <c r="F38" i="2"/>
  <c r="E38" i="2"/>
  <c r="D38" i="2"/>
  <c r="C38" i="2"/>
  <c r="B38" i="2"/>
  <c r="N37" i="2"/>
  <c r="N36" i="2"/>
  <c r="N35" i="2"/>
  <c r="N34" i="2"/>
  <c r="N33" i="2"/>
  <c r="N32" i="2"/>
  <c r="N31" i="2"/>
  <c r="N30" i="2"/>
  <c r="N29" i="2"/>
  <c r="L38" i="2"/>
  <c r="M25" i="2"/>
  <c r="K25" i="2"/>
  <c r="J25" i="2"/>
  <c r="I25" i="2"/>
  <c r="H25" i="2"/>
  <c r="G25" i="2"/>
  <c r="F25" i="2"/>
  <c r="E25" i="2"/>
  <c r="D25" i="2"/>
  <c r="C25" i="2"/>
  <c r="B25" i="2"/>
  <c r="M24" i="2"/>
  <c r="K24" i="2"/>
  <c r="J24" i="2"/>
  <c r="I24" i="2"/>
  <c r="H24" i="2"/>
  <c r="G24" i="2"/>
  <c r="F24" i="2"/>
  <c r="E24" i="2"/>
  <c r="D24" i="2"/>
  <c r="C24" i="2"/>
  <c r="B24" i="2"/>
  <c r="N23" i="2"/>
  <c r="N22" i="2"/>
  <c r="N21" i="2"/>
  <c r="N20" i="2"/>
  <c r="N19" i="2"/>
  <c r="N18" i="2"/>
  <c r="N17" i="2"/>
  <c r="N16" i="2"/>
  <c r="N15" i="2"/>
  <c r="L25" i="2"/>
  <c r="U15" i="3"/>
  <c r="Y15" i="3"/>
  <c r="AK15" i="3"/>
  <c r="AO15" i="3"/>
  <c r="BA15" i="3"/>
  <c r="B24" i="3"/>
  <c r="R24" i="3"/>
  <c r="AH24" i="3"/>
  <c r="AX24" i="3"/>
  <c r="Q15" i="3"/>
  <c r="AG15" i="3"/>
  <c r="AW15" i="3"/>
  <c r="C24" i="3"/>
  <c r="G24" i="3"/>
  <c r="K24" i="3"/>
  <c r="O24" i="3"/>
  <c r="S24" i="3"/>
  <c r="W24" i="3"/>
  <c r="AA24" i="3"/>
  <c r="AE24" i="3"/>
  <c r="AI24" i="3"/>
  <c r="AM24" i="3"/>
  <c r="F24" i="3"/>
  <c r="J24" i="3"/>
  <c r="V24" i="3"/>
  <c r="Z24" i="3"/>
  <c r="AL24" i="3"/>
  <c r="AP24" i="3"/>
  <c r="BB24" i="3"/>
  <c r="AQ24" i="3"/>
  <c r="AU24" i="3"/>
  <c r="AY24" i="3"/>
  <c r="E15" i="3"/>
  <c r="I15" i="3"/>
  <c r="M15" i="3"/>
  <c r="AC15" i="3"/>
  <c r="AS15" i="3"/>
  <c r="B15" i="3"/>
  <c r="F15" i="3"/>
  <c r="J15" i="3"/>
  <c r="N15" i="3"/>
  <c r="R15" i="3"/>
  <c r="V15" i="3"/>
  <c r="Z15" i="3"/>
  <c r="AD15" i="3"/>
  <c r="AH15" i="3"/>
  <c r="AL15" i="3"/>
  <c r="AP15" i="3"/>
  <c r="AT15" i="3"/>
  <c r="AX15" i="3"/>
  <c r="BB15" i="3"/>
  <c r="N24" i="3"/>
  <c r="AD24" i="3"/>
  <c r="AT24" i="3"/>
  <c r="N28" i="2"/>
  <c r="N39" i="2"/>
  <c r="N4" i="2"/>
  <c r="N11" i="2"/>
  <c r="N14" i="2"/>
  <c r="N25" i="2"/>
  <c r="N42" i="2"/>
  <c r="N53" i="2"/>
  <c r="L39" i="2"/>
  <c r="L24" i="2"/>
  <c r="L52" i="2"/>
  <c r="L10" i="2"/>
  <c r="D15" i="3"/>
  <c r="H15" i="3"/>
  <c r="L15" i="3"/>
  <c r="P15" i="3"/>
  <c r="T15" i="3"/>
  <c r="X15" i="3"/>
  <c r="AB15" i="3"/>
  <c r="AF15" i="3"/>
  <c r="AJ15" i="3"/>
  <c r="AN15" i="3"/>
  <c r="AR15" i="3"/>
  <c r="AV15" i="3"/>
  <c r="AZ15" i="3"/>
  <c r="E24" i="3"/>
  <c r="I24" i="3"/>
  <c r="M24" i="3"/>
  <c r="Q24" i="3"/>
  <c r="U24" i="3"/>
  <c r="Y24" i="3"/>
  <c r="AC24" i="3"/>
  <c r="AG24" i="3"/>
  <c r="AK24" i="3"/>
  <c r="AO24" i="3"/>
  <c r="AS24" i="3"/>
  <c r="AW24" i="3"/>
  <c r="BA24" i="3"/>
  <c r="B31" i="3"/>
  <c r="F31" i="3"/>
  <c r="J31" i="3"/>
  <c r="N31" i="3"/>
  <c r="R31" i="3"/>
  <c r="V31" i="3"/>
  <c r="Z31" i="3"/>
  <c r="AD31" i="3"/>
  <c r="AH31" i="3"/>
  <c r="AL31" i="3"/>
  <c r="AP31" i="3"/>
  <c r="AT31" i="3"/>
  <c r="AX31" i="3"/>
  <c r="C31" i="3"/>
  <c r="G31" i="3"/>
  <c r="K31" i="3"/>
  <c r="O31" i="3"/>
  <c r="S31" i="3"/>
  <c r="W31" i="3"/>
  <c r="AA31" i="3"/>
  <c r="AE31" i="3"/>
  <c r="AI31" i="3"/>
  <c r="AM31" i="3"/>
  <c r="AQ31" i="3"/>
  <c r="AU31" i="3"/>
  <c r="AY31" i="3"/>
  <c r="D31" i="3"/>
  <c r="H31" i="3"/>
  <c r="L31" i="3"/>
  <c r="P31" i="3"/>
  <c r="T31" i="3"/>
  <c r="X31" i="3"/>
  <c r="AB31" i="3"/>
  <c r="AF31" i="3"/>
  <c r="AJ31" i="3"/>
  <c r="AN31" i="3"/>
  <c r="AR31" i="3"/>
  <c r="AV31" i="3"/>
  <c r="AZ31" i="3"/>
  <c r="C15" i="3"/>
  <c r="G15" i="3"/>
  <c r="K15" i="3"/>
  <c r="O15" i="3"/>
  <c r="S15" i="3"/>
  <c r="W15" i="3"/>
  <c r="AA15" i="3"/>
  <c r="AE15" i="3"/>
  <c r="AI15" i="3"/>
  <c r="AM15" i="3"/>
  <c r="AQ15" i="3"/>
  <c r="AU15" i="3"/>
  <c r="AY15" i="3"/>
  <c r="D24" i="3"/>
  <c r="H24" i="3"/>
  <c r="L24" i="3"/>
  <c r="P24" i="3"/>
  <c r="T24" i="3"/>
  <c r="X24" i="3"/>
  <c r="AB24" i="3"/>
  <c r="AF24" i="3"/>
  <c r="AJ24" i="3"/>
  <c r="AN24" i="3"/>
  <c r="AR24" i="3"/>
  <c r="AV24" i="3"/>
  <c r="AZ24" i="3"/>
  <c r="E31" i="3"/>
  <c r="I31" i="3"/>
  <c r="M31" i="3"/>
  <c r="Q31" i="3"/>
  <c r="U31" i="3"/>
  <c r="Y31" i="3"/>
  <c r="AC31" i="3"/>
  <c r="AG31" i="3"/>
  <c r="AK31" i="3"/>
  <c r="AO31" i="3"/>
  <c r="AS31" i="3"/>
  <c r="AW31" i="3"/>
  <c r="BB31" i="3"/>
  <c r="N38" i="2"/>
  <c r="N52" i="2"/>
  <c r="N10" i="2"/>
  <c r="N24" i="2"/>
</calcChain>
</file>

<file path=xl/sharedStrings.xml><?xml version="1.0" encoding="utf-8"?>
<sst xmlns="http://schemas.openxmlformats.org/spreadsheetml/2006/main" count="519" uniqueCount="213">
  <si>
    <t>Sample</t>
  </si>
  <si>
    <t>Location</t>
  </si>
  <si>
    <t>FeO</t>
  </si>
  <si>
    <t>MnO</t>
  </si>
  <si>
    <t>MgO</t>
  </si>
  <si>
    <t>CaO</t>
  </si>
  <si>
    <t>S</t>
  </si>
  <si>
    <t>Cl</t>
  </si>
  <si>
    <t>Total</t>
    <phoneticPr fontId="0" type="noConversion"/>
  </si>
  <si>
    <t>SO199-DR30-1</t>
  </si>
  <si>
    <t>SO199-DR30-1A</t>
  </si>
  <si>
    <t>SO199-DR30-2</t>
  </si>
  <si>
    <t>SO199-DR30-3</t>
  </si>
  <si>
    <r>
      <t>SiO</t>
    </r>
    <r>
      <rPr>
        <b/>
        <vertAlign val="subscript"/>
        <sz val="12"/>
        <color indexed="8"/>
        <rFont val="Arial"/>
        <family val="2"/>
      </rPr>
      <t>2</t>
    </r>
  </si>
  <si>
    <r>
      <t>TiO</t>
    </r>
    <r>
      <rPr>
        <b/>
        <vertAlign val="subscript"/>
        <sz val="12"/>
        <color indexed="8"/>
        <rFont val="Arial"/>
        <family val="2"/>
      </rPr>
      <t>2</t>
    </r>
  </si>
  <si>
    <r>
      <t>Al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  <r>
      <rPr>
        <b/>
        <vertAlign val="subscript"/>
        <sz val="12"/>
        <color indexed="8"/>
        <rFont val="Arial"/>
        <family val="2"/>
      </rPr>
      <t>3</t>
    </r>
  </si>
  <si>
    <r>
      <t>Na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</si>
  <si>
    <r>
      <t>K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</si>
  <si>
    <r>
      <t>P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O</t>
    </r>
    <r>
      <rPr>
        <b/>
        <vertAlign val="subscript"/>
        <sz val="12"/>
        <color indexed="8"/>
        <rFont val="Arial"/>
        <family val="2"/>
      </rPr>
      <t>5</t>
    </r>
  </si>
  <si>
    <t>W of Investigator Ridge/Wharton Basin</t>
  </si>
  <si>
    <t>Method</t>
  </si>
  <si>
    <t>EMP</t>
  </si>
  <si>
    <t>Latitude (°)</t>
  </si>
  <si>
    <t>Longitude (°)</t>
  </si>
  <si>
    <t>LA-ICP-MS</t>
  </si>
  <si>
    <t xml:space="preserve">Li </t>
  </si>
  <si>
    <t>Be</t>
  </si>
  <si>
    <t>B</t>
  </si>
  <si>
    <t>Na</t>
  </si>
  <si>
    <t>Mg</t>
  </si>
  <si>
    <t>Al</t>
  </si>
  <si>
    <t>Si</t>
  </si>
  <si>
    <t>P</t>
  </si>
  <si>
    <t>K</t>
  </si>
  <si>
    <t>Ca</t>
  </si>
  <si>
    <t>Sc</t>
  </si>
  <si>
    <t>Ti</t>
  </si>
  <si>
    <t>V</t>
  </si>
  <si>
    <t>Cr</t>
  </si>
  <si>
    <t>Mn</t>
  </si>
  <si>
    <t>Fe</t>
  </si>
  <si>
    <t xml:space="preserve">Co </t>
  </si>
  <si>
    <t>Ni</t>
  </si>
  <si>
    <t xml:space="preserve">Cu </t>
  </si>
  <si>
    <t xml:space="preserve">Zn </t>
  </si>
  <si>
    <t xml:space="preserve">Ga </t>
  </si>
  <si>
    <t>As</t>
  </si>
  <si>
    <t xml:space="preserve">Rb </t>
  </si>
  <si>
    <t xml:space="preserve">Sr </t>
  </si>
  <si>
    <t>Y</t>
  </si>
  <si>
    <t xml:space="preserve">Zr </t>
  </si>
  <si>
    <t>Nb</t>
  </si>
  <si>
    <t xml:space="preserve">Mo </t>
  </si>
  <si>
    <t>In</t>
  </si>
  <si>
    <t xml:space="preserve">Sn </t>
  </si>
  <si>
    <t xml:space="preserve">Sb </t>
  </si>
  <si>
    <t xml:space="preserve">Cs </t>
  </si>
  <si>
    <t xml:space="preserve">Ba </t>
  </si>
  <si>
    <t xml:space="preserve">La </t>
  </si>
  <si>
    <t xml:space="preserve">Ce </t>
  </si>
  <si>
    <t xml:space="preserve">Pr </t>
  </si>
  <si>
    <t>Nd</t>
  </si>
  <si>
    <t xml:space="preserve">Sm </t>
  </si>
  <si>
    <t xml:space="preserve">Eu </t>
  </si>
  <si>
    <t>&lt;0.02</t>
  </si>
  <si>
    <t xml:space="preserve">Gd </t>
  </si>
  <si>
    <t xml:space="preserve">Tb </t>
  </si>
  <si>
    <t xml:space="preserve">Dy </t>
  </si>
  <si>
    <t>Ho</t>
  </si>
  <si>
    <t>Er</t>
  </si>
  <si>
    <t>Tm</t>
  </si>
  <si>
    <t xml:space="preserve">Yb </t>
  </si>
  <si>
    <t>Lu</t>
  </si>
  <si>
    <t xml:space="preserve">Hf </t>
  </si>
  <si>
    <t xml:space="preserve">Ta </t>
  </si>
  <si>
    <t>W</t>
  </si>
  <si>
    <t xml:space="preserve">Pb </t>
  </si>
  <si>
    <t xml:space="preserve">Th </t>
  </si>
  <si>
    <t xml:space="preserve">U </t>
  </si>
  <si>
    <t>µg/g (ppm)</t>
  </si>
  <si>
    <t>g/100g (wt.%)</t>
  </si>
  <si>
    <t>mbsl</t>
  </si>
  <si>
    <t>Depth</t>
  </si>
  <si>
    <t>TIMS</t>
  </si>
  <si>
    <t>εNd</t>
    <phoneticPr fontId="8" type="noConversion"/>
  </si>
  <si>
    <t>εHf</t>
    <phoneticPr fontId="8" type="noConversion"/>
  </si>
  <si>
    <r>
      <t>87</t>
    </r>
    <r>
      <rPr>
        <b/>
        <sz val="12"/>
        <rFont val="Arial"/>
        <family val="2"/>
      </rPr>
      <t>Sr/</t>
    </r>
    <r>
      <rPr>
        <b/>
        <vertAlign val="superscript"/>
        <sz val="12"/>
        <rFont val="Arial"/>
        <family val="2"/>
      </rPr>
      <t>86</t>
    </r>
    <r>
      <rPr>
        <b/>
        <sz val="12"/>
        <rFont val="Arial"/>
        <family val="2"/>
      </rPr>
      <t>Sr</t>
    </r>
  </si>
  <si>
    <r>
      <t>87</t>
    </r>
    <r>
      <rPr>
        <b/>
        <sz val="12"/>
        <rFont val="Arial"/>
        <family val="2"/>
      </rPr>
      <t>Sr/</t>
    </r>
    <r>
      <rPr>
        <b/>
        <vertAlign val="superscript"/>
        <sz val="12"/>
        <rFont val="Arial"/>
        <family val="2"/>
      </rPr>
      <t>86</t>
    </r>
    <r>
      <rPr>
        <b/>
        <sz val="12"/>
        <rFont val="Arial"/>
        <family val="2"/>
      </rPr>
      <t>Sr</t>
    </r>
    <r>
      <rPr>
        <b/>
        <vertAlign val="subscript"/>
        <sz val="12"/>
        <rFont val="Arial"/>
        <family val="2"/>
      </rPr>
      <t xml:space="preserve">i </t>
    </r>
  </si>
  <si>
    <r>
      <t>143</t>
    </r>
    <r>
      <rPr>
        <b/>
        <sz val="12"/>
        <rFont val="Arial"/>
        <family val="2"/>
      </rPr>
      <t>Nd/</t>
    </r>
    <r>
      <rPr>
        <b/>
        <vertAlign val="superscript"/>
        <sz val="12"/>
        <rFont val="Arial"/>
        <family val="2"/>
      </rPr>
      <t>144</t>
    </r>
    <r>
      <rPr>
        <b/>
        <sz val="12"/>
        <rFont val="Arial"/>
        <family val="2"/>
      </rPr>
      <t>Nd</t>
    </r>
  </si>
  <si>
    <r>
      <t>143</t>
    </r>
    <r>
      <rPr>
        <b/>
        <sz val="12"/>
        <rFont val="Arial"/>
        <family val="2"/>
      </rPr>
      <t>Nd/</t>
    </r>
    <r>
      <rPr>
        <b/>
        <vertAlign val="superscript"/>
        <sz val="12"/>
        <rFont val="Arial"/>
        <family val="2"/>
      </rPr>
      <t>144</t>
    </r>
    <r>
      <rPr>
        <b/>
        <sz val="12"/>
        <rFont val="Arial"/>
        <family val="2"/>
      </rPr>
      <t>Nd</t>
    </r>
    <r>
      <rPr>
        <b/>
        <vertAlign val="subscript"/>
        <sz val="12"/>
        <rFont val="Arial"/>
        <family val="2"/>
      </rPr>
      <t>i</t>
    </r>
  </si>
  <si>
    <r>
      <t>εNd</t>
    </r>
    <r>
      <rPr>
        <b/>
        <vertAlign val="subscript"/>
        <sz val="12"/>
        <rFont val="Arial"/>
        <family val="2"/>
      </rPr>
      <t>i</t>
    </r>
  </si>
  <si>
    <r>
      <t>176</t>
    </r>
    <r>
      <rPr>
        <b/>
        <sz val="12"/>
        <rFont val="Arial"/>
        <family val="2"/>
      </rPr>
      <t>Hf/</t>
    </r>
    <r>
      <rPr>
        <b/>
        <vertAlign val="superscript"/>
        <sz val="12"/>
        <rFont val="Arial"/>
        <family val="2"/>
      </rPr>
      <t>177</t>
    </r>
    <r>
      <rPr>
        <b/>
        <sz val="12"/>
        <rFont val="Arial"/>
        <family val="2"/>
      </rPr>
      <t>Hf</t>
    </r>
  </si>
  <si>
    <r>
      <t>176</t>
    </r>
    <r>
      <rPr>
        <b/>
        <sz val="12"/>
        <rFont val="Arial"/>
        <family val="2"/>
      </rPr>
      <t>Hf/</t>
    </r>
    <r>
      <rPr>
        <b/>
        <vertAlign val="superscript"/>
        <sz val="12"/>
        <rFont val="Arial"/>
        <family val="2"/>
      </rPr>
      <t>177</t>
    </r>
    <r>
      <rPr>
        <b/>
        <sz val="12"/>
        <rFont val="Arial"/>
        <family val="2"/>
      </rPr>
      <t>Hf</t>
    </r>
    <r>
      <rPr>
        <b/>
        <vertAlign val="subscript"/>
        <sz val="12"/>
        <rFont val="Arial"/>
        <family val="2"/>
      </rPr>
      <t>i</t>
    </r>
  </si>
  <si>
    <r>
      <t>εHf</t>
    </r>
    <r>
      <rPr>
        <b/>
        <vertAlign val="subscript"/>
        <sz val="12"/>
        <rFont val="Arial"/>
        <family val="2"/>
      </rPr>
      <t>i</t>
    </r>
  </si>
  <si>
    <r>
      <t>206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</si>
  <si>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207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</si>
  <si>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208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</si>
  <si>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206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  <r>
      <rPr>
        <b/>
        <vertAlign val="subscript"/>
        <sz val="12"/>
        <rFont val="Arial"/>
        <family val="2"/>
      </rPr>
      <t>i</t>
    </r>
  </si>
  <si>
    <r>
      <t>207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  <r>
      <rPr>
        <b/>
        <vertAlign val="subscript"/>
        <sz val="12"/>
        <rFont val="Arial"/>
        <family val="2"/>
      </rPr>
      <t>i</t>
    </r>
  </si>
  <si>
    <r>
      <t>208</t>
    </r>
    <r>
      <rPr>
        <b/>
        <sz val="12"/>
        <rFont val="Arial"/>
        <family val="2"/>
      </rPr>
      <t>Pb/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  <r>
      <rPr>
        <b/>
        <vertAlign val="subscript"/>
        <sz val="12"/>
        <rFont val="Arial"/>
        <family val="2"/>
      </rPr>
      <t>i</t>
    </r>
  </si>
  <si>
    <r>
      <t>87</t>
    </r>
    <r>
      <rPr>
        <b/>
        <sz val="12"/>
        <rFont val="Arial"/>
        <family val="2"/>
      </rPr>
      <t>Rb/</t>
    </r>
    <r>
      <rPr>
        <b/>
        <vertAlign val="superscript"/>
        <sz val="12"/>
        <rFont val="Arial"/>
        <family val="2"/>
      </rPr>
      <t>86</t>
    </r>
    <r>
      <rPr>
        <b/>
        <sz val="12"/>
        <rFont val="Arial"/>
        <family val="2"/>
      </rPr>
      <t xml:space="preserve">Sr </t>
    </r>
  </si>
  <si>
    <r>
      <t>176</t>
    </r>
    <r>
      <rPr>
        <b/>
        <sz val="12"/>
        <rFont val="Arial"/>
        <family val="2"/>
      </rPr>
      <t>Lu/</t>
    </r>
    <r>
      <rPr>
        <b/>
        <vertAlign val="superscript"/>
        <sz val="12"/>
        <rFont val="Arial"/>
        <family val="2"/>
      </rPr>
      <t>177</t>
    </r>
    <r>
      <rPr>
        <b/>
        <sz val="12"/>
        <rFont val="Arial"/>
        <family val="2"/>
      </rPr>
      <t>Hf</t>
    </r>
  </si>
  <si>
    <r>
      <t>147</t>
    </r>
    <r>
      <rPr>
        <b/>
        <sz val="12"/>
        <rFont val="Arial"/>
        <family val="2"/>
      </rPr>
      <t>Sm/</t>
    </r>
    <r>
      <rPr>
        <b/>
        <vertAlign val="superscript"/>
        <sz val="12"/>
        <rFont val="Arial"/>
        <family val="2"/>
      </rPr>
      <t>144</t>
    </r>
    <r>
      <rPr>
        <b/>
        <sz val="12"/>
        <rFont val="Arial"/>
        <family val="2"/>
      </rPr>
      <t>Nd</t>
    </r>
  </si>
  <si>
    <r>
      <t>238</t>
    </r>
    <r>
      <rPr>
        <b/>
        <sz val="12"/>
        <rFont val="Arial"/>
        <family val="2"/>
      </rPr>
      <t>U/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</si>
  <si>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235</t>
    </r>
    <r>
      <rPr>
        <b/>
        <sz val="12"/>
        <rFont val="Arial"/>
        <family val="2"/>
      </rPr>
      <t>U/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</si>
  <si>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232</t>
    </r>
    <r>
      <rPr>
        <b/>
        <sz val="12"/>
        <rFont val="Arial"/>
        <family val="2"/>
      </rPr>
      <t>Th/</t>
    </r>
    <r>
      <rPr>
        <b/>
        <vertAlign val="superscript"/>
        <sz val="12"/>
        <rFont val="Arial"/>
        <family val="2"/>
      </rPr>
      <t>204</t>
    </r>
    <r>
      <rPr>
        <b/>
        <sz val="12"/>
        <rFont val="Arial"/>
        <family val="2"/>
      </rPr>
      <t>Pb</t>
    </r>
  </si>
  <si>
    <r>
      <t>232</t>
    </r>
    <r>
      <rPr>
        <b/>
        <sz val="12"/>
        <rFont val="Arial"/>
        <family val="2"/>
      </rPr>
      <t>Th/</t>
    </r>
    <r>
      <rPr>
        <b/>
        <vertAlign val="superscript"/>
        <sz val="12"/>
        <rFont val="Arial"/>
        <family val="2"/>
      </rPr>
      <t>238</t>
    </r>
    <r>
      <rPr>
        <b/>
        <sz val="12"/>
        <rFont val="Arial"/>
        <family val="2"/>
      </rPr>
      <t>U</t>
    </r>
  </si>
  <si>
    <t>MC-ICP-MS</t>
  </si>
  <si>
    <t>SIMS</t>
  </si>
  <si>
    <t>F</t>
  </si>
  <si>
    <r>
      <t>CO</t>
    </r>
    <r>
      <rPr>
        <b/>
        <vertAlign val="subscript"/>
        <sz val="12"/>
        <color indexed="8"/>
        <rFont val="Arial"/>
        <family val="2"/>
      </rPr>
      <t>2</t>
    </r>
  </si>
  <si>
    <r>
      <t>H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rgb="FF000000"/>
        <rFont val="Arial"/>
        <family val="2"/>
      </rPr>
      <t>O</t>
    </r>
  </si>
  <si>
    <t>Argo Abyssal Plain</t>
  </si>
  <si>
    <t xml:space="preserve">   FeO   </t>
  </si>
  <si>
    <t xml:space="preserve">   MnO   </t>
  </si>
  <si>
    <t xml:space="preserve">   MgO   </t>
  </si>
  <si>
    <t xml:space="preserve">   CaO   </t>
  </si>
  <si>
    <t xml:space="preserve">   Cl    </t>
  </si>
  <si>
    <t xml:space="preserve">  Total  </t>
  </si>
  <si>
    <t>Scapolite R6600</t>
  </si>
  <si>
    <t>average</t>
  </si>
  <si>
    <t>2SD</t>
  </si>
  <si>
    <t>VG-568</t>
  </si>
  <si>
    <t>VG-A99</t>
  </si>
  <si>
    <t>VG-2</t>
  </si>
  <si>
    <t>Li</t>
  </si>
  <si>
    <t>Co</t>
  </si>
  <si>
    <t>Cu</t>
  </si>
  <si>
    <t>Zn</t>
  </si>
  <si>
    <t>Ga</t>
  </si>
  <si>
    <t>Rb</t>
  </si>
  <si>
    <t>Sr</t>
  </si>
  <si>
    <t>Zr</t>
  </si>
  <si>
    <t>Mo</t>
  </si>
  <si>
    <t>Sn</t>
  </si>
  <si>
    <t>Sb</t>
  </si>
  <si>
    <t>Cs</t>
  </si>
  <si>
    <t>Ba</t>
  </si>
  <si>
    <t>La</t>
  </si>
  <si>
    <t>Ce</t>
  </si>
  <si>
    <t>Pr</t>
  </si>
  <si>
    <t>Eu</t>
  </si>
  <si>
    <t>Gd</t>
  </si>
  <si>
    <t>Tb</t>
  </si>
  <si>
    <t>Dy</t>
  </si>
  <si>
    <t>Yb</t>
  </si>
  <si>
    <t>Hf</t>
  </si>
  <si>
    <t>Ta</t>
  </si>
  <si>
    <t>Pb</t>
  </si>
  <si>
    <t>Th</t>
  </si>
  <si>
    <t>U</t>
  </si>
  <si>
    <t>KL2-G</t>
  </si>
  <si>
    <t>2RSD%</t>
  </si>
  <si>
    <t>GEOREM</t>
  </si>
  <si>
    <t>BCR-2G</t>
  </si>
  <si>
    <t>GOR132-G</t>
  </si>
  <si>
    <t>na</t>
  </si>
  <si>
    <t>*Jarosewich, E., Nelen, J.A., Norberg, J.A., 1980. Reference Samples for Electron Microprobe Analysis*. Geostandards Newsletter, 4(1): 43-47.</t>
  </si>
  <si>
    <r>
      <t>SiO</t>
    </r>
    <r>
      <rPr>
        <b/>
        <vertAlign val="subscript"/>
        <sz val="12"/>
        <rFont val="Arial"/>
        <family val="2"/>
      </rPr>
      <t>2</t>
    </r>
  </si>
  <si>
    <r>
      <t>TiO</t>
    </r>
    <r>
      <rPr>
        <b/>
        <vertAlign val="subscript"/>
        <sz val="12"/>
        <rFont val="Arial"/>
        <family val="2"/>
      </rPr>
      <t>2</t>
    </r>
  </si>
  <si>
    <r>
      <t>Al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3</t>
    </r>
  </si>
  <si>
    <r>
      <t>Na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</si>
  <si>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K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</si>
  <si>
    <r>
      <t>P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5</t>
    </r>
  </si>
  <si>
    <t>Primary reference:</t>
  </si>
  <si>
    <t>BCR-2</t>
  </si>
  <si>
    <t>Jarosewich et al. (1980)*</t>
  </si>
  <si>
    <t>MgO [wt.%]</t>
  </si>
  <si>
    <t>F (AFM)</t>
  </si>
  <si>
    <r>
      <t>T</t>
    </r>
    <r>
      <rPr>
        <b/>
        <vertAlign val="subscript"/>
        <sz val="12"/>
        <rFont val="Arial"/>
        <family val="2"/>
      </rPr>
      <t>P</t>
    </r>
    <r>
      <rPr>
        <b/>
        <sz val="12"/>
        <rFont val="Arial"/>
        <family val="2"/>
      </rPr>
      <t xml:space="preserve"> [°C]</t>
    </r>
  </si>
  <si>
    <r>
      <t>X</t>
    </r>
    <r>
      <rPr>
        <b/>
        <vertAlign val="subscript"/>
        <sz val="12"/>
        <rFont val="Arial"/>
        <family val="2"/>
      </rPr>
      <t>fo</t>
    </r>
  </si>
  <si>
    <t>DR30 Jurassic crust sliver</t>
  </si>
  <si>
    <t>765C-63R-1W_12-13</t>
  </si>
  <si>
    <t>765C-63R-1W_98-99</t>
  </si>
  <si>
    <t>765C-63R-2W_14-15</t>
  </si>
  <si>
    <t>765D-6R-1W_10-11</t>
  </si>
  <si>
    <t>ODP Leg 123 Site 765</t>
  </si>
  <si>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Fourny, A., Weis, D., Scoates, J.S., 2016. Comprehensive Pb-Sr-Nd-Hf isotopic, trace element, and mineralogical characterization of mafic to ultramafic rock reference materials. Geochemistry Geophysics Geosystems, 17(3): 739-773. doi:https://doi.org/10.1002/2015GC006181</t>
    </r>
  </si>
  <si>
    <r>
      <rPr>
        <vertAlign val="superscript"/>
        <sz val="12"/>
        <rFont val="Arial"/>
        <family val="2"/>
      </rPr>
      <t>b</t>
    </r>
    <r>
      <rPr>
        <sz val="12"/>
        <rFont val="Arial"/>
        <family val="2"/>
      </rPr>
      <t>Todd, E., Stracke, A., Scherer, E.E., 2015. Effects of simple acid leaching of crushed and powdered geological materials on high-precision Pb isotope analyses. Geochemistry Geophysics Geosystems, 16(7): 2276-2302. doi:https://doi.org/10.1002/2015GC005804</t>
    </r>
  </si>
  <si>
    <t>NBS987</t>
  </si>
  <si>
    <t>Standard</t>
  </si>
  <si>
    <t>La Jolla</t>
  </si>
  <si>
    <t>NBS981</t>
  </si>
  <si>
    <t>N</t>
  </si>
  <si>
    <t>Spex</t>
  </si>
  <si>
    <r>
      <t>Fourny et al. (2016)</t>
    </r>
    <r>
      <rPr>
        <i/>
        <vertAlign val="superscript"/>
        <sz val="12"/>
        <rFont val="Arial"/>
        <family val="2"/>
      </rPr>
      <t>a</t>
    </r>
  </si>
  <si>
    <r>
      <t>Todd et al. (2015)</t>
    </r>
    <r>
      <rPr>
        <i/>
        <vertAlign val="superscript"/>
        <sz val="12"/>
        <rFont val="Arial"/>
        <family val="2"/>
      </rPr>
      <t>b</t>
    </r>
  </si>
  <si>
    <t>2SE</t>
  </si>
  <si>
    <t>2SD (abs)</t>
  </si>
  <si>
    <t>-</t>
  </si>
  <si>
    <t>2SE = twofold standard error of the individual analysis</t>
  </si>
  <si>
    <t>2SD = twofold standard deviation on the mean of the individual analyses</t>
  </si>
  <si>
    <t>The long-term reproducibility of radiogenic Sr-Nd-Pb-Hf isotope compositions on leached BCR-2 at GEOMAR can be found at: https://www.geomar.de/en/research/fb4/fb4-muhs/infrastructure/tims</t>
  </si>
  <si>
    <t>Initial (i) isotope ratios were calculated to 155.6 Ma ago using measured Sr-Nd-Pb-Hf isotope ratios from the sample dissolution of glass chips</t>
  </si>
  <si>
    <t>Sm</t>
  </si>
  <si>
    <t>SiO2[wt.%]</t>
  </si>
  <si>
    <t>TiO2 [wt.%]</t>
  </si>
  <si>
    <t>Al2O3 [wt.%]</t>
  </si>
  <si>
    <t>Fe2O3 [wt.%]</t>
  </si>
  <si>
    <t>FeO [wt.%]</t>
  </si>
  <si>
    <t>Cr2O3 [wt.%]</t>
  </si>
  <si>
    <t>MnO [wt.%]</t>
  </si>
  <si>
    <t>CaO [wt.%]</t>
  </si>
  <si>
    <t>Na2O [wt.%]</t>
  </si>
  <si>
    <t>K2O [wt.%]</t>
  </si>
  <si>
    <t>P2O5 [wt.%]</t>
  </si>
  <si>
    <t>NiO [wt.%]</t>
  </si>
  <si>
    <t>Table S1. Major element, trace element and Sr-Nd-Pb-Hf isotope composition of Jurassic Indian MORB</t>
  </si>
  <si>
    <t>Table S2. Primary melts SO199-DR30 calculated in PRIMELT3.</t>
  </si>
  <si>
    <t>PRIMELT3 model is after Herzberg &amp; Azimov (2015)</t>
  </si>
  <si>
    <t>Table S3. Reference materials for electron microprobe analyses</t>
  </si>
  <si>
    <t>Table S4. Reference materials for LA-ICP-MS analyses</t>
  </si>
  <si>
    <t>Table S5. Reference materials for isotope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</si>
</sst>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00"/>
    <numFmt numFmtId="167" formatCode="0.00000"/>
    <numFmt numFmtId="168" formatCode="0.0000"/>
    <numFmt numFmtId="169" formatCode="[$-409]d\-mmm\-yy;@"/>
  </numFmts>
  <fonts count="26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rgb="FFFA7D00"/>
      <name val="Calibri"/>
      <family val="2"/>
      <scheme val="minor"/>
    </font>
    <font>
      <sz val="10"/>
      <name val="Verdana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name val="Verdana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sz val="12"/>
      <color theme="1"/>
      <name val="ArialMT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0" fillId="0" borderId="0"/>
    <xf numFmtId="0" fontId="15" fillId="0" borderId="0"/>
    <xf numFmtId="0" fontId="9" fillId="0" borderId="0"/>
    <xf numFmtId="0" fontId="15" fillId="0" borderId="0"/>
    <xf numFmtId="0" fontId="22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2" fontId="3" fillId="0" borderId="0" xfId="1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/>
    </xf>
    <xf numFmtId="166" fontId="12" fillId="0" borderId="0" xfId="4" applyNumberFormat="1" applyFont="1" applyAlignment="1">
      <alignment horizontal="center" vertical="center"/>
    </xf>
    <xf numFmtId="49" fontId="11" fillId="0" borderId="0" xfId="4" applyNumberFormat="1" applyFont="1" applyAlignment="1">
      <alignment horizontal="center" vertical="center"/>
    </xf>
    <xf numFmtId="166" fontId="3" fillId="0" borderId="0" xfId="5" applyNumberFormat="1" applyFont="1" applyAlignment="1">
      <alignment horizontal="center"/>
    </xf>
    <xf numFmtId="167" fontId="2" fillId="0" borderId="0" xfId="6" applyNumberFormat="1" applyFont="1" applyAlignment="1">
      <alignment horizontal="center"/>
    </xf>
    <xf numFmtId="2" fontId="2" fillId="0" borderId="0" xfId="6" applyNumberFormat="1" applyFont="1" applyAlignment="1">
      <alignment horizontal="center"/>
    </xf>
    <xf numFmtId="166" fontId="2" fillId="0" borderId="0" xfId="5" applyNumberFormat="1" applyFont="1" applyAlignment="1">
      <alignment horizontal="center"/>
    </xf>
    <xf numFmtId="167" fontId="2" fillId="0" borderId="0" xfId="4" applyNumberFormat="1" applyFont="1" applyAlignment="1">
      <alignment horizontal="center"/>
    </xf>
    <xf numFmtId="2" fontId="2" fillId="0" borderId="0" xfId="4" applyNumberFormat="1" applyFont="1" applyAlignment="1">
      <alignment horizontal="center"/>
    </xf>
    <xf numFmtId="168" fontId="3" fillId="0" borderId="0" xfId="5" applyNumberFormat="1" applyFont="1" applyAlignment="1">
      <alignment horizontal="center"/>
    </xf>
    <xf numFmtId="168" fontId="2" fillId="0" borderId="0" xfId="5" applyNumberFormat="1" applyFont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4" fontId="2" fillId="0" borderId="0" xfId="6" applyNumberFormat="1" applyFont="1" applyAlignment="1">
      <alignment horizontal="center"/>
    </xf>
    <xf numFmtId="0" fontId="11" fillId="0" borderId="0" xfId="3" applyFont="1" applyAlignment="1">
      <alignment horizontal="center" vertical="center" wrapText="1"/>
    </xf>
    <xf numFmtId="166" fontId="11" fillId="0" borderId="0" xfId="3" applyNumberFormat="1" applyFont="1" applyAlignment="1">
      <alignment horizontal="center" vertical="center"/>
    </xf>
    <xf numFmtId="49" fontId="11" fillId="0" borderId="0" xfId="3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2" fontId="3" fillId="0" borderId="0" xfId="1" applyNumberFormat="1" applyFont="1" applyAlignment="1">
      <alignment horizontal="center"/>
    </xf>
    <xf numFmtId="2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2" fontId="2" fillId="0" borderId="0" xfId="3" applyNumberFormat="1" applyAlignment="1">
      <alignment horizontal="center"/>
    </xf>
    <xf numFmtId="164" fontId="2" fillId="0" borderId="0" xfId="3" applyNumberFormat="1" applyAlignment="1">
      <alignment horizontal="center"/>
    </xf>
    <xf numFmtId="1" fontId="2" fillId="0" borderId="0" xfId="3" applyNumberFormat="1" applyAlignment="1">
      <alignment horizontal="center"/>
    </xf>
    <xf numFmtId="165" fontId="2" fillId="0" borderId="0" xfId="3" applyNumberFormat="1" applyAlignment="1">
      <alignment horizontal="center"/>
    </xf>
    <xf numFmtId="166" fontId="2" fillId="0" borderId="0" xfId="4" applyNumberFormat="1" applyFont="1" applyAlignment="1">
      <alignment horizontal="center"/>
    </xf>
    <xf numFmtId="168" fontId="2" fillId="0" borderId="0" xfId="4" applyNumberFormat="1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4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3" fillId="0" borderId="0" xfId="1" applyFont="1" applyAlignment="1">
      <alignment horizontal="center" vertical="center"/>
    </xf>
    <xf numFmtId="0" fontId="16" fillId="0" borderId="0" xfId="4" applyFont="1"/>
    <xf numFmtId="0" fontId="2" fillId="0" borderId="0" xfId="4" applyFont="1"/>
    <xf numFmtId="0" fontId="16" fillId="0" borderId="0" xfId="4" applyFont="1" applyAlignment="1">
      <alignment horizontal="center" vertical="center"/>
    </xf>
    <xf numFmtId="2" fontId="12" fillId="0" borderId="5" xfId="4" applyNumberFormat="1" applyFont="1" applyBorder="1" applyAlignment="1">
      <alignment horizontal="center"/>
    </xf>
    <xf numFmtId="169" fontId="12" fillId="0" borderId="6" xfId="4" applyNumberFormat="1" applyFont="1" applyBorder="1" applyAlignment="1">
      <alignment horizontal="left"/>
    </xf>
    <xf numFmtId="2" fontId="12" fillId="0" borderId="0" xfId="4" applyNumberFormat="1" applyFont="1" applyAlignment="1">
      <alignment horizontal="center"/>
    </xf>
    <xf numFmtId="169" fontId="12" fillId="0" borderId="7" xfId="4" applyNumberFormat="1" applyFont="1" applyBorder="1" applyAlignment="1">
      <alignment horizontal="left"/>
    </xf>
    <xf numFmtId="0" fontId="12" fillId="0" borderId="8" xfId="4" applyFont="1" applyBorder="1" applyAlignment="1">
      <alignment horizontal="left"/>
    </xf>
    <xf numFmtId="2" fontId="12" fillId="0" borderId="1" xfId="4" applyNumberFormat="1" applyFont="1" applyBorder="1" applyAlignment="1">
      <alignment horizontal="center"/>
    </xf>
    <xf numFmtId="0" fontId="12" fillId="0" borderId="0" xfId="4" applyFont="1" applyAlignment="1">
      <alignment horizontal="left"/>
    </xf>
    <xf numFmtId="0" fontId="2" fillId="0" borderId="1" xfId="4" applyFont="1" applyBorder="1"/>
    <xf numFmtId="0" fontId="2" fillId="0" borderId="0" xfId="7" applyFont="1"/>
    <xf numFmtId="2" fontId="2" fillId="0" borderId="0" xfId="7" applyNumberFormat="1" applyFont="1" applyAlignment="1">
      <alignment horizontal="center"/>
    </xf>
    <xf numFmtId="164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165" fontId="2" fillId="0" borderId="0" xfId="7" applyNumberFormat="1" applyFont="1" applyAlignment="1">
      <alignment horizontal="center"/>
    </xf>
    <xf numFmtId="0" fontId="2" fillId="0" borderId="1" xfId="7" applyFont="1" applyBorder="1"/>
    <xf numFmtId="2" fontId="2" fillId="0" borderId="1" xfId="7" applyNumberFormat="1" applyFont="1" applyBorder="1" applyAlignment="1">
      <alignment horizontal="center"/>
    </xf>
    <xf numFmtId="164" fontId="2" fillId="0" borderId="1" xfId="7" applyNumberFormat="1" applyFont="1" applyBorder="1" applyAlignment="1">
      <alignment horizontal="center"/>
    </xf>
    <xf numFmtId="1" fontId="2" fillId="0" borderId="1" xfId="7" applyNumberFormat="1" applyFont="1" applyBorder="1" applyAlignment="1">
      <alignment horizontal="center"/>
    </xf>
    <xf numFmtId="165" fontId="2" fillId="0" borderId="1" xfId="7" applyNumberFormat="1" applyFont="1" applyBorder="1" applyAlignment="1">
      <alignment horizontal="center"/>
    </xf>
    <xf numFmtId="0" fontId="4" fillId="0" borderId="0" xfId="7" applyFont="1"/>
    <xf numFmtId="2" fontId="4" fillId="0" borderId="0" xfId="7" applyNumberFormat="1" applyFont="1" applyAlignment="1">
      <alignment horizontal="center"/>
    </xf>
    <xf numFmtId="164" fontId="4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165" fontId="4" fillId="0" borderId="0" xfId="7" applyNumberFormat="1" applyFont="1" applyAlignment="1">
      <alignment horizontal="center"/>
    </xf>
    <xf numFmtId="165" fontId="12" fillId="0" borderId="0" xfId="7" applyNumberFormat="1" applyFont="1" applyAlignment="1">
      <alignment horizontal="center"/>
    </xf>
    <xf numFmtId="1" fontId="12" fillId="0" borderId="0" xfId="7" applyNumberFormat="1" applyFont="1" applyAlignment="1">
      <alignment horizontal="center"/>
    </xf>
    <xf numFmtId="164" fontId="12" fillId="0" borderId="0" xfId="7" applyNumberFormat="1" applyFont="1" applyAlignment="1">
      <alignment horizontal="center"/>
    </xf>
    <xf numFmtId="2" fontId="12" fillId="0" borderId="0" xfId="7" applyNumberFormat="1" applyFont="1" applyAlignment="1">
      <alignment horizontal="center"/>
    </xf>
    <xf numFmtId="165" fontId="4" fillId="0" borderId="0" xfId="8" applyNumberFormat="1" applyFont="1" applyFill="1" applyBorder="1" applyAlignment="1">
      <alignment horizontal="center"/>
    </xf>
    <xf numFmtId="0" fontId="18" fillId="0" borderId="1" xfId="7" applyFont="1" applyBorder="1"/>
    <xf numFmtId="2" fontId="18" fillId="0" borderId="1" xfId="7" applyNumberFormat="1" applyFont="1" applyBorder="1" applyAlignment="1">
      <alignment horizontal="center"/>
    </xf>
    <xf numFmtId="164" fontId="18" fillId="0" borderId="1" xfId="7" applyNumberFormat="1" applyFont="1" applyBorder="1" applyAlignment="1">
      <alignment horizontal="center"/>
    </xf>
    <xf numFmtId="165" fontId="18" fillId="0" borderId="1" xfId="7" applyNumberFormat="1" applyFont="1" applyBorder="1" applyAlignment="1">
      <alignment horizontal="center"/>
    </xf>
    <xf numFmtId="1" fontId="18" fillId="0" borderId="1" xfId="7" applyNumberFormat="1" applyFont="1" applyBorder="1" applyAlignment="1">
      <alignment horizontal="center"/>
    </xf>
    <xf numFmtId="0" fontId="12" fillId="0" borderId="0" xfId="7" applyFont="1"/>
    <xf numFmtId="0" fontId="12" fillId="0" borderId="0" xfId="4" applyFont="1" applyAlignment="1">
      <alignment horizontal="left" vertical="center"/>
    </xf>
    <xf numFmtId="0" fontId="12" fillId="0" borderId="2" xfId="4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7" applyFont="1" applyAlignment="1">
      <alignment horizontal="left" vertical="center"/>
    </xf>
    <xf numFmtId="0" fontId="4" fillId="0" borderId="0" xfId="7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4" fillId="0" borderId="2" xfId="7" applyFont="1" applyBorder="1" applyAlignment="1">
      <alignment horizontal="left" vertical="center"/>
    </xf>
    <xf numFmtId="0" fontId="1" fillId="0" borderId="0" xfId="7" applyFont="1" applyAlignment="1">
      <alignment horizontal="left" vertical="center"/>
    </xf>
    <xf numFmtId="49" fontId="11" fillId="0" borderId="2" xfId="4" applyNumberFormat="1" applyFont="1" applyBorder="1" applyAlignment="1">
      <alignment horizontal="center" vertical="center"/>
    </xf>
    <xf numFmtId="0" fontId="2" fillId="0" borderId="0" xfId="11" applyFont="1"/>
    <xf numFmtId="0" fontId="5" fillId="0" borderId="4" xfId="11" applyFont="1" applyBorder="1" applyAlignment="1">
      <alignment horizontal="center" vertical="center"/>
    </xf>
    <xf numFmtId="0" fontId="12" fillId="0" borderId="4" xfId="12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2" fillId="0" borderId="0" xfId="11" applyNumberFormat="1" applyFont="1" applyAlignment="1">
      <alignment horizontal="center"/>
    </xf>
    <xf numFmtId="0" fontId="11" fillId="0" borderId="2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/>
    </xf>
    <xf numFmtId="166" fontId="11" fillId="0" borderId="2" xfId="4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4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1" xfId="4" applyFont="1" applyBorder="1" applyAlignment="1">
      <alignment horizontal="center" vertical="center"/>
    </xf>
    <xf numFmtId="166" fontId="2" fillId="0" borderId="0" xfId="4" applyNumberFormat="1" applyFont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/>
    </xf>
    <xf numFmtId="0" fontId="12" fillId="0" borderId="0" xfId="9" applyFont="1" applyAlignment="1">
      <alignment horizontal="left"/>
    </xf>
    <xf numFmtId="0" fontId="12" fillId="0" borderId="0" xfId="4" applyFont="1"/>
    <xf numFmtId="0" fontId="12" fillId="0" borderId="0" xfId="9" applyFont="1"/>
    <xf numFmtId="168" fontId="2" fillId="0" borderId="1" xfId="9" applyNumberFormat="1" applyFont="1" applyBorder="1" applyAlignment="1">
      <alignment horizontal="center"/>
    </xf>
    <xf numFmtId="168" fontId="2" fillId="0" borderId="1" xfId="4" applyNumberFormat="1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3" xfId="4" applyFont="1" applyBorder="1" applyAlignment="1">
      <alignment horizontal="left" vertical="center"/>
    </xf>
    <xf numFmtId="169" fontId="2" fillId="0" borderId="0" xfId="4" applyNumberFormat="1" applyFont="1" applyAlignment="1">
      <alignment horizontal="left"/>
    </xf>
    <xf numFmtId="166" fontId="1" fillId="0" borderId="0" xfId="1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1" xfId="4" applyFont="1" applyBorder="1" applyAlignment="1">
      <alignment horizontal="center"/>
    </xf>
    <xf numFmtId="0" fontId="23" fillId="0" borderId="0" xfId="9" applyFont="1"/>
    <xf numFmtId="166" fontId="23" fillId="0" borderId="0" xfId="4" applyNumberFormat="1" applyFont="1" applyAlignment="1">
      <alignment horizontal="center"/>
    </xf>
    <xf numFmtId="168" fontId="23" fillId="0" borderId="0" xfId="9" applyNumberFormat="1" applyFont="1" applyAlignment="1">
      <alignment horizontal="center"/>
    </xf>
    <xf numFmtId="168" fontId="23" fillId="0" borderId="0" xfId="4" applyNumberFormat="1" applyFont="1" applyAlignment="1">
      <alignment horizontal="center"/>
    </xf>
    <xf numFmtId="0" fontId="23" fillId="0" borderId="1" xfId="9" applyFont="1" applyBorder="1" applyAlignment="1">
      <alignment horizontal="center"/>
    </xf>
    <xf numFmtId="0" fontId="23" fillId="0" borderId="0" xfId="9" applyFont="1" applyAlignment="1">
      <alignment horizontal="left"/>
    </xf>
    <xf numFmtId="0" fontId="25" fillId="0" borderId="0" xfId="13" applyFont="1"/>
    <xf numFmtId="1" fontId="23" fillId="0" borderId="0" xfId="4" applyNumberFormat="1" applyFont="1" applyAlignment="1">
      <alignment horizontal="center"/>
    </xf>
    <xf numFmtId="0" fontId="2" fillId="0" borderId="1" xfId="4" applyFont="1" applyBorder="1" applyAlignment="1">
      <alignment horizontal="left"/>
    </xf>
    <xf numFmtId="0" fontId="23" fillId="0" borderId="0" xfId="9" applyFont="1" applyAlignment="1">
      <alignment horizontal="center"/>
    </xf>
    <xf numFmtId="0" fontId="23" fillId="0" borderId="0" xfId="4" applyFont="1" applyAlignment="1">
      <alignment horizontal="center"/>
    </xf>
    <xf numFmtId="169" fontId="23" fillId="0" borderId="0" xfId="4" applyNumberFormat="1" applyFont="1" applyAlignment="1">
      <alignment horizontal="left"/>
    </xf>
    <xf numFmtId="0" fontId="23" fillId="0" borderId="0" xfId="4" applyFont="1" applyAlignment="1">
      <alignment horizontal="left"/>
    </xf>
    <xf numFmtId="0" fontId="23" fillId="0" borderId="1" xfId="4" applyFont="1" applyBorder="1" applyAlignment="1">
      <alignment horizontal="left"/>
    </xf>
    <xf numFmtId="2" fontId="2" fillId="0" borderId="0" xfId="11" applyNumberFormat="1" applyFont="1" applyAlignment="1">
      <alignment horizontal="left"/>
    </xf>
    <xf numFmtId="2" fontId="2" fillId="0" borderId="1" xfId="11" applyNumberFormat="1" applyFont="1" applyBorder="1" applyAlignment="1">
      <alignment horizontal="left"/>
    </xf>
    <xf numFmtId="2" fontId="12" fillId="0" borderId="1" xfId="11" applyNumberFormat="1" applyFont="1" applyBorder="1" applyAlignment="1">
      <alignment horizontal="left"/>
    </xf>
    <xf numFmtId="2" fontId="3" fillId="0" borderId="0" xfId="11" applyNumberFormat="1" applyFont="1" applyAlignment="1">
      <alignment horizontal="center"/>
    </xf>
    <xf numFmtId="1" fontId="3" fillId="0" borderId="0" xfId="11" applyNumberFormat="1" applyFont="1" applyAlignment="1">
      <alignment horizontal="center"/>
    </xf>
    <xf numFmtId="164" fontId="3" fillId="0" borderId="3" xfId="11" applyNumberFormat="1" applyFont="1" applyBorder="1" applyAlignment="1">
      <alignment horizontal="center"/>
    </xf>
    <xf numFmtId="164" fontId="3" fillId="0" borderId="0" xfId="11" applyNumberFormat="1" applyFont="1" applyAlignment="1">
      <alignment horizontal="center"/>
    </xf>
    <xf numFmtId="2" fontId="3" fillId="0" borderId="1" xfId="11" applyNumberFormat="1" applyFont="1" applyBorder="1" applyAlignment="1">
      <alignment horizontal="center"/>
    </xf>
    <xf numFmtId="1" fontId="3" fillId="0" borderId="1" xfId="11" applyNumberFormat="1" applyFont="1" applyBorder="1" applyAlignment="1">
      <alignment horizontal="center"/>
    </xf>
    <xf numFmtId="164" fontId="3" fillId="0" borderId="1" xfId="11" applyNumberFormat="1" applyFont="1" applyBorder="1" applyAlignment="1">
      <alignment horizontal="center"/>
    </xf>
    <xf numFmtId="2" fontId="5" fillId="0" borderId="1" xfId="11" applyNumberFormat="1" applyFont="1" applyBorder="1" applyAlignment="1">
      <alignment horizontal="center"/>
    </xf>
    <xf numFmtId="1" fontId="5" fillId="0" borderId="1" xfId="11" applyNumberFormat="1" applyFont="1" applyBorder="1" applyAlignment="1">
      <alignment horizontal="center"/>
    </xf>
    <xf numFmtId="164" fontId="5" fillId="0" borderId="1" xfId="11" applyNumberFormat="1" applyFont="1" applyBorder="1" applyAlignment="1">
      <alignment horizontal="center"/>
    </xf>
    <xf numFmtId="1" fontId="23" fillId="0" borderId="1" xfId="4" applyNumberFormat="1" applyFont="1" applyBorder="1" applyAlignment="1">
      <alignment horizontal="center"/>
    </xf>
    <xf numFmtId="166" fontId="23" fillId="0" borderId="1" xfId="4" applyNumberFormat="1" applyFont="1" applyBorder="1" applyAlignment="1">
      <alignment horizontal="center"/>
    </xf>
    <xf numFmtId="1" fontId="23" fillId="0" borderId="1" xfId="9" applyNumberFormat="1" applyFont="1" applyBorder="1" applyAlignment="1">
      <alignment horizontal="center"/>
    </xf>
    <xf numFmtId="168" fontId="23" fillId="0" borderId="1" xfId="4" applyNumberFormat="1" applyFont="1" applyBorder="1" applyAlignment="1">
      <alignment horizontal="center"/>
    </xf>
    <xf numFmtId="0" fontId="2" fillId="0" borderId="0" xfId="11" applyFont="1" applyAlignment="1">
      <alignment horizontal="left" vertical="center"/>
    </xf>
    <xf numFmtId="2" fontId="2" fillId="0" borderId="1" xfId="11" applyNumberFormat="1" applyFont="1" applyBorder="1" applyAlignment="1">
      <alignment horizontal="center"/>
    </xf>
    <xf numFmtId="0" fontId="1" fillId="0" borderId="2" xfId="0" applyFont="1" applyBorder="1"/>
    <xf numFmtId="2" fontId="2" fillId="0" borderId="0" xfId="11" applyNumberFormat="1" applyFont="1"/>
    <xf numFmtId="0" fontId="2" fillId="0" borderId="2" xfId="4" applyFont="1" applyBorder="1"/>
  </cellXfs>
  <cellStyles count="14">
    <cellStyle name="Hyperlink" xfId="13" builtinId="8"/>
    <cellStyle name="Normal" xfId="0" builtinId="0"/>
    <cellStyle name="Normal 26" xfId="10" xr:uid="{91E68DE1-EAFF-404F-8E6C-C95D0B829B2B}"/>
    <cellStyle name="Prozent 2" xfId="8" xr:uid="{C210BE96-6C70-9248-8CC4-E3E19138CA5F}"/>
    <cellStyle name="Standard 2" xfId="3" xr:uid="{703B84E0-510D-E447-901F-28967863E4A7}"/>
    <cellStyle name="Standard 2 2" xfId="11" xr:uid="{7D71B21D-6365-6B4B-806A-EF6BE5DFBB77}"/>
    <cellStyle name="Standard 3" xfId="4" xr:uid="{5BC69DD4-AD03-C142-A6FB-292DFC73B8CB}"/>
    <cellStyle name="Standard 4" xfId="7" xr:uid="{20B865DC-7240-BA45-8EC3-9B7DF3D60660}"/>
    <cellStyle name="Standard 5" xfId="9" xr:uid="{E4D68CC7-411B-AE43-827A-F40D0065F3E0}"/>
    <cellStyle name="Standard 5 2" xfId="6" xr:uid="{86E2BB2D-2BAA-F64E-B3A5-CFBBAB650C85}"/>
    <cellStyle name="Standard 6" xfId="2" xr:uid="{EC794AF3-C13A-4C47-B1A7-F109868B97E2}"/>
    <cellStyle name="Standard 7" xfId="12" xr:uid="{73EBAC93-0A98-D34C-907F-F2A92DA37C01}"/>
    <cellStyle name="Standard 8" xfId="1" xr:uid="{8226C3E2-0A48-DC47-880B-74F640DF388A}"/>
    <cellStyle name="Standard 9" xfId="5" xr:uid="{1032B33E-62C4-514C-BFDC-C8786A20F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mholtz\users\Sido\Divers\OUTILS\Mod&#233;lisation%20REE%20+%20X&#176;fra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ical meltin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CD55C-5DEB-3C4F-9542-0A6E471EBAB9}">
  <dimension ref="A1:DF17"/>
  <sheetViews>
    <sheetView workbookViewId="0">
      <pane xSplit="1" topLeftCell="B1" activePane="topRight" state="frozen"/>
      <selection pane="topRight" activeCell="P7" sqref="P7"/>
    </sheetView>
  </sheetViews>
  <sheetFormatPr defaultColWidth="10.875" defaultRowHeight="15"/>
  <cols>
    <col min="1" max="1" width="28.875" style="1" customWidth="1"/>
    <col min="2" max="2" width="36.625" style="1" bestFit="1" customWidth="1"/>
    <col min="3" max="6" width="12.875" style="1" customWidth="1"/>
    <col min="7" max="19" width="11.875" style="1" customWidth="1"/>
    <col min="20" max="20" width="12.875" style="1" customWidth="1"/>
    <col min="21" max="25" width="11.875" style="1" customWidth="1"/>
    <col min="26" max="26" width="12.875" style="1" customWidth="1"/>
    <col min="27" max="79" width="10.875" style="1"/>
    <col min="80" max="80" width="14" style="1" customWidth="1"/>
    <col min="81" max="86" width="12.875" style="1" customWidth="1"/>
    <col min="87" max="87" width="10.875" style="1" customWidth="1"/>
    <col min="88" max="89" width="12.875" style="1" customWidth="1"/>
    <col min="90" max="90" width="10.875" style="1" customWidth="1"/>
    <col min="91" max="106" width="12.875" style="1" customWidth="1"/>
    <col min="107" max="107" width="10.875" style="1" customWidth="1"/>
    <col min="108" max="109" width="12.875" style="1" customWidth="1"/>
    <col min="110" max="16384" width="10.875" style="1"/>
  </cols>
  <sheetData>
    <row r="1" spans="1:110" s="162" customFormat="1" ht="24.75" customHeight="1" thickBot="1">
      <c r="A1" s="162" t="s">
        <v>207</v>
      </c>
    </row>
    <row r="2" spans="1:110" s="5" customFormat="1" ht="39.950000000000003" customHeight="1">
      <c r="A2" s="5" t="s">
        <v>0</v>
      </c>
      <c r="B2" s="5" t="s">
        <v>1</v>
      </c>
      <c r="C2" s="5" t="s">
        <v>22</v>
      </c>
      <c r="D2" s="5" t="s">
        <v>23</v>
      </c>
      <c r="E2" s="5" t="s">
        <v>82</v>
      </c>
      <c r="F2" s="5" t="s">
        <v>20</v>
      </c>
      <c r="G2" s="6" t="s">
        <v>13</v>
      </c>
      <c r="H2" s="6" t="s">
        <v>14</v>
      </c>
      <c r="I2" s="6" t="s">
        <v>15</v>
      </c>
      <c r="J2" s="6" t="s">
        <v>2</v>
      </c>
      <c r="K2" s="6" t="s">
        <v>3</v>
      </c>
      <c r="L2" s="6" t="s">
        <v>4</v>
      </c>
      <c r="M2" s="6" t="s">
        <v>5</v>
      </c>
      <c r="N2" s="6" t="s">
        <v>16</v>
      </c>
      <c r="O2" s="6" t="s">
        <v>17</v>
      </c>
      <c r="P2" s="6" t="s">
        <v>18</v>
      </c>
      <c r="Q2" s="6" t="s">
        <v>6</v>
      </c>
      <c r="R2" s="6" t="s">
        <v>7</v>
      </c>
      <c r="S2" s="6" t="s">
        <v>8</v>
      </c>
      <c r="T2" s="5" t="s">
        <v>20</v>
      </c>
      <c r="U2" s="6" t="s">
        <v>111</v>
      </c>
      <c r="V2" s="6" t="s">
        <v>110</v>
      </c>
      <c r="W2" s="6" t="s">
        <v>6</v>
      </c>
      <c r="X2" s="6" t="s">
        <v>7</v>
      </c>
      <c r="Y2" s="6" t="s">
        <v>109</v>
      </c>
      <c r="Z2" s="5" t="s">
        <v>20</v>
      </c>
      <c r="AA2" s="43" t="s">
        <v>25</v>
      </c>
      <c r="AB2" s="43" t="s">
        <v>26</v>
      </c>
      <c r="AC2" s="43" t="s">
        <v>27</v>
      </c>
      <c r="AD2" s="43" t="s">
        <v>28</v>
      </c>
      <c r="AE2" s="43" t="s">
        <v>29</v>
      </c>
      <c r="AF2" s="43" t="s">
        <v>30</v>
      </c>
      <c r="AG2" s="43" t="s">
        <v>31</v>
      </c>
      <c r="AH2" s="43" t="s">
        <v>32</v>
      </c>
      <c r="AI2" s="43" t="s">
        <v>33</v>
      </c>
      <c r="AJ2" s="43" t="s">
        <v>34</v>
      </c>
      <c r="AK2" s="44" t="s">
        <v>35</v>
      </c>
      <c r="AL2" s="43" t="s">
        <v>36</v>
      </c>
      <c r="AM2" s="43" t="s">
        <v>37</v>
      </c>
      <c r="AN2" s="43" t="s">
        <v>38</v>
      </c>
      <c r="AO2" s="43" t="s">
        <v>39</v>
      </c>
      <c r="AP2" s="43" t="s">
        <v>40</v>
      </c>
      <c r="AQ2" s="43" t="s">
        <v>41</v>
      </c>
      <c r="AR2" s="44" t="s">
        <v>42</v>
      </c>
      <c r="AS2" s="44" t="s">
        <v>43</v>
      </c>
      <c r="AT2" s="43" t="s">
        <v>44</v>
      </c>
      <c r="AU2" s="43" t="s">
        <v>45</v>
      </c>
      <c r="AV2" s="43" t="s">
        <v>46</v>
      </c>
      <c r="AW2" s="43" t="s">
        <v>47</v>
      </c>
      <c r="AX2" s="43" t="s">
        <v>48</v>
      </c>
      <c r="AY2" s="43" t="s">
        <v>49</v>
      </c>
      <c r="AZ2" s="43" t="s">
        <v>50</v>
      </c>
      <c r="BA2" s="43" t="s">
        <v>51</v>
      </c>
      <c r="BB2" s="43" t="s">
        <v>52</v>
      </c>
      <c r="BC2" s="43" t="s">
        <v>53</v>
      </c>
      <c r="BD2" s="43" t="s">
        <v>54</v>
      </c>
      <c r="BE2" s="44" t="s">
        <v>55</v>
      </c>
      <c r="BF2" s="44" t="s">
        <v>56</v>
      </c>
      <c r="BG2" s="43" t="s">
        <v>57</v>
      </c>
      <c r="BH2" s="43" t="s">
        <v>58</v>
      </c>
      <c r="BI2" s="43" t="s">
        <v>59</v>
      </c>
      <c r="BJ2" s="43" t="s">
        <v>60</v>
      </c>
      <c r="BK2" s="43" t="s">
        <v>61</v>
      </c>
      <c r="BL2" s="43" t="s">
        <v>62</v>
      </c>
      <c r="BM2" s="43" t="s">
        <v>63</v>
      </c>
      <c r="BN2" s="43" t="s">
        <v>65</v>
      </c>
      <c r="BO2" s="43" t="s">
        <v>66</v>
      </c>
      <c r="BP2" s="43" t="s">
        <v>67</v>
      </c>
      <c r="BQ2" s="43" t="s">
        <v>68</v>
      </c>
      <c r="BR2" s="43" t="s">
        <v>69</v>
      </c>
      <c r="BS2" s="44" t="s">
        <v>70</v>
      </c>
      <c r="BT2" s="44" t="s">
        <v>71</v>
      </c>
      <c r="BU2" s="43" t="s">
        <v>72</v>
      </c>
      <c r="BV2" s="43" t="s">
        <v>73</v>
      </c>
      <c r="BW2" s="43" t="s">
        <v>74</v>
      </c>
      <c r="BX2" s="43" t="s">
        <v>75</v>
      </c>
      <c r="BY2" s="43" t="s">
        <v>76</v>
      </c>
      <c r="BZ2" s="43" t="s">
        <v>77</v>
      </c>
      <c r="CA2" s="43" t="s">
        <v>78</v>
      </c>
      <c r="CB2" s="5" t="s">
        <v>20</v>
      </c>
      <c r="CC2" s="9" t="s">
        <v>86</v>
      </c>
      <c r="CD2" s="10" t="s">
        <v>187</v>
      </c>
      <c r="CE2" s="24" t="s">
        <v>100</v>
      </c>
      <c r="CF2" s="9" t="s">
        <v>87</v>
      </c>
      <c r="CG2" s="11" t="s">
        <v>88</v>
      </c>
      <c r="CH2" s="10" t="s">
        <v>187</v>
      </c>
      <c r="CI2" s="12" t="s">
        <v>84</v>
      </c>
      <c r="CJ2" s="25" t="s">
        <v>102</v>
      </c>
      <c r="CK2" s="11" t="s">
        <v>89</v>
      </c>
      <c r="CL2" s="12" t="s">
        <v>90</v>
      </c>
      <c r="CM2" s="13" t="s">
        <v>94</v>
      </c>
      <c r="CN2" s="10" t="s">
        <v>187</v>
      </c>
      <c r="CO2" s="13" t="s">
        <v>95</v>
      </c>
      <c r="CP2" s="10" t="s">
        <v>187</v>
      </c>
      <c r="CQ2" s="13" t="s">
        <v>96</v>
      </c>
      <c r="CR2" s="10" t="s">
        <v>187</v>
      </c>
      <c r="CS2" s="26" t="s">
        <v>103</v>
      </c>
      <c r="CT2" s="26" t="s">
        <v>104</v>
      </c>
      <c r="CU2" s="26" t="s">
        <v>105</v>
      </c>
      <c r="CV2" s="26" t="s">
        <v>106</v>
      </c>
      <c r="CW2" s="13" t="s">
        <v>97</v>
      </c>
      <c r="CX2" s="13" t="s">
        <v>98</v>
      </c>
      <c r="CY2" s="13" t="s">
        <v>99</v>
      </c>
      <c r="CZ2" s="5" t="s">
        <v>20</v>
      </c>
      <c r="DA2" s="13" t="s">
        <v>91</v>
      </c>
      <c r="DB2" s="10" t="s">
        <v>187</v>
      </c>
      <c r="DC2" s="12" t="s">
        <v>85</v>
      </c>
      <c r="DD2" s="26" t="s">
        <v>101</v>
      </c>
      <c r="DE2" s="13" t="s">
        <v>92</v>
      </c>
      <c r="DF2" s="12" t="s">
        <v>93</v>
      </c>
    </row>
    <row r="3" spans="1:110" s="93" customFormat="1" ht="30" customHeight="1" thickBot="1">
      <c r="A3" s="91"/>
      <c r="B3" s="91"/>
      <c r="C3" s="91"/>
      <c r="D3" s="91"/>
      <c r="E3" s="91" t="s">
        <v>81</v>
      </c>
      <c r="F3" s="91"/>
      <c r="G3" s="92" t="s">
        <v>80</v>
      </c>
      <c r="H3" s="92" t="s">
        <v>80</v>
      </c>
      <c r="I3" s="92" t="s">
        <v>80</v>
      </c>
      <c r="J3" s="92" t="s">
        <v>80</v>
      </c>
      <c r="K3" s="92" t="s">
        <v>80</v>
      </c>
      <c r="L3" s="92" t="s">
        <v>80</v>
      </c>
      <c r="M3" s="92" t="s">
        <v>80</v>
      </c>
      <c r="N3" s="92" t="s">
        <v>80</v>
      </c>
      <c r="O3" s="92" t="s">
        <v>80</v>
      </c>
      <c r="P3" s="92" t="s">
        <v>80</v>
      </c>
      <c r="Q3" s="92" t="s">
        <v>80</v>
      </c>
      <c r="R3" s="92" t="s">
        <v>80</v>
      </c>
      <c r="S3" s="92" t="s">
        <v>80</v>
      </c>
      <c r="T3" s="91"/>
      <c r="U3" s="92" t="s">
        <v>80</v>
      </c>
      <c r="V3" s="91" t="s">
        <v>79</v>
      </c>
      <c r="W3" s="91" t="s">
        <v>79</v>
      </c>
      <c r="X3" s="91" t="s">
        <v>79</v>
      </c>
      <c r="Y3" s="91" t="s">
        <v>79</v>
      </c>
      <c r="Z3" s="91"/>
      <c r="AA3" s="91" t="s">
        <v>79</v>
      </c>
      <c r="AB3" s="91" t="s">
        <v>79</v>
      </c>
      <c r="AC3" s="91" t="s">
        <v>79</v>
      </c>
      <c r="AD3" s="91" t="s">
        <v>79</v>
      </c>
      <c r="AE3" s="91" t="s">
        <v>79</v>
      </c>
      <c r="AF3" s="91" t="s">
        <v>79</v>
      </c>
      <c r="AG3" s="91" t="s">
        <v>79</v>
      </c>
      <c r="AH3" s="91" t="s">
        <v>79</v>
      </c>
      <c r="AI3" s="91" t="s">
        <v>79</v>
      </c>
      <c r="AJ3" s="91" t="s">
        <v>79</v>
      </c>
      <c r="AK3" s="91" t="s">
        <v>79</v>
      </c>
      <c r="AL3" s="91" t="s">
        <v>79</v>
      </c>
      <c r="AM3" s="91" t="s">
        <v>79</v>
      </c>
      <c r="AN3" s="91" t="s">
        <v>79</v>
      </c>
      <c r="AO3" s="91" t="s">
        <v>79</v>
      </c>
      <c r="AP3" s="91" t="s">
        <v>79</v>
      </c>
      <c r="AQ3" s="91" t="s">
        <v>79</v>
      </c>
      <c r="AR3" s="91" t="s">
        <v>79</v>
      </c>
      <c r="AS3" s="91" t="s">
        <v>79</v>
      </c>
      <c r="AT3" s="91" t="s">
        <v>79</v>
      </c>
      <c r="AU3" s="91" t="s">
        <v>79</v>
      </c>
      <c r="AV3" s="91" t="s">
        <v>79</v>
      </c>
      <c r="AW3" s="91" t="s">
        <v>79</v>
      </c>
      <c r="AX3" s="91" t="s">
        <v>79</v>
      </c>
      <c r="AY3" s="91" t="s">
        <v>79</v>
      </c>
      <c r="AZ3" s="91" t="s">
        <v>79</v>
      </c>
      <c r="BA3" s="91" t="s">
        <v>79</v>
      </c>
      <c r="BB3" s="91" t="s">
        <v>79</v>
      </c>
      <c r="BC3" s="91" t="s">
        <v>79</v>
      </c>
      <c r="BD3" s="91" t="s">
        <v>79</v>
      </c>
      <c r="BE3" s="91" t="s">
        <v>79</v>
      </c>
      <c r="BF3" s="91" t="s">
        <v>79</v>
      </c>
      <c r="BG3" s="91" t="s">
        <v>79</v>
      </c>
      <c r="BH3" s="91" t="s">
        <v>79</v>
      </c>
      <c r="BI3" s="91" t="s">
        <v>79</v>
      </c>
      <c r="BJ3" s="91" t="s">
        <v>79</v>
      </c>
      <c r="BK3" s="91" t="s">
        <v>79</v>
      </c>
      <c r="BL3" s="91" t="s">
        <v>79</v>
      </c>
      <c r="BM3" s="91" t="s">
        <v>79</v>
      </c>
      <c r="BN3" s="91" t="s">
        <v>79</v>
      </c>
      <c r="BO3" s="91" t="s">
        <v>79</v>
      </c>
      <c r="BP3" s="91" t="s">
        <v>79</v>
      </c>
      <c r="BQ3" s="91" t="s">
        <v>79</v>
      </c>
      <c r="BR3" s="91" t="s">
        <v>79</v>
      </c>
      <c r="BS3" s="91" t="s">
        <v>79</v>
      </c>
      <c r="BT3" s="91" t="s">
        <v>79</v>
      </c>
      <c r="BU3" s="91" t="s">
        <v>79</v>
      </c>
      <c r="BV3" s="91" t="s">
        <v>79</v>
      </c>
      <c r="BW3" s="91" t="s">
        <v>79</v>
      </c>
      <c r="BX3" s="91" t="s">
        <v>79</v>
      </c>
      <c r="BY3" s="91" t="s">
        <v>79</v>
      </c>
      <c r="BZ3" s="91" t="s">
        <v>79</v>
      </c>
      <c r="CA3" s="91" t="s">
        <v>79</v>
      </c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</row>
    <row r="4" spans="1:110" s="7" customFormat="1" ht="18" customHeight="1">
      <c r="A4" s="103" t="s">
        <v>171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U4" s="51"/>
    </row>
    <row r="5" spans="1:110" ht="18" customHeight="1">
      <c r="A5" s="27" t="s">
        <v>9</v>
      </c>
      <c r="B5" s="1" t="s">
        <v>19</v>
      </c>
      <c r="C5" s="3">
        <v>-16.783000000000001</v>
      </c>
      <c r="D5" s="3">
        <v>98.784999999999997</v>
      </c>
      <c r="E5" s="4">
        <v>5060</v>
      </c>
      <c r="F5" s="4" t="s">
        <v>21</v>
      </c>
      <c r="G5" s="28">
        <v>47.774678509828071</v>
      </c>
      <c r="H5" s="28">
        <v>0.87645869497745432</v>
      </c>
      <c r="I5" s="28">
        <v>16.176412972621243</v>
      </c>
      <c r="J5" s="28">
        <v>9.9600367678063133</v>
      </c>
      <c r="K5" s="28">
        <v>0.18705000000000002</v>
      </c>
      <c r="L5" s="28">
        <v>10.66228924619619</v>
      </c>
      <c r="M5" s="28">
        <v>11.849640352973282</v>
      </c>
      <c r="N5" s="28">
        <v>2.0027498354429381</v>
      </c>
      <c r="O5" s="28">
        <v>6.1242778939163536E-2</v>
      </c>
      <c r="P5" s="28">
        <v>4.7110933219873849E-2</v>
      </c>
      <c r="Q5" s="28">
        <v>9.6971099773205005E-2</v>
      </c>
      <c r="R5" s="28">
        <v>7.2939793090830906E-3</v>
      </c>
      <c r="S5" s="28">
        <v>99.727860171086803</v>
      </c>
      <c r="T5" s="4" t="s">
        <v>108</v>
      </c>
      <c r="U5" s="47">
        <v>0.17224200000000001</v>
      </c>
      <c r="V5" s="46">
        <v>181.5278376</v>
      </c>
      <c r="W5" s="46">
        <v>951.89456733333338</v>
      </c>
      <c r="X5" s="46">
        <v>40.272611300000001</v>
      </c>
      <c r="Y5" s="46">
        <v>107.13645999999999</v>
      </c>
      <c r="Z5" s="4" t="s">
        <v>24</v>
      </c>
      <c r="AA5" s="29">
        <v>3.8867393531634442</v>
      </c>
      <c r="AB5" s="30">
        <v>0.22633579781065105</v>
      </c>
      <c r="AC5" s="30">
        <v>0.77305502583629548</v>
      </c>
      <c r="AD5" s="31">
        <v>15390.792816795447</v>
      </c>
      <c r="AE5" s="31">
        <v>63032.035448651972</v>
      </c>
      <c r="AF5" s="31">
        <v>83601.170877244906</v>
      </c>
      <c r="AG5" s="31">
        <v>230543.49720405086</v>
      </c>
      <c r="AH5" s="31">
        <v>253.40867727929131</v>
      </c>
      <c r="AI5" s="31">
        <v>533.8128319456174</v>
      </c>
      <c r="AJ5" s="31">
        <v>78853.214658672761</v>
      </c>
      <c r="AK5" s="31">
        <v>43.473128257976136</v>
      </c>
      <c r="AL5" s="31">
        <v>4905.8867516818855</v>
      </c>
      <c r="AM5" s="31">
        <v>187.70581475940446</v>
      </c>
      <c r="AN5" s="31">
        <v>526.67284993575095</v>
      </c>
      <c r="AO5" s="31">
        <v>1495.645375572667</v>
      </c>
      <c r="AP5" s="31">
        <v>79255.029545428115</v>
      </c>
      <c r="AQ5" s="32">
        <v>49.671055859218292</v>
      </c>
      <c r="AR5" s="33">
        <v>216.50312149011134</v>
      </c>
      <c r="AS5" s="34">
        <v>63.206158784833981</v>
      </c>
      <c r="AT5" s="32">
        <v>81.785689745238344</v>
      </c>
      <c r="AU5" s="32">
        <v>13.793851676039734</v>
      </c>
      <c r="AV5" s="30">
        <v>0.1138389673123963</v>
      </c>
      <c r="AW5" s="29">
        <v>1.4138402558086594</v>
      </c>
      <c r="AX5" s="32">
        <v>74.710351619382109</v>
      </c>
      <c r="AY5" s="32">
        <v>29.298042373860167</v>
      </c>
      <c r="AZ5" s="32">
        <v>45.595271679318536</v>
      </c>
      <c r="BA5" s="29">
        <v>1.6434476860087404</v>
      </c>
      <c r="BB5" s="30">
        <v>0.1597706826285471</v>
      </c>
      <c r="BC5" s="30">
        <v>9.8288782135187616E-2</v>
      </c>
      <c r="BD5" s="30">
        <v>0.61598332535146549</v>
      </c>
      <c r="BE5" s="35" t="s">
        <v>64</v>
      </c>
      <c r="BF5" s="36">
        <v>2.0613630962416984E-2</v>
      </c>
      <c r="BG5" s="32">
        <v>13.499041486906373</v>
      </c>
      <c r="BH5" s="29">
        <v>1.8850190518633669</v>
      </c>
      <c r="BI5" s="29">
        <v>5.7627131379649716</v>
      </c>
      <c r="BJ5" s="30">
        <v>0.98706940589558145</v>
      </c>
      <c r="BK5" s="29">
        <v>5.3881902237204207</v>
      </c>
      <c r="BL5" s="29">
        <v>1.916634971265692</v>
      </c>
      <c r="BM5" s="30">
        <v>0.79666449974065812</v>
      </c>
      <c r="BN5" s="29">
        <v>3.0768993822696751</v>
      </c>
      <c r="BO5" s="30">
        <v>0.61592777494268625</v>
      </c>
      <c r="BP5" s="29">
        <v>4.5250637557935462</v>
      </c>
      <c r="BQ5" s="29">
        <v>1.0496679000353293</v>
      </c>
      <c r="BR5" s="29">
        <v>3.3724452566927816</v>
      </c>
      <c r="BS5" s="36">
        <v>0.51235548308688295</v>
      </c>
      <c r="BT5" s="35">
        <v>3.7420780622392917</v>
      </c>
      <c r="BU5" s="30">
        <v>0.55536167539465042</v>
      </c>
      <c r="BV5" s="29">
        <v>1.2412085925579259</v>
      </c>
      <c r="BW5" s="30">
        <v>0.10472581934322771</v>
      </c>
      <c r="BX5" s="30">
        <v>1.7423625221699917E-2</v>
      </c>
      <c r="BY5" s="30">
        <v>0.32507165106998187</v>
      </c>
      <c r="BZ5" s="30">
        <v>0.13872414522792034</v>
      </c>
      <c r="CA5" s="30">
        <v>3.867636109140888E-2</v>
      </c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</row>
    <row r="6" spans="1:110" ht="18" customHeight="1">
      <c r="A6" s="27" t="s">
        <v>10</v>
      </c>
      <c r="B6" s="1" t="s">
        <v>19</v>
      </c>
      <c r="C6" s="3">
        <v>-16.783000000000001</v>
      </c>
      <c r="D6" s="3">
        <v>98.784999999999997</v>
      </c>
      <c r="E6" s="4">
        <v>5060</v>
      </c>
      <c r="F6" s="4" t="s">
        <v>21</v>
      </c>
      <c r="G6" s="28">
        <v>47.394254426516362</v>
      </c>
      <c r="H6" s="28">
        <v>0.87937820937876676</v>
      </c>
      <c r="I6" s="28">
        <v>16.246027305616764</v>
      </c>
      <c r="J6" s="28">
        <v>10.07471114043766</v>
      </c>
      <c r="K6" s="28">
        <v>0.18307499999999999</v>
      </c>
      <c r="L6" s="28">
        <v>10.583121352468147</v>
      </c>
      <c r="M6" s="28">
        <v>11.850746355715003</v>
      </c>
      <c r="N6" s="28">
        <v>1.9543727891986236</v>
      </c>
      <c r="O6" s="28">
        <v>6.2647366798404658E-2</v>
      </c>
      <c r="P6" s="28">
        <v>4.7322807858748719E-2</v>
      </c>
      <c r="Q6" s="28">
        <v>9.5971198770757132E-2</v>
      </c>
      <c r="R6" s="28">
        <v>4.1388715150226206E-3</v>
      </c>
      <c r="S6" s="28">
        <v>99.389929324274263</v>
      </c>
      <c r="T6" s="4"/>
      <c r="U6" s="2"/>
      <c r="V6" s="2"/>
      <c r="W6" s="2"/>
      <c r="X6" s="2"/>
      <c r="Y6" s="2"/>
      <c r="Z6" s="4" t="s">
        <v>24</v>
      </c>
      <c r="AA6" s="37">
        <v>3.8534892875977267</v>
      </c>
      <c r="AB6" s="38">
        <v>0.22186451177263175</v>
      </c>
      <c r="AC6" s="38">
        <v>0.7318078389247944</v>
      </c>
      <c r="AD6" s="39">
        <v>15109.51416461545</v>
      </c>
      <c r="AE6" s="39">
        <v>61279.784555954473</v>
      </c>
      <c r="AF6" s="39">
        <v>84757.520642913994</v>
      </c>
      <c r="AG6" s="39">
        <v>230217.16535745017</v>
      </c>
      <c r="AH6" s="39">
        <v>246.93883158996891</v>
      </c>
      <c r="AI6" s="39">
        <v>532.47143189913834</v>
      </c>
      <c r="AJ6" s="39">
        <v>80108.555448143641</v>
      </c>
      <c r="AK6" s="39">
        <v>44.768341971377112</v>
      </c>
      <c r="AL6" s="39">
        <v>5018.5757795589743</v>
      </c>
      <c r="AM6" s="39">
        <v>191.51927009483299</v>
      </c>
      <c r="AN6" s="39">
        <v>529.86501261672231</v>
      </c>
      <c r="AO6" s="39">
        <v>1498.049413753725</v>
      </c>
      <c r="AP6" s="39">
        <v>79151.298510251931</v>
      </c>
      <c r="AQ6" s="40">
        <v>49.606268653974261</v>
      </c>
      <c r="AR6" s="39">
        <v>204.31700583171207</v>
      </c>
      <c r="AS6" s="40">
        <v>66.524003326602212</v>
      </c>
      <c r="AT6" s="40">
        <v>82.30665998579677</v>
      </c>
      <c r="AU6" s="40">
        <v>14.128629046241249</v>
      </c>
      <c r="AV6" s="38">
        <v>0.10245786315886103</v>
      </c>
      <c r="AW6" s="37">
        <v>1.3644921019485359</v>
      </c>
      <c r="AX6" s="40">
        <v>75.413540401170152</v>
      </c>
      <c r="AY6" s="40">
        <v>30.165584501881057</v>
      </c>
      <c r="AZ6" s="40">
        <v>47.106224870717348</v>
      </c>
      <c r="BA6" s="37">
        <v>1.6486014031242691</v>
      </c>
      <c r="BB6" s="38">
        <v>0.16925412567790257</v>
      </c>
      <c r="BC6" s="38">
        <v>9.4739038947169993E-2</v>
      </c>
      <c r="BD6" s="38">
        <v>0.63827917882927709</v>
      </c>
      <c r="BE6" s="37" t="s">
        <v>64</v>
      </c>
      <c r="BF6" s="38">
        <v>2.0672431697603931E-2</v>
      </c>
      <c r="BG6" s="40">
        <v>13.468693960314042</v>
      </c>
      <c r="BH6" s="37">
        <v>1.9850050085694448</v>
      </c>
      <c r="BI6" s="37">
        <v>5.8307108897952418</v>
      </c>
      <c r="BJ6" s="38">
        <v>0.98592312317842523</v>
      </c>
      <c r="BK6" s="37">
        <v>5.5727326027350363</v>
      </c>
      <c r="BL6" s="37">
        <v>1.9819113886447237</v>
      </c>
      <c r="BM6" s="38">
        <v>0.80216764252122663</v>
      </c>
      <c r="BN6" s="37">
        <v>3.197089062168962</v>
      </c>
      <c r="BO6" s="38">
        <v>0.6393753317497628</v>
      </c>
      <c r="BP6" s="37">
        <v>4.674848032384503</v>
      </c>
      <c r="BQ6" s="37">
        <v>1.0993223221938333</v>
      </c>
      <c r="BR6" s="37">
        <v>3.5080037962010469</v>
      </c>
      <c r="BS6" s="38">
        <v>0.52593312349933885</v>
      </c>
      <c r="BT6" s="37">
        <v>3.8298258635182645</v>
      </c>
      <c r="BU6" s="38">
        <v>0.5677478646637556</v>
      </c>
      <c r="BV6" s="37">
        <v>1.2924209570680993</v>
      </c>
      <c r="BW6" s="38">
        <v>0.12049012890450013</v>
      </c>
      <c r="BX6" s="38">
        <v>1.8227009968883715E-2</v>
      </c>
      <c r="BY6" s="38">
        <v>0.3111832923003704</v>
      </c>
      <c r="BZ6" s="38">
        <v>0.13647859389496528</v>
      </c>
      <c r="CA6" s="38">
        <v>3.5011735450036198E-2</v>
      </c>
      <c r="CB6" s="4" t="s">
        <v>83</v>
      </c>
      <c r="CC6" s="14">
        <v>0.70432580000000011</v>
      </c>
      <c r="CD6" s="41">
        <v>5.0311E-6</v>
      </c>
      <c r="CE6" s="23">
        <v>5.2331717006600033E-2</v>
      </c>
      <c r="CF6" s="15">
        <v>0.70421004418934341</v>
      </c>
      <c r="CG6" s="14">
        <v>0.51287288077777782</v>
      </c>
      <c r="CH6" s="41">
        <v>2.9699999999999999E-6</v>
      </c>
      <c r="CI6" s="16">
        <v>4.5818058313629173</v>
      </c>
      <c r="CJ6" s="23">
        <v>0.21406578809792354</v>
      </c>
      <c r="CK6" s="15">
        <v>0.51265493141778895</v>
      </c>
      <c r="CL6" s="16">
        <v>4.2365748981487705</v>
      </c>
      <c r="CM6" s="20">
        <v>18.483951671874578</v>
      </c>
      <c r="CN6" s="42">
        <v>1.2319906000000001E-3</v>
      </c>
      <c r="CO6" s="20">
        <v>15.547858979754087</v>
      </c>
      <c r="CP6" s="42">
        <v>1.029884E-3</v>
      </c>
      <c r="CQ6" s="20">
        <v>38.607266073932024</v>
      </c>
      <c r="CR6" s="42">
        <v>2.6755252999999999E-3</v>
      </c>
      <c r="CS6" s="19">
        <v>7.1600846500004769</v>
      </c>
      <c r="CT6" s="19">
        <v>5.1929827748770502E-2</v>
      </c>
      <c r="CU6" s="19">
        <v>28.84063429091669</v>
      </c>
      <c r="CV6" s="19">
        <v>4.0279739277823721</v>
      </c>
      <c r="CW6" s="19">
        <v>18.309022811280482</v>
      </c>
      <c r="CX6" s="19">
        <v>15.539258995692858</v>
      </c>
      <c r="CY6" s="19">
        <v>38.384385127989617</v>
      </c>
      <c r="CZ6" s="4" t="s">
        <v>107</v>
      </c>
      <c r="DA6" s="17">
        <v>0.28319636000000004</v>
      </c>
      <c r="DB6" s="41">
        <v>3.3984936000000002E-6</v>
      </c>
      <c r="DC6" s="16">
        <v>14.546740456531371</v>
      </c>
      <c r="DD6" s="15">
        <v>6.2980112943786068E-2</v>
      </c>
      <c r="DE6" s="18">
        <v>0.28300694140517973</v>
      </c>
      <c r="DF6" s="19">
        <v>11.383460379281729</v>
      </c>
    </row>
    <row r="7" spans="1:110" ht="18" customHeight="1">
      <c r="A7" s="27" t="s">
        <v>11</v>
      </c>
      <c r="B7" s="1" t="s">
        <v>19</v>
      </c>
      <c r="C7" s="3">
        <v>-16.783000000000001</v>
      </c>
      <c r="D7" s="3">
        <v>98.784999999999997</v>
      </c>
      <c r="E7" s="4">
        <v>5060</v>
      </c>
      <c r="F7" s="4" t="s">
        <v>21</v>
      </c>
      <c r="G7" s="28">
        <v>48.007945490680662</v>
      </c>
      <c r="H7" s="28">
        <v>0.87646736808110715</v>
      </c>
      <c r="I7" s="28">
        <v>16.14611428770727</v>
      </c>
      <c r="J7" s="28">
        <v>9.8720920242659105</v>
      </c>
      <c r="K7" s="28">
        <v>0.20442500000000002</v>
      </c>
      <c r="L7" s="28">
        <v>10.673865373456264</v>
      </c>
      <c r="M7" s="28">
        <v>11.89510042303011</v>
      </c>
      <c r="N7" s="28">
        <v>1.9820586495294763</v>
      </c>
      <c r="O7" s="28">
        <v>6.6730915821887962E-2</v>
      </c>
      <c r="P7" s="28">
        <v>5.9771487284485239E-2</v>
      </c>
      <c r="Q7" s="28">
        <v>9.7549355067217902E-2</v>
      </c>
      <c r="R7" s="28">
        <v>3.3600276952377136E-3</v>
      </c>
      <c r="S7" s="28">
        <v>99.917792902619638</v>
      </c>
      <c r="T7" s="4" t="s">
        <v>108</v>
      </c>
      <c r="U7" s="47">
        <v>0.17601866666666666</v>
      </c>
      <c r="V7" s="46">
        <v>194.09611642666664</v>
      </c>
      <c r="W7" s="46">
        <v>935.66379200000006</v>
      </c>
      <c r="X7" s="46">
        <v>34.686543799999995</v>
      </c>
      <c r="Y7" s="46">
        <v>112.09993600000003</v>
      </c>
      <c r="Z7" s="4" t="s">
        <v>24</v>
      </c>
      <c r="AA7" s="29">
        <v>3.9338381989141609</v>
      </c>
      <c r="AB7" s="30">
        <v>0.21023096642366215</v>
      </c>
      <c r="AC7" s="30">
        <v>0.79966147271483656</v>
      </c>
      <c r="AD7" s="31">
        <v>15428.669431520555</v>
      </c>
      <c r="AE7" s="31">
        <v>62085.156710523785</v>
      </c>
      <c r="AF7" s="31">
        <v>82662.048797205483</v>
      </c>
      <c r="AG7" s="31">
        <v>233477.27299563555</v>
      </c>
      <c r="AH7" s="31">
        <v>266.92500700876076</v>
      </c>
      <c r="AI7" s="31">
        <v>560.07953129694272</v>
      </c>
      <c r="AJ7" s="31">
        <v>78870.228557735842</v>
      </c>
      <c r="AK7" s="31">
        <v>42.389316454087833</v>
      </c>
      <c r="AL7" s="31">
        <v>4916.3069909664982</v>
      </c>
      <c r="AM7" s="31">
        <v>189.98248367335859</v>
      </c>
      <c r="AN7" s="31">
        <v>519.80544979873901</v>
      </c>
      <c r="AO7" s="31">
        <v>1438.0367232891556</v>
      </c>
      <c r="AP7" s="31">
        <v>76914.354341404789</v>
      </c>
      <c r="AQ7" s="32">
        <v>48.695534872388357</v>
      </c>
      <c r="AR7" s="33">
        <v>216.2101242666879</v>
      </c>
      <c r="AS7" s="34">
        <v>66.594242653513376</v>
      </c>
      <c r="AT7" s="32">
        <v>78.094119494745655</v>
      </c>
      <c r="AU7" s="32">
        <v>13.719562360206124</v>
      </c>
      <c r="AV7" s="30">
        <v>0.11907160008726569</v>
      </c>
      <c r="AW7" s="29">
        <v>1.4452574874302098</v>
      </c>
      <c r="AX7" s="32">
        <v>74.570347299412575</v>
      </c>
      <c r="AY7" s="32">
        <v>28.263410099379588</v>
      </c>
      <c r="AZ7" s="32">
        <v>45.864185995724604</v>
      </c>
      <c r="BA7" s="29">
        <v>1.6735297673486162</v>
      </c>
      <c r="BB7" s="30">
        <v>0.17163932564098661</v>
      </c>
      <c r="BC7" s="30">
        <v>9.3970445194605123E-2</v>
      </c>
      <c r="BD7" s="30">
        <v>0.62980507853572898</v>
      </c>
      <c r="BE7" s="35" t="s">
        <v>64</v>
      </c>
      <c r="BF7" s="36">
        <v>2.3330257550954664E-2</v>
      </c>
      <c r="BG7" s="32">
        <v>13.927337973251971</v>
      </c>
      <c r="BH7" s="29">
        <v>1.9113547841217997</v>
      </c>
      <c r="BI7" s="29">
        <v>5.8471695365380638</v>
      </c>
      <c r="BJ7" s="30">
        <v>0.98848544453535903</v>
      </c>
      <c r="BK7" s="29">
        <v>5.4025484735869176</v>
      </c>
      <c r="BL7" s="29">
        <v>1.9497655513845824</v>
      </c>
      <c r="BM7" s="30">
        <v>0.79551573931549002</v>
      </c>
      <c r="BN7" s="29">
        <v>3.0662337130915227</v>
      </c>
      <c r="BO7" s="30">
        <v>0.60586869603112692</v>
      </c>
      <c r="BP7" s="29">
        <v>4.4786775468121016</v>
      </c>
      <c r="BQ7" s="29">
        <v>1.0302219842496971</v>
      </c>
      <c r="BR7" s="29">
        <v>3.3010980903365521</v>
      </c>
      <c r="BS7" s="36">
        <v>0.4777254968436469</v>
      </c>
      <c r="BT7" s="35">
        <v>3.5149637033506349</v>
      </c>
      <c r="BU7" s="30">
        <v>0.52800169549742748</v>
      </c>
      <c r="BV7" s="29">
        <v>1.2591362133532205</v>
      </c>
      <c r="BW7" s="30">
        <v>0.1112465199542584</v>
      </c>
      <c r="BX7" s="30">
        <v>1.5595596817055577E-2</v>
      </c>
      <c r="BY7" s="30">
        <v>0.31952118108977196</v>
      </c>
      <c r="BZ7" s="30">
        <v>0.14868551513470821</v>
      </c>
      <c r="CA7" s="30">
        <v>3.6531257611528256E-2</v>
      </c>
      <c r="CB7" s="4" t="s">
        <v>83</v>
      </c>
      <c r="CC7" s="17">
        <v>0.70419579623156192</v>
      </c>
      <c r="CD7" s="41">
        <v>5.3198712609427003E-6</v>
      </c>
      <c r="CE7" s="23">
        <v>5.6055318553437546E-2</v>
      </c>
      <c r="CF7" s="15">
        <v>0.70407180395284585</v>
      </c>
      <c r="CG7" s="17">
        <v>0.51288669289994193</v>
      </c>
      <c r="CH7" s="41">
        <v>4.9134725752353335E-6</v>
      </c>
      <c r="CI7" s="16">
        <v>4.8512381045084929</v>
      </c>
      <c r="CJ7" s="23">
        <v>0.217227576150474</v>
      </c>
      <c r="CK7" s="15">
        <v>0.51266552439088409</v>
      </c>
      <c r="CL7" s="16">
        <v>4.4432921310866291</v>
      </c>
      <c r="CM7" s="21">
        <v>18.450180359904795</v>
      </c>
      <c r="CN7" s="42">
        <v>1.054445138386874E-3</v>
      </c>
      <c r="CO7" s="21">
        <v>15.544416075259932</v>
      </c>
      <c r="CP7" s="42">
        <v>1.0064694671886099E-3</v>
      </c>
      <c r="CQ7" s="21">
        <v>38.567143352405516</v>
      </c>
      <c r="CR7" s="42">
        <v>2.8762344719700799E-3</v>
      </c>
      <c r="CS7" s="19">
        <v>7.268248202018925</v>
      </c>
      <c r="CT7" s="19">
        <v>5.2714303757027306E-2</v>
      </c>
      <c r="CU7" s="19">
        <v>30.568176878954052</v>
      </c>
      <c r="CV7" s="19">
        <v>4.2057145035942813</v>
      </c>
      <c r="CW7" s="19">
        <v>18.272608942995056</v>
      </c>
      <c r="CX7" s="19">
        <v>15.535686175859873</v>
      </c>
      <c r="CY7" s="19">
        <v>38.330911925946843</v>
      </c>
      <c r="CZ7" s="4" t="s">
        <v>107</v>
      </c>
      <c r="DA7" s="17">
        <v>0.28321480375209745</v>
      </c>
      <c r="DB7" s="41">
        <v>3.6455686891346216E-6</v>
      </c>
      <c r="DC7" s="16">
        <v>15.198958646938099</v>
      </c>
      <c r="DD7" s="15">
        <v>6.0119383689082276E-2</v>
      </c>
      <c r="DE7" s="18">
        <v>0.28303398906873839</v>
      </c>
      <c r="DF7" s="19">
        <v>12.340272711335309</v>
      </c>
    </row>
    <row r="8" spans="1:110" ht="18" customHeight="1">
      <c r="A8" s="27" t="s">
        <v>12</v>
      </c>
      <c r="B8" s="1" t="s">
        <v>19</v>
      </c>
      <c r="C8" s="3">
        <v>-16.783000000000001</v>
      </c>
      <c r="D8" s="3">
        <v>98.784999999999997</v>
      </c>
      <c r="E8" s="4">
        <v>5060</v>
      </c>
      <c r="F8" s="4" t="s">
        <v>21</v>
      </c>
      <c r="G8" s="28">
        <v>48.048203660010003</v>
      </c>
      <c r="H8" s="28">
        <v>0.87699911675693454</v>
      </c>
      <c r="I8" s="28">
        <v>16.296162974180405</v>
      </c>
      <c r="J8" s="28">
        <v>9.9906084099393198</v>
      </c>
      <c r="K8" s="28">
        <v>0.16677500000000001</v>
      </c>
      <c r="L8" s="28">
        <v>10.398704202684453</v>
      </c>
      <c r="M8" s="28">
        <v>11.859381251854183</v>
      </c>
      <c r="N8" s="28">
        <v>2.0055893623266567</v>
      </c>
      <c r="O8" s="28">
        <v>6.2183915885351319E-2</v>
      </c>
      <c r="P8" s="28">
        <v>5.1502978485514161E-2</v>
      </c>
      <c r="Q8" s="28">
        <v>9.9282382911158457E-2</v>
      </c>
      <c r="R8" s="28">
        <v>6.6526847340196019E-3</v>
      </c>
      <c r="S8" s="28">
        <v>99.882145939768009</v>
      </c>
      <c r="T8" s="4"/>
      <c r="U8" s="47"/>
      <c r="V8" s="46"/>
      <c r="W8" s="46"/>
      <c r="X8" s="46"/>
      <c r="Y8" s="46"/>
      <c r="Z8" s="4" t="s">
        <v>24</v>
      </c>
      <c r="AA8" s="29">
        <v>3.8311798747682246</v>
      </c>
      <c r="AB8" s="30">
        <v>0.20949137633801107</v>
      </c>
      <c r="AC8" s="30">
        <v>0.74994780963373797</v>
      </c>
      <c r="AD8" s="31">
        <v>15340.720235127039</v>
      </c>
      <c r="AE8" s="31">
        <v>61358.811696815617</v>
      </c>
      <c r="AF8" s="31">
        <v>86036.569246027269</v>
      </c>
      <c r="AG8" s="31">
        <v>228856.45307187861</v>
      </c>
      <c r="AH8" s="31">
        <v>244.19522479773957</v>
      </c>
      <c r="AI8" s="31">
        <v>530.19256797799471</v>
      </c>
      <c r="AJ8" s="31">
        <v>80383.297285249704</v>
      </c>
      <c r="AK8" s="31">
        <v>45.496663940744916</v>
      </c>
      <c r="AL8" s="31">
        <v>4998.1517283995536</v>
      </c>
      <c r="AM8" s="31">
        <v>188.17180261847577</v>
      </c>
      <c r="AN8" s="31">
        <v>521.05336538863696</v>
      </c>
      <c r="AO8" s="31">
        <v>1482.3783308509894</v>
      </c>
      <c r="AP8" s="31">
        <v>78941.335907360582</v>
      </c>
      <c r="AQ8" s="32">
        <v>49.424491600802725</v>
      </c>
      <c r="AR8" s="33">
        <v>203.19680558989708</v>
      </c>
      <c r="AS8" s="34">
        <v>67.699196288325354</v>
      </c>
      <c r="AT8" s="32">
        <v>79.283539864951635</v>
      </c>
      <c r="AU8" s="32">
        <v>13.843354837995932</v>
      </c>
      <c r="AV8" s="30">
        <v>0.10916290624444995</v>
      </c>
      <c r="AW8" s="29">
        <v>1.3866532976846397</v>
      </c>
      <c r="AX8" s="32">
        <v>76.353017136744697</v>
      </c>
      <c r="AY8" s="32">
        <v>31.01806044822402</v>
      </c>
      <c r="AZ8" s="32">
        <v>48.228911993534268</v>
      </c>
      <c r="BA8" s="29">
        <v>1.6534875805095623</v>
      </c>
      <c r="BB8" s="30">
        <v>0.17704418969211586</v>
      </c>
      <c r="BC8" s="30">
        <v>9.3977975535613711E-2</v>
      </c>
      <c r="BD8" s="30">
        <v>0.62227301098372445</v>
      </c>
      <c r="BE8" s="35" t="s">
        <v>64</v>
      </c>
      <c r="BF8" s="36">
        <v>2.0090895717505441E-2</v>
      </c>
      <c r="BG8" s="32">
        <v>13.36122883185468</v>
      </c>
      <c r="BH8" s="29">
        <v>1.9241252461353875</v>
      </c>
      <c r="BI8" s="29">
        <v>5.8248849907697862</v>
      </c>
      <c r="BJ8" s="30">
        <v>0.99133632296759766</v>
      </c>
      <c r="BK8" s="29">
        <v>5.5715565202428889</v>
      </c>
      <c r="BL8" s="29">
        <v>1.9598692969807658</v>
      </c>
      <c r="BM8" s="30">
        <v>0.78619820219835557</v>
      </c>
      <c r="BN8" s="29">
        <v>3.2871956662960287</v>
      </c>
      <c r="BO8" s="30">
        <v>0.64893627688376709</v>
      </c>
      <c r="BP8" s="29">
        <v>4.8948989681878663</v>
      </c>
      <c r="BQ8" s="29">
        <v>1.1213867799678467</v>
      </c>
      <c r="BR8" s="29">
        <v>3.6018974702518278</v>
      </c>
      <c r="BS8" s="36">
        <v>0.54809649193577437</v>
      </c>
      <c r="BT8" s="35">
        <v>3.9579248228693893</v>
      </c>
      <c r="BU8" s="30">
        <v>0.59938794237735193</v>
      </c>
      <c r="BV8" s="29">
        <v>1.3192403968774908</v>
      </c>
      <c r="BW8" s="30">
        <v>0.10850267464715414</v>
      </c>
      <c r="BX8" s="30">
        <v>1.897697018427676E-2</v>
      </c>
      <c r="BY8" s="30">
        <v>0.30613674866927054</v>
      </c>
      <c r="BZ8" s="30">
        <v>0.15478340092589116</v>
      </c>
      <c r="CA8" s="30">
        <v>3.5284363350293224E-2</v>
      </c>
      <c r="CB8" s="4" t="s">
        <v>83</v>
      </c>
      <c r="CC8" s="14">
        <v>0.70430724472538897</v>
      </c>
      <c r="CD8" s="41">
        <v>4.2991173293396802E-6</v>
      </c>
      <c r="CE8" s="23">
        <v>5.2527192005078931E-2</v>
      </c>
      <c r="CF8" s="15">
        <v>0.70419105653130964</v>
      </c>
      <c r="CG8" s="14">
        <v>0.51286912721746147</v>
      </c>
      <c r="CH8" s="41">
        <v>5.9069802523695803E-6</v>
      </c>
      <c r="CI8" s="16">
        <v>4.5085853460236081</v>
      </c>
      <c r="CJ8" s="23">
        <v>0.21172971083649128</v>
      </c>
      <c r="CK8" s="15">
        <v>0.51265355631574261</v>
      </c>
      <c r="CL8" s="16">
        <v>4.2097403836560687</v>
      </c>
      <c r="CM8" s="20">
        <v>18.485190717408191</v>
      </c>
      <c r="CN8" s="42">
        <v>1.8236659083343541E-3</v>
      </c>
      <c r="CO8" s="20">
        <v>15.545856231513186</v>
      </c>
      <c r="CP8" s="42">
        <v>1.712601342230502E-3</v>
      </c>
      <c r="CQ8" s="20">
        <v>38.605206521268428</v>
      </c>
      <c r="CR8" s="42">
        <v>5.0727510298701397E-3</v>
      </c>
      <c r="CS8" s="19">
        <v>7.3345062666508456</v>
      </c>
      <c r="CT8" s="19">
        <v>5.3194852528654232E-2</v>
      </c>
      <c r="CU8" s="19">
        <v>33.246714403416263</v>
      </c>
      <c r="CV8" s="19">
        <v>4.5329178535963957</v>
      </c>
      <c r="CW8" s="19">
        <v>18.306000542017539</v>
      </c>
      <c r="CX8" s="19">
        <v>15.537046749492582</v>
      </c>
      <c r="CY8" s="19">
        <v>38.348275308141666</v>
      </c>
      <c r="CZ8" s="4" t="s">
        <v>107</v>
      </c>
      <c r="DA8" s="17">
        <v>0.283193501827537</v>
      </c>
      <c r="DB8" s="41">
        <v>3.8170509027631583E-6</v>
      </c>
      <c r="DC8" s="16">
        <v>14.445668176776838</v>
      </c>
      <c r="DD8" s="15">
        <v>6.5138233697991557E-2</v>
      </c>
      <c r="DE8" s="18">
        <v>0.28299759248219869</v>
      </c>
      <c r="DF8" s="19">
        <v>11.052741802415333</v>
      </c>
    </row>
    <row r="9" spans="1:110" s="7" customFormat="1" ht="18" customHeight="1">
      <c r="A9" s="103" t="s">
        <v>176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U9" s="51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</row>
    <row r="10" spans="1:110" ht="18" customHeight="1">
      <c r="A10" s="49" t="s">
        <v>172</v>
      </c>
      <c r="B10" s="1" t="s">
        <v>112</v>
      </c>
      <c r="C10" s="104">
        <v>-15.9757</v>
      </c>
      <c r="D10" s="104">
        <v>117.5748</v>
      </c>
      <c r="E10" s="4">
        <v>5718</v>
      </c>
      <c r="F10" s="4" t="s">
        <v>21</v>
      </c>
      <c r="G10" s="3">
        <v>51.071398788527361</v>
      </c>
      <c r="H10" s="3">
        <v>1.517234351098443</v>
      </c>
      <c r="I10" s="3">
        <v>13.573780592018947</v>
      </c>
      <c r="J10" s="3">
        <v>12.149974750970955</v>
      </c>
      <c r="K10" s="3">
        <v>0.24104261142076358</v>
      </c>
      <c r="L10" s="3">
        <v>7.1550042317185936</v>
      </c>
      <c r="M10" s="3">
        <v>11.783425894799866</v>
      </c>
      <c r="N10" s="3">
        <v>2.468298301401274</v>
      </c>
      <c r="O10" s="3">
        <v>5.2700412678668707E-2</v>
      </c>
      <c r="P10" s="3">
        <v>0.10186038871600372</v>
      </c>
      <c r="Q10" s="3">
        <v>0.15270723089942856</v>
      </c>
      <c r="R10" s="3">
        <v>4.4269998408621039E-3</v>
      </c>
      <c r="S10" s="3">
        <v>100.27185455409116</v>
      </c>
      <c r="Z10" s="4" t="s">
        <v>24</v>
      </c>
      <c r="AA10" s="3">
        <v>6.7163563187694741</v>
      </c>
      <c r="AB10" s="110">
        <v>0.32969930976813294</v>
      </c>
      <c r="AC10" s="110">
        <v>0.8296680475348801</v>
      </c>
      <c r="AD10" s="108">
        <v>17546.670341049146</v>
      </c>
      <c r="AE10" s="108">
        <v>42166.69029643861</v>
      </c>
      <c r="AF10" s="108">
        <v>73233.975554643432</v>
      </c>
      <c r="AG10" s="108">
        <v>242718.61128752911</v>
      </c>
      <c r="AH10" s="108">
        <v>503.11124705977807</v>
      </c>
      <c r="AI10" s="108">
        <v>418.10275941932605</v>
      </c>
      <c r="AJ10" s="108">
        <v>79170.481913303884</v>
      </c>
      <c r="AK10" s="108">
        <v>45.768341702504642</v>
      </c>
      <c r="AL10" s="108">
        <v>8917.8299089695356</v>
      </c>
      <c r="AM10" s="108">
        <v>368.07228618580882</v>
      </c>
      <c r="AN10" s="108">
        <v>108.67777589257503</v>
      </c>
      <c r="AO10" s="108">
        <v>1647.5517537191026</v>
      </c>
      <c r="AP10" s="108">
        <v>91561.685910513741</v>
      </c>
      <c r="AQ10" s="109">
        <v>46.651303949131474</v>
      </c>
      <c r="AR10" s="109">
        <v>51.456543449969246</v>
      </c>
      <c r="AS10" s="109">
        <v>76.172783260532952</v>
      </c>
      <c r="AT10" s="108">
        <v>114.33835183968806</v>
      </c>
      <c r="AU10" s="109">
        <v>17.534643310807752</v>
      </c>
      <c r="AV10" s="110">
        <v>8.9989913635445978E-2</v>
      </c>
      <c r="AW10" s="110">
        <v>0.31044497731135823</v>
      </c>
      <c r="AX10" s="109">
        <v>72.221182348014892</v>
      </c>
      <c r="AY10" s="109">
        <v>34.735473956922036</v>
      </c>
      <c r="AZ10" s="109">
        <v>75.755907638486065</v>
      </c>
      <c r="BA10" s="110">
        <v>0.91636799167399707</v>
      </c>
      <c r="BB10" s="110">
        <v>0.1556521349377889</v>
      </c>
      <c r="BC10" s="110">
        <v>0.11740409914887595</v>
      </c>
      <c r="BD10" s="110">
        <v>0.87755626827798727</v>
      </c>
      <c r="BE10" s="110">
        <v>8.2898882511427165E-3</v>
      </c>
      <c r="BF10" s="110">
        <v>3.31667116106145E-3</v>
      </c>
      <c r="BG10" s="3">
        <v>2.9350351393048468</v>
      </c>
      <c r="BH10" s="3">
        <v>1.8932780309843804</v>
      </c>
      <c r="BI10" s="3">
        <v>6.9901831717298446</v>
      </c>
      <c r="BJ10" s="3">
        <v>1.2771419493089722</v>
      </c>
      <c r="BK10" s="3">
        <v>7.764692561029606</v>
      </c>
      <c r="BL10" s="3">
        <v>3.0208497235855285</v>
      </c>
      <c r="BM10" s="3">
        <v>1.1422701614748099</v>
      </c>
      <c r="BN10" s="3">
        <v>4.5234572529960388</v>
      </c>
      <c r="BO10" s="110">
        <v>0.83904840761294164</v>
      </c>
      <c r="BP10" s="3">
        <v>5.8198167794116333</v>
      </c>
      <c r="BQ10" s="3">
        <v>1.2352770374712194</v>
      </c>
      <c r="BR10" s="3">
        <v>3.8182643788339439</v>
      </c>
      <c r="BS10" s="110">
        <v>0.57155954609303716</v>
      </c>
      <c r="BT10" s="3">
        <v>3.8785418095288771</v>
      </c>
      <c r="BU10" s="110">
        <v>0.55391965846103952</v>
      </c>
      <c r="BV10" s="3">
        <v>2.1709574314934041</v>
      </c>
      <c r="BW10" s="110">
        <v>6.7413425011413675E-2</v>
      </c>
      <c r="BX10" s="110">
        <v>5.5654531740006478E-3</v>
      </c>
      <c r="BY10" s="110">
        <v>0.31946521693264729</v>
      </c>
      <c r="BZ10" s="110">
        <v>5.7673480613507161E-2</v>
      </c>
      <c r="CA10" s="110">
        <v>2.2555024064033844E-2</v>
      </c>
    </row>
    <row r="11" spans="1:110" ht="18" customHeight="1">
      <c r="A11" s="49" t="s">
        <v>173</v>
      </c>
      <c r="B11" s="1" t="s">
        <v>112</v>
      </c>
      <c r="C11" s="104">
        <v>-15.9757</v>
      </c>
      <c r="D11" s="104">
        <v>117.5748</v>
      </c>
      <c r="E11" s="4">
        <v>5718</v>
      </c>
      <c r="F11" s="4" t="s">
        <v>21</v>
      </c>
      <c r="G11" s="3">
        <v>50.98683068019195</v>
      </c>
      <c r="H11" s="3">
        <v>1.5279558713482699</v>
      </c>
      <c r="I11" s="3">
        <v>13.600215173967802</v>
      </c>
      <c r="J11" s="3">
        <v>12.240814272646432</v>
      </c>
      <c r="K11" s="3">
        <v>0.24758864314514004</v>
      </c>
      <c r="L11" s="3">
        <v>7.2382350433021019</v>
      </c>
      <c r="M11" s="3">
        <v>11.815047349131136</v>
      </c>
      <c r="N11" s="3">
        <v>2.4143439643408913</v>
      </c>
      <c r="O11" s="3">
        <v>5.9717403032087779E-2</v>
      </c>
      <c r="P11" s="3">
        <v>0.10878946633931935</v>
      </c>
      <c r="Q11" s="3">
        <v>0.1489185945040363</v>
      </c>
      <c r="R11" s="3">
        <v>7.8951499439047466E-3</v>
      </c>
      <c r="S11" s="3">
        <v>100.39635161189305</v>
      </c>
      <c r="Z11" s="4" t="s">
        <v>24</v>
      </c>
      <c r="AA11" s="3">
        <v>6.6116531307680191</v>
      </c>
      <c r="AB11" s="110">
        <v>0.32870726359536606</v>
      </c>
      <c r="AC11" s="110">
        <v>0.83995523063908939</v>
      </c>
      <c r="AD11" s="108">
        <v>17495.70630153707</v>
      </c>
      <c r="AE11" s="108">
        <v>42227.3178326911</v>
      </c>
      <c r="AF11" s="108">
        <v>73977.748374446281</v>
      </c>
      <c r="AG11" s="108">
        <v>241922.96865243505</v>
      </c>
      <c r="AH11" s="108">
        <v>488.95636316330331</v>
      </c>
      <c r="AI11" s="108">
        <v>412.58757635614575</v>
      </c>
      <c r="AJ11" s="108">
        <v>79501.28006462942</v>
      </c>
      <c r="AK11" s="108">
        <v>46.888753402109543</v>
      </c>
      <c r="AL11" s="108">
        <v>8795.3378793377287</v>
      </c>
      <c r="AM11" s="108">
        <v>366.31361443645301</v>
      </c>
      <c r="AN11" s="108">
        <v>110.81016624624284</v>
      </c>
      <c r="AO11" s="108">
        <v>1633.8623287664616</v>
      </c>
      <c r="AP11" s="108">
        <v>91632.156132754957</v>
      </c>
      <c r="AQ11" s="109">
        <v>46.148004848096619</v>
      </c>
      <c r="AR11" s="109">
        <v>51.628549879371093</v>
      </c>
      <c r="AS11" s="109">
        <v>79.324988842972687</v>
      </c>
      <c r="AT11" s="108">
        <v>114.31406780320133</v>
      </c>
      <c r="AU11" s="109">
        <v>17.351732773221997</v>
      </c>
      <c r="AV11" s="110">
        <v>8.5994483037529545E-2</v>
      </c>
      <c r="AW11" s="110">
        <v>0.29680435972574359</v>
      </c>
      <c r="AX11" s="109">
        <v>72.317259038642391</v>
      </c>
      <c r="AY11" s="109">
        <v>35.586513925767036</v>
      </c>
      <c r="AZ11" s="109">
        <v>77.034941174573675</v>
      </c>
      <c r="BA11" s="110">
        <v>0.90370315675965363</v>
      </c>
      <c r="BB11" s="110">
        <v>0.15767235735513441</v>
      </c>
      <c r="BC11" s="110">
        <v>0.11679873518831801</v>
      </c>
      <c r="BD11" s="110">
        <v>0.88003680972853204</v>
      </c>
      <c r="BE11" s="110">
        <v>6.050979926196515E-3</v>
      </c>
      <c r="BF11" s="110">
        <v>2.2382044045380243E-3</v>
      </c>
      <c r="BG11" s="3">
        <v>2.8149651085124106</v>
      </c>
      <c r="BH11" s="3">
        <v>1.8855597344687376</v>
      </c>
      <c r="BI11" s="3">
        <v>6.8948626847024324</v>
      </c>
      <c r="BJ11" s="3">
        <v>1.276883818762987</v>
      </c>
      <c r="BK11" s="3">
        <v>7.8369337564993682</v>
      </c>
      <c r="BL11" s="3">
        <v>3.0248522495668171</v>
      </c>
      <c r="BM11" s="3">
        <v>1.1185601764788022</v>
      </c>
      <c r="BN11" s="3">
        <v>4.5717191041095457</v>
      </c>
      <c r="BO11" s="110">
        <v>0.85535930709227559</v>
      </c>
      <c r="BP11" s="3">
        <v>5.8507228646278495</v>
      </c>
      <c r="BQ11" s="3">
        <v>1.2688098369342025</v>
      </c>
      <c r="BR11" s="3">
        <v>3.8679049433366823</v>
      </c>
      <c r="BS11" s="110">
        <v>0.58425127421900358</v>
      </c>
      <c r="BT11" s="3">
        <v>3.8863978733732636</v>
      </c>
      <c r="BU11" s="110">
        <v>0.56515906127199445</v>
      </c>
      <c r="BV11" s="3">
        <v>2.2038222960097316</v>
      </c>
      <c r="BW11" s="110">
        <v>6.5677648070464167E-2</v>
      </c>
      <c r="BX11" s="110">
        <v>6.2004811269214767E-3</v>
      </c>
      <c r="BY11" s="110">
        <v>0.32194735957553167</v>
      </c>
      <c r="BZ11" s="110">
        <v>5.6113983535811242E-2</v>
      </c>
      <c r="CA11" s="110">
        <v>1.9232941237487096E-2</v>
      </c>
    </row>
    <row r="12" spans="1:110" ht="18" customHeight="1">
      <c r="A12" s="49" t="s">
        <v>174</v>
      </c>
      <c r="B12" s="1" t="s">
        <v>112</v>
      </c>
      <c r="C12" s="104">
        <v>-15.9757</v>
      </c>
      <c r="D12" s="104">
        <v>117.5748</v>
      </c>
      <c r="E12" s="4">
        <v>5718</v>
      </c>
      <c r="F12" s="4" t="s">
        <v>21</v>
      </c>
      <c r="G12" s="3">
        <v>50.594160464452919</v>
      </c>
      <c r="H12" s="3">
        <v>1.5071035222022255</v>
      </c>
      <c r="I12" s="3">
        <v>13.661235993624519</v>
      </c>
      <c r="J12" s="3">
        <v>12.196185062860414</v>
      </c>
      <c r="K12" s="3">
        <v>0.23622407580811822</v>
      </c>
      <c r="L12" s="3">
        <v>7.3053903563639997</v>
      </c>
      <c r="M12" s="3">
        <v>11.893587576653495</v>
      </c>
      <c r="N12" s="3">
        <v>2.5106073445457602</v>
      </c>
      <c r="O12" s="3">
        <v>5.3418654335798899E-2</v>
      </c>
      <c r="P12" s="3">
        <v>0.10157538839499038</v>
      </c>
      <c r="Q12" s="3">
        <v>0.1528193605613678</v>
      </c>
      <c r="R12" s="3">
        <v>1.0734393939556689E-2</v>
      </c>
      <c r="S12" s="3">
        <v>100.22304219374317</v>
      </c>
      <c r="Z12" s="4" t="s">
        <v>24</v>
      </c>
      <c r="AA12" s="3">
        <v>7.1019873057289047</v>
      </c>
      <c r="AB12" s="110">
        <v>0.32315665563930435</v>
      </c>
      <c r="AC12" s="110">
        <v>0.92680198830339122</v>
      </c>
      <c r="AD12" s="108">
        <v>17549.23157960593</v>
      </c>
      <c r="AE12" s="108">
        <v>42417.103142236476</v>
      </c>
      <c r="AF12" s="108">
        <v>73052.19739073205</v>
      </c>
      <c r="AG12" s="108">
        <v>241772.3443961892</v>
      </c>
      <c r="AH12" s="108">
        <v>510.56255762391959</v>
      </c>
      <c r="AI12" s="108">
        <v>452.54267087789424</v>
      </c>
      <c r="AJ12" s="108">
        <v>80087.389221244433</v>
      </c>
      <c r="AK12" s="108">
        <v>45.269990482244623</v>
      </c>
      <c r="AL12" s="108">
        <v>8863.0121432830219</v>
      </c>
      <c r="AM12" s="108">
        <v>374.42598286235625</v>
      </c>
      <c r="AN12" s="108">
        <v>112.09662027894436</v>
      </c>
      <c r="AO12" s="108">
        <v>1676.0470504992272</v>
      </c>
      <c r="AP12" s="108">
        <v>92052.305136269191</v>
      </c>
      <c r="AQ12" s="109">
        <v>47.46292078394076</v>
      </c>
      <c r="AR12" s="109">
        <v>51.382354062889135</v>
      </c>
      <c r="AS12" s="109">
        <v>79.525931093859</v>
      </c>
      <c r="AT12" s="108">
        <v>141.25880704318234</v>
      </c>
      <c r="AU12" s="109">
        <v>17.517808716260923</v>
      </c>
      <c r="AV12" s="110">
        <v>0.1048346794655599</v>
      </c>
      <c r="AW12" s="110">
        <v>0.33834426333349865</v>
      </c>
      <c r="AX12" s="109">
        <v>73.050089242856387</v>
      </c>
      <c r="AY12" s="109">
        <v>34.033582533975519</v>
      </c>
      <c r="AZ12" s="109">
        <v>74.19700306972959</v>
      </c>
      <c r="BA12" s="110">
        <v>0.90819379567691205</v>
      </c>
      <c r="BB12" s="110">
        <v>0.16319945186986887</v>
      </c>
      <c r="BC12" s="110">
        <v>0.12248576106999431</v>
      </c>
      <c r="BD12" s="110">
        <v>0.91669758479469043</v>
      </c>
      <c r="BE12" s="110">
        <v>5.5461017703026597E-3</v>
      </c>
      <c r="BF12" s="110">
        <v>2.5216017620485038E-3</v>
      </c>
      <c r="BG12" s="3">
        <v>3.1564600784307788</v>
      </c>
      <c r="BH12" s="3">
        <v>1.9082674869037528</v>
      </c>
      <c r="BI12" s="3">
        <v>7.0191771782415335</v>
      </c>
      <c r="BJ12" s="3">
        <v>1.3099273135746672</v>
      </c>
      <c r="BK12" s="3">
        <v>7.7209264043339658</v>
      </c>
      <c r="BL12" s="3">
        <v>3.0452360733652437</v>
      </c>
      <c r="BM12" s="3">
        <v>1.1465388947603761</v>
      </c>
      <c r="BN12" s="3">
        <v>4.5610112748646383</v>
      </c>
      <c r="BO12" s="110">
        <v>0.83070842809702639</v>
      </c>
      <c r="BP12" s="3">
        <v>5.7307635215778294</v>
      </c>
      <c r="BQ12" s="3">
        <v>1.2480469283673674</v>
      </c>
      <c r="BR12" s="3">
        <v>3.7305246209219822</v>
      </c>
      <c r="BS12" s="110">
        <v>0.56224576806444304</v>
      </c>
      <c r="BT12" s="3">
        <v>3.8725465698993435</v>
      </c>
      <c r="BU12" s="110">
        <v>0.5576019734846025</v>
      </c>
      <c r="BV12" s="3">
        <v>2.1262902219366859</v>
      </c>
      <c r="BW12" s="110">
        <v>6.9162920213621554E-2</v>
      </c>
      <c r="BX12" s="110">
        <v>7.1316529736837626E-3</v>
      </c>
      <c r="BY12" s="110">
        <v>0.36063071679683378</v>
      </c>
      <c r="BZ12" s="110">
        <v>6.3050698394041274E-2</v>
      </c>
      <c r="CA12" s="110">
        <v>2.0921510477139603E-2</v>
      </c>
    </row>
    <row r="13" spans="1:110" ht="18" customHeight="1">
      <c r="A13" s="49" t="s">
        <v>175</v>
      </c>
      <c r="B13" s="1" t="s">
        <v>112</v>
      </c>
      <c r="C13" s="104">
        <v>-15.9757</v>
      </c>
      <c r="D13" s="104">
        <v>117.5748</v>
      </c>
      <c r="E13" s="4">
        <v>5714</v>
      </c>
      <c r="F13" s="4" t="s">
        <v>21</v>
      </c>
      <c r="G13" s="3">
        <v>50.385514840988726</v>
      </c>
      <c r="H13" s="3">
        <v>1.6153573561634496</v>
      </c>
      <c r="I13" s="3">
        <v>13.665184083177898</v>
      </c>
      <c r="J13" s="3">
        <v>12.681974909532874</v>
      </c>
      <c r="K13" s="3">
        <v>0.25681742010192765</v>
      </c>
      <c r="L13" s="3">
        <v>7.2510068490327182</v>
      </c>
      <c r="M13" s="3">
        <v>11.402086593872866</v>
      </c>
      <c r="N13" s="3">
        <v>2.6071922747783014</v>
      </c>
      <c r="O13" s="3">
        <v>6.4040753162597081E-2</v>
      </c>
      <c r="P13" s="3">
        <v>0.11969920875851907</v>
      </c>
      <c r="Q13" s="3">
        <v>0.15546304896593757</v>
      </c>
      <c r="R13" s="3">
        <v>2.8087322360261666E-2</v>
      </c>
      <c r="S13" s="3">
        <v>100.23242466089609</v>
      </c>
      <c r="Z13" s="4" t="s">
        <v>24</v>
      </c>
      <c r="AA13" s="3">
        <v>6.5304515585628344</v>
      </c>
      <c r="AB13" s="110">
        <v>0.36418853067198509</v>
      </c>
      <c r="AC13" s="110">
        <v>0.9046957243780972</v>
      </c>
      <c r="AD13" s="108">
        <v>18106.476262291952</v>
      </c>
      <c r="AE13" s="108">
        <v>41571.461912775594</v>
      </c>
      <c r="AF13" s="108">
        <v>71139.620329541009</v>
      </c>
      <c r="AG13" s="108">
        <v>241746.17816392152</v>
      </c>
      <c r="AH13" s="108">
        <v>594.84090101177958</v>
      </c>
      <c r="AI13" s="108">
        <v>493.94530572984729</v>
      </c>
      <c r="AJ13" s="108">
        <v>78093.961876526271</v>
      </c>
      <c r="AK13" s="108">
        <v>46.957504429604242</v>
      </c>
      <c r="AL13" s="108">
        <v>9660.2300209814894</v>
      </c>
      <c r="AM13" s="108">
        <v>380.04727285955181</v>
      </c>
      <c r="AN13" s="108">
        <v>117.24001854257037</v>
      </c>
      <c r="AO13" s="108">
        <v>1705.7326035783431</v>
      </c>
      <c r="AP13" s="108">
        <v>96196.513310673297</v>
      </c>
      <c r="AQ13" s="109">
        <v>48.217144423489152</v>
      </c>
      <c r="AR13" s="109">
        <v>57.6790478840907</v>
      </c>
      <c r="AS13" s="109">
        <v>76.727731352730444</v>
      </c>
      <c r="AT13" s="108">
        <v>121.75077288841483</v>
      </c>
      <c r="AU13" s="109">
        <v>18.070248216719413</v>
      </c>
      <c r="AV13" s="110">
        <v>0.12494648982752654</v>
      </c>
      <c r="AW13" s="110">
        <v>0.45319757278961992</v>
      </c>
      <c r="AX13" s="109">
        <v>79.951920419017029</v>
      </c>
      <c r="AY13" s="109">
        <v>38.798676694460042</v>
      </c>
      <c r="AZ13" s="109">
        <v>87.302100608658421</v>
      </c>
      <c r="BA13" s="110">
        <v>1.2070879901069944</v>
      </c>
      <c r="BB13" s="110">
        <v>0.19294528113562548</v>
      </c>
      <c r="BC13" s="110">
        <v>0.13321561658926351</v>
      </c>
      <c r="BD13" s="110">
        <v>0.98807025034769447</v>
      </c>
      <c r="BE13" s="110">
        <v>1.0014096221574618E-2</v>
      </c>
      <c r="BF13" s="110">
        <v>5.7059617349219634E-3</v>
      </c>
      <c r="BG13" s="3">
        <v>4.310191024963995</v>
      </c>
      <c r="BH13" s="3">
        <v>2.2356892564560353</v>
      </c>
      <c r="BI13" s="3">
        <v>7.9047070578572054</v>
      </c>
      <c r="BJ13" s="3">
        <v>1.451085914275333</v>
      </c>
      <c r="BK13" s="3">
        <v>8.7529270431072419</v>
      </c>
      <c r="BL13" s="3">
        <v>3.3780647684842271</v>
      </c>
      <c r="BM13" s="3">
        <v>1.243817714308241</v>
      </c>
      <c r="BN13" s="3">
        <v>5.0003013236391922</v>
      </c>
      <c r="BO13" s="110">
        <v>0.9250376073266946</v>
      </c>
      <c r="BP13" s="3">
        <v>6.3285390905236625</v>
      </c>
      <c r="BQ13" s="3">
        <v>1.3710027941262566</v>
      </c>
      <c r="BR13" s="3">
        <v>4.1980585673305999</v>
      </c>
      <c r="BS13" s="110">
        <v>0.63484229560061789</v>
      </c>
      <c r="BT13" s="3">
        <v>4.2918178213672515</v>
      </c>
      <c r="BU13" s="110">
        <v>0.61391778450607526</v>
      </c>
      <c r="BV13" s="3">
        <v>2.4556346771235376</v>
      </c>
      <c r="BW13" s="110">
        <v>8.5420460930883679E-2</v>
      </c>
      <c r="BX13" s="110">
        <v>1.1199803383875226E-2</v>
      </c>
      <c r="BY13" s="110">
        <v>0.37571322343924823</v>
      </c>
      <c r="BZ13" s="110">
        <v>9.0118298810466874E-2</v>
      </c>
      <c r="CA13" s="110">
        <v>3.176612834823489E-2</v>
      </c>
    </row>
    <row r="16" spans="1:110">
      <c r="A16" s="45" t="s">
        <v>193</v>
      </c>
    </row>
    <row r="17" spans="21:25">
      <c r="U17" s="50"/>
      <c r="V17" s="48"/>
      <c r="W17" s="48"/>
      <c r="X17" s="48"/>
      <c r="Y17" s="4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4B64-9863-F34F-96F0-27FC9C177C24}">
  <dimension ref="A1:Q13"/>
  <sheetViews>
    <sheetView zoomScaleNormal="100" workbookViewId="0">
      <selection activeCell="H14" sqref="H14"/>
    </sheetView>
  </sheetViews>
  <sheetFormatPr defaultColWidth="12.5" defaultRowHeight="18" customHeight="1"/>
  <cols>
    <col min="1" max="1" width="16.625" style="100" bestFit="1" customWidth="1"/>
    <col min="2" max="5" width="12.875" style="100" customWidth="1"/>
    <col min="6" max="16384" width="12.5" style="100"/>
  </cols>
  <sheetData>
    <row r="1" spans="1:17" ht="30" customHeight="1">
      <c r="A1" s="160" t="s">
        <v>208</v>
      </c>
    </row>
    <row r="2" spans="1:17" ht="39.950000000000003" customHeight="1" thickBot="1">
      <c r="A2" s="101" t="s">
        <v>0</v>
      </c>
      <c r="B2" s="102" t="s">
        <v>195</v>
      </c>
      <c r="C2" s="102" t="s">
        <v>196</v>
      </c>
      <c r="D2" s="102" t="s">
        <v>197</v>
      </c>
      <c r="E2" s="102" t="s">
        <v>200</v>
      </c>
      <c r="F2" s="102" t="s">
        <v>198</v>
      </c>
      <c r="G2" s="102" t="s">
        <v>199</v>
      </c>
      <c r="H2" s="102" t="s">
        <v>201</v>
      </c>
      <c r="I2" s="102" t="s">
        <v>167</v>
      </c>
      <c r="J2" s="102" t="s">
        <v>202</v>
      </c>
      <c r="K2" s="102" t="s">
        <v>203</v>
      </c>
      <c r="L2" s="102" t="s">
        <v>204</v>
      </c>
      <c r="M2" s="102" t="s">
        <v>206</v>
      </c>
      <c r="N2" s="102" t="s">
        <v>205</v>
      </c>
      <c r="O2" s="102" t="s">
        <v>169</v>
      </c>
      <c r="P2" s="102" t="s">
        <v>168</v>
      </c>
      <c r="Q2" s="102" t="s">
        <v>170</v>
      </c>
    </row>
    <row r="3" spans="1:17" ht="18" customHeight="1">
      <c r="A3" s="143" t="s">
        <v>9</v>
      </c>
      <c r="B3" s="104">
        <v>46.811637217844606</v>
      </c>
      <c r="C3" s="104">
        <v>0.7558339468622941</v>
      </c>
      <c r="D3" s="104">
        <v>13.898749835520935</v>
      </c>
      <c r="E3" s="104">
        <v>7.0687213081563935E-2</v>
      </c>
      <c r="F3" s="104">
        <v>0.94946213082524955</v>
      </c>
      <c r="G3" s="104">
        <v>9.1438881086191852</v>
      </c>
      <c r="H3" s="104">
        <v>0.1848740485604819</v>
      </c>
      <c r="I3" s="146">
        <v>16.085079450561224</v>
      </c>
      <c r="J3" s="104">
        <v>10.207449976675262</v>
      </c>
      <c r="K3" s="104">
        <v>1.7180090326900417</v>
      </c>
      <c r="L3" s="104">
        <v>5.2540551016947393E-2</v>
      </c>
      <c r="M3" s="104">
        <v>8.1353935736828253E-2</v>
      </c>
      <c r="N3" s="104">
        <v>4.0434552005398847E-2</v>
      </c>
      <c r="O3" s="147">
        <v>1463.2999706878581</v>
      </c>
      <c r="P3" s="146">
        <v>0.18236636311843207</v>
      </c>
      <c r="Q3" s="148">
        <v>0.91200000000000003</v>
      </c>
    </row>
    <row r="4" spans="1:17" ht="18" customHeight="1">
      <c r="A4" s="143" t="s">
        <v>10</v>
      </c>
      <c r="B4" s="104">
        <v>46.566352427446382</v>
      </c>
      <c r="C4" s="104">
        <v>0.75481773756184611</v>
      </c>
      <c r="D4" s="104">
        <v>13.892145020873951</v>
      </c>
      <c r="E4" s="104">
        <v>7.076516799628281E-2</v>
      </c>
      <c r="F4" s="104">
        <v>0.95567653028930344</v>
      </c>
      <c r="G4" s="104">
        <v>9.2727842536206033</v>
      </c>
      <c r="H4" s="104">
        <v>0.1812716929694021</v>
      </c>
      <c r="I4" s="146">
        <v>16.302180980578861</v>
      </c>
      <c r="J4" s="104">
        <v>10.161150520377682</v>
      </c>
      <c r="K4" s="104">
        <v>1.6687388945411636</v>
      </c>
      <c r="L4" s="104">
        <v>5.3499169665174116E-2</v>
      </c>
      <c r="M4" s="104">
        <v>8.0247900433125935E-2</v>
      </c>
      <c r="N4" s="104">
        <v>4.0369703646215657E-2</v>
      </c>
      <c r="O4" s="147">
        <v>1468.9184432477775</v>
      </c>
      <c r="P4" s="146">
        <v>0.17434256524329225</v>
      </c>
      <c r="Q4" s="149">
        <v>0.91300000000000003</v>
      </c>
    </row>
    <row r="5" spans="1:17" ht="18" customHeight="1">
      <c r="A5" s="143" t="s">
        <v>11</v>
      </c>
      <c r="B5" s="104">
        <v>46.961779485892897</v>
      </c>
      <c r="C5" s="104">
        <v>0.75735891562700464</v>
      </c>
      <c r="D5" s="104">
        <v>13.902149628612415</v>
      </c>
      <c r="E5" s="104">
        <v>6.9941138592709687E-2</v>
      </c>
      <c r="F5" s="104">
        <v>0.94310018612433344</v>
      </c>
      <c r="G5" s="104">
        <v>9.0532536787232303</v>
      </c>
      <c r="H5" s="104">
        <v>0.20189801877881092</v>
      </c>
      <c r="I5" s="146">
        <v>15.950064665322342</v>
      </c>
      <c r="J5" s="104">
        <v>10.267825722029521</v>
      </c>
      <c r="K5" s="104">
        <v>1.7041202664437318</v>
      </c>
      <c r="L5" s="104">
        <v>5.7380660680411914E-2</v>
      </c>
      <c r="M5" s="104">
        <v>7.9732114398947881E-2</v>
      </c>
      <c r="N5" s="104">
        <v>5.1395518773652331E-2</v>
      </c>
      <c r="O5" s="147">
        <v>1459.8018661506701</v>
      </c>
      <c r="P5" s="146">
        <v>0.19046688655698016</v>
      </c>
      <c r="Q5" s="149">
        <v>0.91200000000000003</v>
      </c>
    </row>
    <row r="6" spans="1:17" ht="18" customHeight="1">
      <c r="A6" s="144" t="s">
        <v>12</v>
      </c>
      <c r="B6" s="161">
        <v>46.885036074245647</v>
      </c>
      <c r="C6" s="161">
        <v>0.74431294170431361</v>
      </c>
      <c r="D6" s="161">
        <v>13.776610969911218</v>
      </c>
      <c r="E6" s="161">
        <v>6.9373337318667141E-2</v>
      </c>
      <c r="F6" s="161">
        <v>0.93682979148688272</v>
      </c>
      <c r="G6" s="161">
        <v>9.1820262855509949</v>
      </c>
      <c r="H6" s="161">
        <v>0.16440646436539644</v>
      </c>
      <c r="I6" s="150">
        <v>16.313399561595972</v>
      </c>
      <c r="J6" s="161">
        <v>10.05419951051022</v>
      </c>
      <c r="K6" s="161">
        <v>1.6928386703168494</v>
      </c>
      <c r="L6" s="161">
        <v>5.2484217934497104E-2</v>
      </c>
      <c r="M6" s="161">
        <v>8.5078091968703348E-2</v>
      </c>
      <c r="N6" s="161">
        <v>4.340408309062728E-2</v>
      </c>
      <c r="O6" s="151">
        <v>1469.2085590201173</v>
      </c>
      <c r="P6" s="150">
        <v>0.2003946589955094</v>
      </c>
      <c r="Q6" s="152">
        <v>0.91300000000000003</v>
      </c>
    </row>
    <row r="7" spans="1:17" ht="18" customHeight="1">
      <c r="A7" s="145" t="s">
        <v>120</v>
      </c>
      <c r="B7" s="153">
        <f t="shared" ref="B7:H7" si="0">AVERAGE(B3:B6)</f>
        <v>46.806201301357383</v>
      </c>
      <c r="C7" s="153">
        <f t="shared" si="0"/>
        <v>0.75308088543886464</v>
      </c>
      <c r="D7" s="153">
        <f t="shared" si="0"/>
        <v>13.867413863729629</v>
      </c>
      <c r="E7" s="153">
        <f t="shared" si="0"/>
        <v>7.0191714247305886E-2</v>
      </c>
      <c r="F7" s="153">
        <f t="shared" si="0"/>
        <v>0.94626715968144226</v>
      </c>
      <c r="G7" s="153">
        <f t="shared" si="0"/>
        <v>9.1629880816285034</v>
      </c>
      <c r="H7" s="153">
        <f t="shared" si="0"/>
        <v>0.18311255616852284</v>
      </c>
      <c r="I7" s="153">
        <f>AVERAGE(I3:I6)</f>
        <v>16.162681164514602</v>
      </c>
      <c r="J7" s="153">
        <f t="shared" ref="J7:N7" si="1">AVERAGE(J3:J6)</f>
        <v>10.172656432398171</v>
      </c>
      <c r="K7" s="153">
        <f t="shared" si="1"/>
        <v>1.6959267159979465</v>
      </c>
      <c r="L7" s="153">
        <f t="shared" si="1"/>
        <v>5.3976149824257635E-2</v>
      </c>
      <c r="M7" s="153">
        <f t="shared" si="1"/>
        <v>8.1603010634401354E-2</v>
      </c>
      <c r="N7" s="153">
        <f t="shared" si="1"/>
        <v>4.3900964378973534E-2</v>
      </c>
      <c r="O7" s="154">
        <f t="shared" ref="O7:Q7" si="2">AVERAGE(O3:O6)</f>
        <v>1465.3072097766058</v>
      </c>
      <c r="P7" s="153">
        <f t="shared" si="2"/>
        <v>0.18689261847855348</v>
      </c>
      <c r="Q7" s="155">
        <f t="shared" si="2"/>
        <v>0.91250000000000009</v>
      </c>
    </row>
    <row r="9" spans="1:17" ht="18" customHeight="1">
      <c r="A9" s="100" t="s">
        <v>209</v>
      </c>
    </row>
    <row r="10" spans="1:17" ht="18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1:17" ht="18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7" ht="18" customHeight="1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</row>
    <row r="13" spans="1:17" ht="18" customHeight="1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</row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2390-640C-B545-945C-75CD3E0E1C4B}">
  <dimension ref="A1:N56"/>
  <sheetViews>
    <sheetView topLeftCell="A16" zoomScaleNormal="100" workbookViewId="0">
      <selection activeCell="D48" sqref="D48"/>
    </sheetView>
  </sheetViews>
  <sheetFormatPr defaultColWidth="10.875" defaultRowHeight="15"/>
  <cols>
    <col min="1" max="1" width="25.875" style="52" customWidth="1"/>
    <col min="2" max="14" width="11.875" style="52" customWidth="1"/>
    <col min="15" max="16384" width="10.875" style="52"/>
  </cols>
  <sheetData>
    <row r="1" spans="1:14" s="53" customFormat="1" ht="15.75" thickBot="1">
      <c r="A1" s="164" t="s">
        <v>210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s="54" customFormat="1" ht="30" customHeight="1">
      <c r="A2" s="89" t="s">
        <v>0</v>
      </c>
      <c r="B2" s="10" t="s">
        <v>158</v>
      </c>
      <c r="C2" s="10" t="s">
        <v>159</v>
      </c>
      <c r="D2" s="10" t="s">
        <v>160</v>
      </c>
      <c r="E2" s="10" t="s">
        <v>113</v>
      </c>
      <c r="F2" s="10" t="s">
        <v>114</v>
      </c>
      <c r="G2" s="10" t="s">
        <v>115</v>
      </c>
      <c r="H2" s="10" t="s">
        <v>116</v>
      </c>
      <c r="I2" s="10" t="s">
        <v>161</v>
      </c>
      <c r="J2" s="10" t="s">
        <v>162</v>
      </c>
      <c r="K2" s="10" t="s">
        <v>163</v>
      </c>
      <c r="L2" s="10" t="s">
        <v>6</v>
      </c>
      <c r="M2" s="10" t="s">
        <v>117</v>
      </c>
      <c r="N2" s="10" t="s">
        <v>118</v>
      </c>
    </row>
    <row r="3" spans="1:14" s="54" customFormat="1" ht="30" customHeight="1" thickBot="1">
      <c r="A3" s="90"/>
      <c r="B3" s="92" t="s">
        <v>80</v>
      </c>
      <c r="C3" s="92" t="s">
        <v>80</v>
      </c>
      <c r="D3" s="92" t="s">
        <v>80</v>
      </c>
      <c r="E3" s="92" t="s">
        <v>80</v>
      </c>
      <c r="F3" s="92" t="s">
        <v>80</v>
      </c>
      <c r="G3" s="92" t="s">
        <v>80</v>
      </c>
      <c r="H3" s="92" t="s">
        <v>80</v>
      </c>
      <c r="I3" s="92" t="s">
        <v>80</v>
      </c>
      <c r="J3" s="92" t="s">
        <v>80</v>
      </c>
      <c r="K3" s="92" t="s">
        <v>80</v>
      </c>
      <c r="L3" s="92" t="s">
        <v>80</v>
      </c>
      <c r="M3" s="92" t="s">
        <v>80</v>
      </c>
      <c r="N3" s="92" t="s">
        <v>80</v>
      </c>
    </row>
    <row r="4" spans="1:14">
      <c r="A4" s="53" t="s">
        <v>124</v>
      </c>
      <c r="B4" s="19">
        <v>49.500810158614406</v>
      </c>
      <c r="C4" s="19">
        <v>1.8290525819250558</v>
      </c>
      <c r="D4" s="19">
        <v>13.539907063941509</v>
      </c>
      <c r="E4" s="19">
        <v>11.715942218186143</v>
      </c>
      <c r="F4" s="19">
        <v>0.1968</v>
      </c>
      <c r="G4" s="19">
        <v>7.0761815477032535</v>
      </c>
      <c r="H4" s="19">
        <v>11.29954493427663</v>
      </c>
      <c r="I4" s="19">
        <v>2.6830587696524897</v>
      </c>
      <c r="J4" s="19">
        <v>0.20630770019593486</v>
      </c>
      <c r="K4" s="19">
        <v>0.2271502698767337</v>
      </c>
      <c r="L4" s="19">
        <v>0.14584286999437204</v>
      </c>
      <c r="M4" s="19">
        <v>2.1835910974192806E-2</v>
      </c>
      <c r="N4" s="19">
        <f t="shared" ref="N4:N9" si="0">SUM(B4:M4)</f>
        <v>98.442434025340702</v>
      </c>
    </row>
    <row r="5" spans="1:14">
      <c r="A5" s="53" t="s">
        <v>124</v>
      </c>
      <c r="B5" s="19">
        <v>49.608953089026052</v>
      </c>
      <c r="C5" s="19">
        <v>1.8595711885716095</v>
      </c>
      <c r="D5" s="19">
        <v>13.819065851517742</v>
      </c>
      <c r="E5" s="19">
        <v>11.446535511661073</v>
      </c>
      <c r="F5" s="19">
        <v>0.18859999999999999</v>
      </c>
      <c r="G5" s="19">
        <v>7.1371390742749465</v>
      </c>
      <c r="H5" s="19">
        <v>11.388945400628202</v>
      </c>
      <c r="I5" s="19">
        <v>2.9239150055238428</v>
      </c>
      <c r="J5" s="19">
        <v>0.19172414779982802</v>
      </c>
      <c r="K5" s="19">
        <v>0.19797270550784785</v>
      </c>
      <c r="L5" s="19">
        <v>0.15232001907721671</v>
      </c>
      <c r="M5" s="19">
        <v>2.6024731216654527E-2</v>
      </c>
      <c r="N5" s="19">
        <f t="shared" si="0"/>
        <v>98.940766724805002</v>
      </c>
    </row>
    <row r="6" spans="1:14">
      <c r="A6" s="53" t="s">
        <v>124</v>
      </c>
      <c r="B6" s="19">
        <v>51.574167500535751</v>
      </c>
      <c r="C6" s="19">
        <v>1.8436196640626694</v>
      </c>
      <c r="D6" s="19">
        <v>13.656432101612754</v>
      </c>
      <c r="E6" s="19">
        <v>11.510349425987636</v>
      </c>
      <c r="F6" s="19">
        <v>0.19889999999999999</v>
      </c>
      <c r="G6" s="19">
        <v>6.9487786116878203</v>
      </c>
      <c r="H6" s="19">
        <v>11.251684681047207</v>
      </c>
      <c r="I6" s="19">
        <v>2.4866082174984379</v>
      </c>
      <c r="J6" s="19">
        <v>0.19798000597752174</v>
      </c>
      <c r="K6" s="19">
        <v>0.20356824184178732</v>
      </c>
      <c r="L6" s="19">
        <v>0.16539000657734884</v>
      </c>
      <c r="M6" s="19">
        <v>3.5779806221885715E-2</v>
      </c>
      <c r="N6" s="19">
        <f t="shared" si="0"/>
        <v>100.07325826305083</v>
      </c>
    </row>
    <row r="7" spans="1:14">
      <c r="A7" s="53" t="s">
        <v>124</v>
      </c>
      <c r="B7" s="19">
        <v>51.015601064244372</v>
      </c>
      <c r="C7" s="19">
        <v>1.8834509268979922</v>
      </c>
      <c r="D7" s="19">
        <v>14.018122062459685</v>
      </c>
      <c r="E7" s="19">
        <v>11.879063693830302</v>
      </c>
      <c r="F7" s="19">
        <v>0.17680000000000001</v>
      </c>
      <c r="G7" s="19">
        <v>7.0285556320378371</v>
      </c>
      <c r="H7" s="19">
        <v>11.202263270912276</v>
      </c>
      <c r="I7" s="19">
        <v>2.5882399462478807</v>
      </c>
      <c r="J7" s="19">
        <v>0.18645150800240337</v>
      </c>
      <c r="K7" s="19">
        <v>0.22175216086893956</v>
      </c>
      <c r="L7" s="19">
        <v>0.16821938118085428</v>
      </c>
      <c r="M7" s="19">
        <v>1.9757536980100764E-2</v>
      </c>
      <c r="N7" s="19">
        <f t="shared" si="0"/>
        <v>100.38827718366265</v>
      </c>
    </row>
    <row r="8" spans="1:14">
      <c r="A8" s="53" t="s">
        <v>124</v>
      </c>
      <c r="B8" s="19">
        <v>50.774330472469693</v>
      </c>
      <c r="C8" s="19">
        <v>1.8831220009381184</v>
      </c>
      <c r="D8" s="19">
        <v>13.667801615458796</v>
      </c>
      <c r="E8" s="19">
        <v>11.483244087918253</v>
      </c>
      <c r="F8" s="19">
        <v>0.18579999999999999</v>
      </c>
      <c r="G8" s="19">
        <v>7.0284566339046393</v>
      </c>
      <c r="H8" s="19">
        <v>11.256818176255425</v>
      </c>
      <c r="I8" s="19">
        <v>2.8124200006496927</v>
      </c>
      <c r="J8" s="19">
        <v>0.19001574818695505</v>
      </c>
      <c r="K8" s="19">
        <v>0.18011124406998322</v>
      </c>
      <c r="L8" s="19">
        <v>0.16966486021515259</v>
      </c>
      <c r="M8" s="19">
        <v>3.2010585649692037E-2</v>
      </c>
      <c r="N8" s="19">
        <f t="shared" si="0"/>
        <v>99.663795425716373</v>
      </c>
    </row>
    <row r="9" spans="1:14">
      <c r="A9" s="62" t="s">
        <v>124</v>
      </c>
      <c r="B9" s="22">
        <v>51.079888638588493</v>
      </c>
      <c r="C9" s="22">
        <v>1.8735448066846556</v>
      </c>
      <c r="D9" s="22">
        <v>13.84475812278516</v>
      </c>
      <c r="E9" s="22">
        <v>11.722333371304741</v>
      </c>
      <c r="F9" s="22">
        <v>0.15379999999999999</v>
      </c>
      <c r="G9" s="22">
        <v>7.1373806330432723</v>
      </c>
      <c r="H9" s="22">
        <v>11.176305954906505</v>
      </c>
      <c r="I9" s="22">
        <v>2.8751886882887723</v>
      </c>
      <c r="J9" s="22">
        <v>0.17937126141144569</v>
      </c>
      <c r="K9" s="22">
        <v>0.23738959152292741</v>
      </c>
      <c r="L9" s="22">
        <v>0.16490353689218118</v>
      </c>
      <c r="M9" s="22">
        <v>2.7628302596733951E-2</v>
      </c>
      <c r="N9" s="22">
        <f t="shared" si="0"/>
        <v>100.47249290802492</v>
      </c>
    </row>
    <row r="10" spans="1:14" ht="15.75">
      <c r="A10" s="56" t="s">
        <v>120</v>
      </c>
      <c r="B10" s="57">
        <f t="shared" ref="B10:N10" si="1">AVERAGE(B4:B9)</f>
        <v>50.592291820579796</v>
      </c>
      <c r="C10" s="57">
        <f t="shared" si="1"/>
        <v>1.8620601948466835</v>
      </c>
      <c r="D10" s="57">
        <f t="shared" si="1"/>
        <v>13.757681136295943</v>
      </c>
      <c r="E10" s="57">
        <f t="shared" si="1"/>
        <v>11.626244718148024</v>
      </c>
      <c r="F10" s="57">
        <f t="shared" si="1"/>
        <v>0.18344999999999997</v>
      </c>
      <c r="G10" s="57">
        <f t="shared" si="1"/>
        <v>7.0594153554419607</v>
      </c>
      <c r="H10" s="57">
        <f t="shared" si="1"/>
        <v>11.262593736337708</v>
      </c>
      <c r="I10" s="57">
        <f t="shared" si="1"/>
        <v>2.7282384379768523</v>
      </c>
      <c r="J10" s="57">
        <f t="shared" si="1"/>
        <v>0.19197506192901481</v>
      </c>
      <c r="K10" s="57">
        <f t="shared" si="1"/>
        <v>0.21132403561470317</v>
      </c>
      <c r="L10" s="57">
        <f t="shared" si="1"/>
        <v>0.16105677898952092</v>
      </c>
      <c r="M10" s="57">
        <f t="shared" si="1"/>
        <v>2.717281227320997E-2</v>
      </c>
      <c r="N10" s="57">
        <f t="shared" si="1"/>
        <v>99.663504088433413</v>
      </c>
    </row>
    <row r="11" spans="1:14" ht="15.75">
      <c r="A11" s="58" t="s">
        <v>121</v>
      </c>
      <c r="B11" s="57">
        <f t="shared" ref="B11:N11" si="2">2*STDEV(B4:B9)</f>
        <v>1.6905493956120645</v>
      </c>
      <c r="C11" s="57">
        <f t="shared" si="2"/>
        <v>4.444151429652695E-2</v>
      </c>
      <c r="D11" s="57">
        <f t="shared" si="2"/>
        <v>0.34051161829219212</v>
      </c>
      <c r="E11" s="57">
        <f t="shared" si="2"/>
        <v>0.34336266906094404</v>
      </c>
      <c r="F11" s="57">
        <f t="shared" si="2"/>
        <v>3.3133849761233604E-2</v>
      </c>
      <c r="G11" s="57">
        <f t="shared" si="2"/>
        <v>0.14574476380287563</v>
      </c>
      <c r="H11" s="57">
        <f t="shared" si="2"/>
        <v>0.15117630756825018</v>
      </c>
      <c r="I11" s="57">
        <f t="shared" si="2"/>
        <v>0.34292410147142793</v>
      </c>
      <c r="J11" s="57">
        <f t="shared" si="2"/>
        <v>1.8649422005477596E-2</v>
      </c>
      <c r="K11" s="57">
        <f t="shared" si="2"/>
        <v>4.2438448611831589E-2</v>
      </c>
      <c r="L11" s="57">
        <f t="shared" si="2"/>
        <v>1.932398180305241E-2</v>
      </c>
      <c r="M11" s="57">
        <f t="shared" si="2"/>
        <v>1.2082343506788136E-2</v>
      </c>
      <c r="N11" s="57">
        <f t="shared" si="2"/>
        <v>1.639760693284682</v>
      </c>
    </row>
    <row r="12" spans="1:14" ht="15.75">
      <c r="A12" s="59" t="s">
        <v>166</v>
      </c>
      <c r="B12" s="60">
        <v>50.81</v>
      </c>
      <c r="C12" s="60">
        <v>1.85</v>
      </c>
      <c r="D12" s="60">
        <v>14.06</v>
      </c>
      <c r="E12" s="60">
        <v>11.84</v>
      </c>
      <c r="F12" s="60">
        <v>0.22</v>
      </c>
      <c r="G12" s="60">
        <v>6.71</v>
      </c>
      <c r="H12" s="60">
        <v>11.12</v>
      </c>
      <c r="I12" s="60">
        <v>2.62</v>
      </c>
      <c r="J12" s="60">
        <v>0.19</v>
      </c>
      <c r="K12" s="60">
        <v>0.2</v>
      </c>
      <c r="L12" s="60"/>
      <c r="M12" s="60"/>
      <c r="N12" s="60">
        <v>99.62</v>
      </c>
    </row>
    <row r="13" spans="1:14" ht="15.75">
      <c r="A13" s="61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>
      <c r="A14" s="53" t="s">
        <v>119</v>
      </c>
      <c r="B14" s="19">
        <v>48.550076112298768</v>
      </c>
      <c r="C14" s="19">
        <v>1.6985511358468465E-2</v>
      </c>
      <c r="D14" s="19">
        <v>24.997616226367729</v>
      </c>
      <c r="E14" s="19">
        <v>2.2067430201878482E-2</v>
      </c>
      <c r="F14" s="19">
        <v>2.1999999999999999E-2</v>
      </c>
      <c r="G14" s="19">
        <v>1.9869261204756124E-2</v>
      </c>
      <c r="H14" s="19">
        <v>14.017299735778867</v>
      </c>
      <c r="I14" s="19">
        <v>5.3135681136306161</v>
      </c>
      <c r="J14" s="19">
        <v>0.86740451369967897</v>
      </c>
      <c r="K14" s="19">
        <v>0</v>
      </c>
      <c r="L14" s="19">
        <v>0.53400219585915776</v>
      </c>
      <c r="M14" s="19">
        <v>1.4442729071106395</v>
      </c>
      <c r="N14" s="19">
        <f>SUM(B14:M14)</f>
        <v>95.805162007510575</v>
      </c>
    </row>
    <row r="15" spans="1:14">
      <c r="A15" s="53" t="s">
        <v>119</v>
      </c>
      <c r="B15" s="19">
        <v>49.263636278607841</v>
      </c>
      <c r="C15" s="19">
        <v>3.5275552564721029E-2</v>
      </c>
      <c r="D15" s="19">
        <v>24.600111463543644</v>
      </c>
      <c r="E15" s="19">
        <v>0.1048502272062824</v>
      </c>
      <c r="F15" s="19">
        <v>0</v>
      </c>
      <c r="G15" s="19">
        <v>0</v>
      </c>
      <c r="H15" s="19">
        <v>13.934165142325265</v>
      </c>
      <c r="I15" s="19">
        <v>5.5946614069640885</v>
      </c>
      <c r="J15" s="19">
        <v>0.86805841719613142</v>
      </c>
      <c r="K15" s="19">
        <v>2.5308603482601961E-2</v>
      </c>
      <c r="L15" s="19">
        <v>0.54677454635305611</v>
      </c>
      <c r="M15" s="19">
        <v>1.4160507939126552</v>
      </c>
      <c r="N15" s="19">
        <f t="shared" ref="N15:N23" si="3">SUM(B15:M15)</f>
        <v>96.388892432156283</v>
      </c>
    </row>
    <row r="16" spans="1:14">
      <c r="A16" s="53" t="s">
        <v>119</v>
      </c>
      <c r="B16" s="19">
        <v>49.017357270846539</v>
      </c>
      <c r="C16" s="19">
        <v>3.2310548727695868E-3</v>
      </c>
      <c r="D16" s="19">
        <v>24.816971722808756</v>
      </c>
      <c r="E16" s="19">
        <v>6.7916088389096435E-2</v>
      </c>
      <c r="F16" s="19">
        <v>1.6E-2</v>
      </c>
      <c r="G16" s="19">
        <v>1.4599635095449488E-2</v>
      </c>
      <c r="H16" s="19">
        <v>13.940463509135549</v>
      </c>
      <c r="I16" s="19">
        <v>5.3319203339905918</v>
      </c>
      <c r="J16" s="19">
        <v>0.86112354765992183</v>
      </c>
      <c r="K16" s="19">
        <v>4.7208100624663372E-2</v>
      </c>
      <c r="L16" s="19">
        <v>0.51898609359026437</v>
      </c>
      <c r="M16" s="19">
        <v>1.4153088363802369</v>
      </c>
      <c r="N16" s="19">
        <f t="shared" si="3"/>
        <v>96.051086193393843</v>
      </c>
    </row>
    <row r="17" spans="1:14">
      <c r="A17" s="53" t="s">
        <v>119</v>
      </c>
      <c r="B17" s="19">
        <v>49.102190494850774</v>
      </c>
      <c r="C17" s="19">
        <v>2.7964315939329226E-2</v>
      </c>
      <c r="D17" s="19">
        <v>25.059555794506171</v>
      </c>
      <c r="E17" s="19">
        <v>0.14731084275906342</v>
      </c>
      <c r="F17" s="19">
        <v>6.0199999999999997E-2</v>
      </c>
      <c r="G17" s="19">
        <v>4.6951310917311999E-3</v>
      </c>
      <c r="H17" s="19">
        <v>13.879166404058713</v>
      </c>
      <c r="I17" s="19">
        <v>5.4339589449984986</v>
      </c>
      <c r="J17" s="19">
        <v>0.83044517606162027</v>
      </c>
      <c r="K17" s="19">
        <v>0</v>
      </c>
      <c r="L17" s="19">
        <v>0.5637878506345595</v>
      </c>
      <c r="M17" s="19">
        <v>1.4447883003956405</v>
      </c>
      <c r="N17" s="19">
        <f t="shared" si="3"/>
        <v>96.554063255296086</v>
      </c>
    </row>
    <row r="18" spans="1:14">
      <c r="A18" s="53" t="s">
        <v>119</v>
      </c>
      <c r="B18" s="19">
        <v>50.278327592753662</v>
      </c>
      <c r="C18" s="19">
        <v>7.6169512479472715E-3</v>
      </c>
      <c r="D18" s="19">
        <v>25.124426551500786</v>
      </c>
      <c r="E18" s="19">
        <v>0.14126885543470979</v>
      </c>
      <c r="F18" s="19">
        <v>7.9000000000000008E-3</v>
      </c>
      <c r="G18" s="19">
        <v>0</v>
      </c>
      <c r="H18" s="19">
        <v>13.656706825872797</v>
      </c>
      <c r="I18" s="19">
        <v>5.3310487034596203</v>
      </c>
      <c r="J18" s="19">
        <v>0.85007591572105812</v>
      </c>
      <c r="K18" s="19">
        <v>4.9776296453138857E-2</v>
      </c>
      <c r="L18" s="19">
        <v>0.52112120610703139</v>
      </c>
      <c r="M18" s="19">
        <v>1.4547823548220324</v>
      </c>
      <c r="N18" s="19">
        <f t="shared" si="3"/>
        <v>97.423051253372776</v>
      </c>
    </row>
    <row r="19" spans="1:14">
      <c r="A19" s="53" t="s">
        <v>119</v>
      </c>
      <c r="B19" s="19">
        <v>50.338220038461074</v>
      </c>
      <c r="C19" s="19">
        <v>0</v>
      </c>
      <c r="D19" s="19">
        <v>25.065572365597767</v>
      </c>
      <c r="E19" s="19">
        <v>5.2625861151590791E-2</v>
      </c>
      <c r="F19" s="19">
        <v>5.7099999999999998E-2</v>
      </c>
      <c r="G19" s="19">
        <v>2.3602665324690061E-2</v>
      </c>
      <c r="H19" s="19">
        <v>13.727777654911751</v>
      </c>
      <c r="I19" s="19">
        <v>5.5037413015772358</v>
      </c>
      <c r="J19" s="19">
        <v>0.85753238706472956</v>
      </c>
      <c r="K19" s="19">
        <v>2.7672339393962603E-2</v>
      </c>
      <c r="L19" s="19">
        <v>0.56066762910766987</v>
      </c>
      <c r="M19" s="19">
        <v>1.4056347733627426</v>
      </c>
      <c r="N19" s="19">
        <f t="shared" si="3"/>
        <v>97.620147015953222</v>
      </c>
    </row>
    <row r="20" spans="1:14">
      <c r="A20" s="53" t="s">
        <v>119</v>
      </c>
      <c r="B20" s="19">
        <v>49.172146163590163</v>
      </c>
      <c r="C20" s="19">
        <v>0</v>
      </c>
      <c r="D20" s="19">
        <v>24.821117092451495</v>
      </c>
      <c r="E20" s="19">
        <v>0.1299217171506421</v>
      </c>
      <c r="F20" s="19">
        <v>0</v>
      </c>
      <c r="G20" s="19">
        <v>1.1145625277802797E-2</v>
      </c>
      <c r="H20" s="19">
        <v>13.832701097675585</v>
      </c>
      <c r="I20" s="19">
        <v>5.2382547765555305</v>
      </c>
      <c r="J20" s="19">
        <v>0.84598277068040706</v>
      </c>
      <c r="K20" s="19">
        <v>0</v>
      </c>
      <c r="L20" s="19">
        <v>0.54398627112468334</v>
      </c>
      <c r="M20" s="19">
        <v>1.4257812353101638</v>
      </c>
      <c r="N20" s="19">
        <f t="shared" si="3"/>
        <v>96.021036749816474</v>
      </c>
    </row>
    <row r="21" spans="1:14">
      <c r="A21" s="53" t="s">
        <v>119</v>
      </c>
      <c r="B21" s="19">
        <v>49.177037109653106</v>
      </c>
      <c r="C21" s="19">
        <v>3.2393597080791182E-2</v>
      </c>
      <c r="D21" s="19">
        <v>25.046772648142369</v>
      </c>
      <c r="E21" s="19">
        <v>0.12662571722660515</v>
      </c>
      <c r="F21" s="19">
        <v>5.3600000000000002E-2</v>
      </c>
      <c r="G21" s="19">
        <v>1.4975092243688279E-2</v>
      </c>
      <c r="H21" s="19">
        <v>13.782305768230907</v>
      </c>
      <c r="I21" s="19">
        <v>5.1997280005439155</v>
      </c>
      <c r="J21" s="19">
        <v>0.85971043467061203</v>
      </c>
      <c r="K21" s="19">
        <v>1.7725174223902043E-2</v>
      </c>
      <c r="L21" s="19">
        <v>0.53593324869598191</v>
      </c>
      <c r="M21" s="19">
        <v>1.4347329230383923</v>
      </c>
      <c r="N21" s="19">
        <f t="shared" si="3"/>
        <v>96.281539713750277</v>
      </c>
    </row>
    <row r="22" spans="1:14">
      <c r="A22" s="53" t="s">
        <v>119</v>
      </c>
      <c r="B22" s="19">
        <v>48.592089274703973</v>
      </c>
      <c r="C22" s="19">
        <v>0</v>
      </c>
      <c r="D22" s="19">
        <v>24.707020003864493</v>
      </c>
      <c r="E22" s="19">
        <v>0.1019213879379374</v>
      </c>
      <c r="F22" s="19">
        <v>8.9999999999999998E-4</v>
      </c>
      <c r="G22" s="19">
        <v>1.9469504924596086E-2</v>
      </c>
      <c r="H22" s="19">
        <v>13.919466803244891</v>
      </c>
      <c r="I22" s="19">
        <v>5.3094611126274858</v>
      </c>
      <c r="J22" s="19">
        <v>0.82513495685980798</v>
      </c>
      <c r="K22" s="19">
        <v>1.8906375875436941E-2</v>
      </c>
      <c r="L22" s="19">
        <v>0.54026668949807144</v>
      </c>
      <c r="M22" s="19">
        <v>1.4206021529358259</v>
      </c>
      <c r="N22" s="19">
        <f t="shared" si="3"/>
        <v>95.45523826247252</v>
      </c>
    </row>
    <row r="23" spans="1:14">
      <c r="A23" s="53" t="s">
        <v>119</v>
      </c>
      <c r="B23" s="19">
        <v>48.707161402114124</v>
      </c>
      <c r="C23" s="19">
        <v>2.2072720935196375E-3</v>
      </c>
      <c r="D23" s="19">
        <v>24.891423659285095</v>
      </c>
      <c r="E23" s="19">
        <v>8.4988008691340711E-2</v>
      </c>
      <c r="F23" s="19">
        <v>6.2799999999999995E-2</v>
      </c>
      <c r="G23" s="19">
        <v>6.0832651994025206E-3</v>
      </c>
      <c r="H23" s="19">
        <v>13.818833701282177</v>
      </c>
      <c r="I23" s="19">
        <v>5.6513388995368024</v>
      </c>
      <c r="J23" s="19">
        <v>0.86619165337201087</v>
      </c>
      <c r="K23" s="19">
        <v>9.4176374239378791E-3</v>
      </c>
      <c r="L23" s="19">
        <v>0.53987473991128698</v>
      </c>
      <c r="M23" s="19">
        <v>1.4390306784527638</v>
      </c>
      <c r="N23" s="22">
        <f t="shared" si="3"/>
        <v>96.079350917362447</v>
      </c>
    </row>
    <row r="24" spans="1:14" ht="15.75">
      <c r="A24" s="56" t="s">
        <v>120</v>
      </c>
      <c r="B24" s="55">
        <f t="shared" ref="B24:N24" si="4">AVERAGE(B14:B23)</f>
        <v>49.219824173788012</v>
      </c>
      <c r="C24" s="55">
        <f t="shared" si="4"/>
        <v>1.2567425515754641E-2</v>
      </c>
      <c r="D24" s="55">
        <f t="shared" si="4"/>
        <v>24.91305875280683</v>
      </c>
      <c r="E24" s="55">
        <f t="shared" si="4"/>
        <v>9.794961361491468E-2</v>
      </c>
      <c r="F24" s="55">
        <f t="shared" si="4"/>
        <v>2.8050000000000002E-2</v>
      </c>
      <c r="G24" s="55">
        <f t="shared" si="4"/>
        <v>1.1444018036211655E-2</v>
      </c>
      <c r="H24" s="55">
        <f t="shared" si="4"/>
        <v>13.85088866425165</v>
      </c>
      <c r="I24" s="55">
        <f t="shared" si="4"/>
        <v>5.390768159388438</v>
      </c>
      <c r="J24" s="55">
        <f t="shared" si="4"/>
        <v>0.85316597729859789</v>
      </c>
      <c r="K24" s="55">
        <f t="shared" si="4"/>
        <v>1.9601452747764366E-2</v>
      </c>
      <c r="L24" s="55">
        <f t="shared" si="4"/>
        <v>0.54054004708817627</v>
      </c>
      <c r="M24" s="55">
        <f t="shared" si="4"/>
        <v>1.4300984955721092</v>
      </c>
      <c r="N24" s="55">
        <f t="shared" si="4"/>
        <v>96.367956780108472</v>
      </c>
    </row>
    <row r="25" spans="1:14" ht="15.75">
      <c r="A25" s="58" t="s">
        <v>121</v>
      </c>
      <c r="B25" s="57">
        <f t="shared" ref="B25:N25" si="5">2*STDEV(B14:B23)</f>
        <v>1.2538880758462638</v>
      </c>
      <c r="C25" s="57">
        <f t="shared" si="5"/>
        <v>2.8737495241514852E-2</v>
      </c>
      <c r="D25" s="57">
        <f t="shared" si="5"/>
        <v>0.34830991258812205</v>
      </c>
      <c r="E25" s="57">
        <f t="shared" si="5"/>
        <v>8.1930538528661487E-2</v>
      </c>
      <c r="F25" s="57">
        <f t="shared" si="5"/>
        <v>5.4309585812369346E-2</v>
      </c>
      <c r="G25" s="57">
        <f t="shared" si="5"/>
        <v>1.6891254174143239E-2</v>
      </c>
      <c r="H25" s="57">
        <f t="shared" si="5"/>
        <v>0.21815253573989918</v>
      </c>
      <c r="I25" s="57">
        <f t="shared" si="5"/>
        <v>0.30070641198425546</v>
      </c>
      <c r="J25" s="57">
        <f t="shared" si="5"/>
        <v>3.0423142932635667E-2</v>
      </c>
      <c r="K25" s="57">
        <f t="shared" si="5"/>
        <v>3.6701338016085584E-2</v>
      </c>
      <c r="L25" s="57">
        <f t="shared" si="5"/>
        <v>2.9078232511226897E-2</v>
      </c>
      <c r="M25" s="57">
        <f t="shared" si="5"/>
        <v>3.1627160827629494E-2</v>
      </c>
      <c r="N25" s="57">
        <f t="shared" si="5"/>
        <v>1.362610800208732</v>
      </c>
    </row>
    <row r="26" spans="1:14" ht="15.75">
      <c r="A26" s="59" t="s">
        <v>166</v>
      </c>
      <c r="B26" s="60">
        <v>49.78</v>
      </c>
      <c r="C26" s="22"/>
      <c r="D26" s="60">
        <v>25.05</v>
      </c>
      <c r="E26" s="60"/>
      <c r="F26" s="22"/>
      <c r="G26" s="22"/>
      <c r="H26" s="60">
        <v>13.58</v>
      </c>
      <c r="I26" s="60">
        <v>5.2</v>
      </c>
      <c r="J26" s="60">
        <v>0.78</v>
      </c>
      <c r="K26" s="22"/>
      <c r="L26" s="60"/>
      <c r="M26" s="60">
        <v>1.43</v>
      </c>
      <c r="N26" s="60">
        <v>97.17</v>
      </c>
    </row>
    <row r="27" spans="1:14" ht="15.75">
      <c r="A27" s="61"/>
      <c r="B27" s="57"/>
      <c r="C27" s="19"/>
      <c r="D27" s="57"/>
      <c r="E27" s="57"/>
      <c r="F27" s="19"/>
      <c r="G27" s="19"/>
      <c r="H27" s="57"/>
      <c r="I27" s="57"/>
      <c r="J27" s="57"/>
      <c r="K27" s="19"/>
      <c r="L27" s="57"/>
      <c r="M27" s="57"/>
      <c r="N27" s="57"/>
    </row>
    <row r="28" spans="1:14">
      <c r="A28" s="53" t="s">
        <v>122</v>
      </c>
      <c r="B28" s="19">
        <v>76.944236378074976</v>
      </c>
      <c r="C28" s="19">
        <v>8.1427899916928254E-2</v>
      </c>
      <c r="D28" s="19">
        <v>12.084280099081047</v>
      </c>
      <c r="E28" s="19">
        <v>1.0038746168881101</v>
      </c>
      <c r="F28" s="19">
        <v>0</v>
      </c>
      <c r="G28" s="19">
        <v>2.6021469664330703E-2</v>
      </c>
      <c r="H28" s="19">
        <v>0.43779915543473619</v>
      </c>
      <c r="I28" s="19">
        <v>3.7776961084741036</v>
      </c>
      <c r="J28" s="19">
        <v>4.8610599315157206</v>
      </c>
      <c r="K28" s="19">
        <v>0</v>
      </c>
      <c r="L28" s="19">
        <v>4.5557057315135678E-3</v>
      </c>
      <c r="M28" s="19">
        <v>9.4568899577277793E-2</v>
      </c>
      <c r="N28" s="19">
        <f t="shared" ref="N28:N37" si="6">SUM(B28:M28)</f>
        <v>99.315520264358753</v>
      </c>
    </row>
    <row r="29" spans="1:14">
      <c r="A29" s="53" t="s">
        <v>122</v>
      </c>
      <c r="B29" s="19">
        <v>76.471835898581176</v>
      </c>
      <c r="C29" s="19">
        <v>8.4335845709988144E-2</v>
      </c>
      <c r="D29" s="19">
        <v>12.03485451451769</v>
      </c>
      <c r="E29" s="19">
        <v>1.2518650157623776</v>
      </c>
      <c r="F29" s="19">
        <v>7.0300000000000001E-2</v>
      </c>
      <c r="G29" s="19">
        <v>0</v>
      </c>
      <c r="H29" s="19">
        <v>0.43894884420369318</v>
      </c>
      <c r="I29" s="19">
        <v>3.7204717499333348</v>
      </c>
      <c r="J29" s="19">
        <v>4.9202555280372344</v>
      </c>
      <c r="K29" s="19">
        <v>1.1126108534506858E-2</v>
      </c>
      <c r="L29" s="19">
        <v>0</v>
      </c>
      <c r="M29" s="19">
        <v>8.3886523573347513E-2</v>
      </c>
      <c r="N29" s="19">
        <f t="shared" si="6"/>
        <v>99.087880028853348</v>
      </c>
    </row>
    <row r="30" spans="1:14">
      <c r="A30" s="53" t="s">
        <v>122</v>
      </c>
      <c r="B30" s="19">
        <v>76.717550224371124</v>
      </c>
      <c r="C30" s="19">
        <v>9.5377499917964709E-2</v>
      </c>
      <c r="D30" s="19">
        <v>12.078095853329682</v>
      </c>
      <c r="E30" s="19">
        <v>1.104414285149613</v>
      </c>
      <c r="F30" s="19">
        <v>2.5999999999999999E-2</v>
      </c>
      <c r="G30" s="19">
        <v>0</v>
      </c>
      <c r="H30" s="19">
        <v>0.44609607426256587</v>
      </c>
      <c r="I30" s="19">
        <v>3.8274786366385425</v>
      </c>
      <c r="J30" s="19">
        <v>4.8747753039177457</v>
      </c>
      <c r="K30" s="19">
        <v>2.2765025247683892E-2</v>
      </c>
      <c r="L30" s="19">
        <v>0</v>
      </c>
      <c r="M30" s="19">
        <v>0.12343514847786428</v>
      </c>
      <c r="N30" s="19">
        <f t="shared" si="6"/>
        <v>99.315988051312786</v>
      </c>
    </row>
    <row r="31" spans="1:14">
      <c r="A31" s="53" t="s">
        <v>122</v>
      </c>
      <c r="B31" s="19">
        <v>76.700621528224062</v>
      </c>
      <c r="C31" s="19">
        <v>9.9099866194143446E-2</v>
      </c>
      <c r="D31" s="19">
        <v>12.039814809712835</v>
      </c>
      <c r="E31" s="19">
        <v>1.1103196348640489</v>
      </c>
      <c r="F31" s="19">
        <v>8.1699999999999995E-2</v>
      </c>
      <c r="G31" s="19">
        <v>2.1559389123337564E-2</v>
      </c>
      <c r="H31" s="19">
        <v>0.44797701184439603</v>
      </c>
      <c r="I31" s="19">
        <v>3.6755152713660442</v>
      </c>
      <c r="J31" s="19">
        <v>4.9055526254028301</v>
      </c>
      <c r="K31" s="19">
        <v>5.9046700061071294E-2</v>
      </c>
      <c r="L31" s="19">
        <v>4.9973614991967027E-3</v>
      </c>
      <c r="M31" s="19">
        <v>0.12120454618522261</v>
      </c>
      <c r="N31" s="19">
        <f t="shared" si="6"/>
        <v>99.267408744477194</v>
      </c>
    </row>
    <row r="32" spans="1:14">
      <c r="A32" s="53" t="s">
        <v>122</v>
      </c>
      <c r="B32" s="19">
        <v>76.797037387938701</v>
      </c>
      <c r="C32" s="19">
        <v>7.6610624457352006E-2</v>
      </c>
      <c r="D32" s="19">
        <v>12.138614490138957</v>
      </c>
      <c r="E32" s="19">
        <v>0.99090557442797456</v>
      </c>
      <c r="F32" s="19">
        <v>6.5299999999999997E-2</v>
      </c>
      <c r="G32" s="19">
        <v>0</v>
      </c>
      <c r="H32" s="19">
        <v>0.4405711980535042</v>
      </c>
      <c r="I32" s="19">
        <v>3.6813316883200358</v>
      </c>
      <c r="J32" s="19">
        <v>4.8943801867829579</v>
      </c>
      <c r="K32" s="19">
        <v>0</v>
      </c>
      <c r="L32" s="19">
        <v>0</v>
      </c>
      <c r="M32" s="19">
        <v>0.11972449546494879</v>
      </c>
      <c r="N32" s="19">
        <f t="shared" si="6"/>
        <v>99.204475645584409</v>
      </c>
    </row>
    <row r="33" spans="1:14">
      <c r="A33" s="53" t="s">
        <v>122</v>
      </c>
      <c r="B33" s="19">
        <v>76.62323354136845</v>
      </c>
      <c r="C33" s="19">
        <v>7.5998994352432861E-2</v>
      </c>
      <c r="D33" s="19">
        <v>11.978857861481321</v>
      </c>
      <c r="E33" s="19">
        <v>1.2168286273597286</v>
      </c>
      <c r="F33" s="19">
        <v>1.66E-2</v>
      </c>
      <c r="G33" s="19">
        <v>1.5541380377088833E-2</v>
      </c>
      <c r="H33" s="19">
        <v>0.46315580850978794</v>
      </c>
      <c r="I33" s="19">
        <v>3.752311436179093</v>
      </c>
      <c r="J33" s="19">
        <v>4.8855460996351203</v>
      </c>
      <c r="K33" s="19">
        <v>1.3541461713526768E-2</v>
      </c>
      <c r="L33" s="19">
        <v>0</v>
      </c>
      <c r="M33" s="19">
        <v>0.12110067967534416</v>
      </c>
      <c r="N33" s="19">
        <f t="shared" si="6"/>
        <v>99.162715890651896</v>
      </c>
    </row>
    <row r="34" spans="1:14">
      <c r="A34" s="53" t="s">
        <v>122</v>
      </c>
      <c r="B34" s="19">
        <v>76.63162756631074</v>
      </c>
      <c r="C34" s="19">
        <v>8.0838754619841205E-2</v>
      </c>
      <c r="D34" s="19">
        <v>12.144604570798881</v>
      </c>
      <c r="E34" s="19">
        <v>1.1168575808222014</v>
      </c>
      <c r="F34" s="19">
        <v>3.4599999999999999E-2</v>
      </c>
      <c r="G34" s="19">
        <v>9.6037721793026769E-3</v>
      </c>
      <c r="H34" s="19">
        <v>0.4522942666611981</v>
      </c>
      <c r="I34" s="19">
        <v>3.7165362639799455</v>
      </c>
      <c r="J34" s="19">
        <v>4.890871536355669</v>
      </c>
      <c r="K34" s="19">
        <v>3.3633571619460095E-2</v>
      </c>
      <c r="L34" s="19">
        <v>1.2256540114607252E-2</v>
      </c>
      <c r="M34" s="19">
        <v>0.10438688880141096</v>
      </c>
      <c r="N34" s="19">
        <f t="shared" si="6"/>
        <v>99.228111312263266</v>
      </c>
    </row>
    <row r="35" spans="1:14">
      <c r="A35" s="53" t="s">
        <v>122</v>
      </c>
      <c r="B35" s="19">
        <v>76.79007434357392</v>
      </c>
      <c r="C35" s="19">
        <v>7.5381011178018029E-2</v>
      </c>
      <c r="D35" s="19">
        <v>11.971357312041402</v>
      </c>
      <c r="E35" s="19">
        <v>0.99177046520239243</v>
      </c>
      <c r="F35" s="19">
        <v>0</v>
      </c>
      <c r="G35" s="19">
        <v>3.6448131641919505E-2</v>
      </c>
      <c r="H35" s="19">
        <v>0.44887190127350901</v>
      </c>
      <c r="I35" s="19">
        <v>3.7891932814386577</v>
      </c>
      <c r="J35" s="19">
        <v>4.8892486969710962</v>
      </c>
      <c r="K35" s="19">
        <v>0</v>
      </c>
      <c r="L35" s="19">
        <v>4.0281043041168413E-3</v>
      </c>
      <c r="M35" s="19">
        <v>0.11575022124791504</v>
      </c>
      <c r="N35" s="19">
        <f t="shared" si="6"/>
        <v>99.112123468872952</v>
      </c>
    </row>
    <row r="36" spans="1:14">
      <c r="A36" s="53" t="s">
        <v>122</v>
      </c>
      <c r="B36" s="19">
        <v>76.746414178116623</v>
      </c>
      <c r="C36" s="19">
        <v>6.8044667624503258E-2</v>
      </c>
      <c r="D36" s="19">
        <v>12.124124396896054</v>
      </c>
      <c r="E36" s="19">
        <v>1.1381784321483877</v>
      </c>
      <c r="F36" s="19">
        <v>2.5000000000000001E-2</v>
      </c>
      <c r="G36" s="19">
        <v>4.9267924111166581E-2</v>
      </c>
      <c r="H36" s="19">
        <v>0.45468639289025015</v>
      </c>
      <c r="I36" s="19">
        <v>3.6468281980594148</v>
      </c>
      <c r="J36" s="19">
        <v>4.885726686673606</v>
      </c>
      <c r="K36" s="19">
        <v>3.6327530740698209E-3</v>
      </c>
      <c r="L36" s="19">
        <v>0</v>
      </c>
      <c r="M36" s="19">
        <v>0.10773172820515237</v>
      </c>
      <c r="N36" s="19">
        <f t="shared" si="6"/>
        <v>99.249635357799235</v>
      </c>
    </row>
    <row r="37" spans="1:14">
      <c r="A37" s="62" t="s">
        <v>122</v>
      </c>
      <c r="B37" s="22">
        <v>76.672083273090394</v>
      </c>
      <c r="C37" s="22">
        <v>0.11116234260575496</v>
      </c>
      <c r="D37" s="22">
        <v>12.001781068805185</v>
      </c>
      <c r="E37" s="22">
        <v>1.0940883517247511</v>
      </c>
      <c r="F37" s="22">
        <v>5.3699999999999998E-2</v>
      </c>
      <c r="G37" s="22">
        <v>4.664143794647338E-2</v>
      </c>
      <c r="H37" s="22">
        <v>0.46091334008293094</v>
      </c>
      <c r="I37" s="22">
        <v>3.5661120410468117</v>
      </c>
      <c r="J37" s="22">
        <v>4.8941606411282548</v>
      </c>
      <c r="K37" s="22">
        <v>2.5033508329984824E-2</v>
      </c>
      <c r="L37" s="22">
        <v>8.8440812675914891E-4</v>
      </c>
      <c r="M37" s="22">
        <v>0.10475998492268375</v>
      </c>
      <c r="N37" s="22">
        <f t="shared" si="6"/>
        <v>99.031320397809978</v>
      </c>
    </row>
    <row r="38" spans="1:14" ht="15.75">
      <c r="A38" s="56" t="s">
        <v>120</v>
      </c>
      <c r="B38" s="57">
        <f t="shared" ref="B38:N38" si="7">AVERAGE(B28:B37)</f>
        <v>76.709471431965014</v>
      </c>
      <c r="C38" s="57">
        <f t="shared" si="7"/>
        <v>8.4827750657692685E-2</v>
      </c>
      <c r="D38" s="57">
        <f t="shared" si="7"/>
        <v>12.059638497680305</v>
      </c>
      <c r="E38" s="57">
        <f t="shared" si="7"/>
        <v>1.1019102584349585</v>
      </c>
      <c r="F38" s="57">
        <f t="shared" si="7"/>
        <v>3.7319999999999999E-2</v>
      </c>
      <c r="G38" s="57">
        <f t="shared" si="7"/>
        <v>2.0508350504361925E-2</v>
      </c>
      <c r="H38" s="57">
        <f t="shared" si="7"/>
        <v>0.44913139932165719</v>
      </c>
      <c r="I38" s="57">
        <f t="shared" si="7"/>
        <v>3.7153474675435989</v>
      </c>
      <c r="J38" s="57">
        <f t="shared" si="7"/>
        <v>4.8901577236420231</v>
      </c>
      <c r="K38" s="57">
        <f t="shared" si="7"/>
        <v>1.6877912858030357E-2</v>
      </c>
      <c r="L38" s="57">
        <f t="shared" si="7"/>
        <v>2.6722119776193512E-3</v>
      </c>
      <c r="M38" s="57">
        <f t="shared" si="7"/>
        <v>0.10965491161311672</v>
      </c>
      <c r="N38" s="57">
        <f t="shared" si="7"/>
        <v>99.197517916198379</v>
      </c>
    </row>
    <row r="39" spans="1:14" ht="15.75">
      <c r="A39" s="58" t="s">
        <v>121</v>
      </c>
      <c r="B39" s="57">
        <f t="shared" ref="B39:N39" si="8">2*STDEV(B28:B37)</f>
        <v>0.25135430721400254</v>
      </c>
      <c r="C39" s="57">
        <f t="shared" si="8"/>
        <v>2.6268655873274389E-2</v>
      </c>
      <c r="D39" s="57">
        <f t="shared" si="8"/>
        <v>0.12864514515250203</v>
      </c>
      <c r="E39" s="57">
        <f t="shared" si="8"/>
        <v>0.17818022655865712</v>
      </c>
      <c r="F39" s="57">
        <f t="shared" si="8"/>
        <v>5.815938254295501E-2</v>
      </c>
      <c r="G39" s="57">
        <f t="shared" si="8"/>
        <v>3.7718165755967564E-2</v>
      </c>
      <c r="H39" s="57">
        <f t="shared" si="8"/>
        <v>1.7541750051124107E-2</v>
      </c>
      <c r="I39" s="57">
        <f t="shared" si="8"/>
        <v>0.15350388011513477</v>
      </c>
      <c r="J39" s="57">
        <f t="shared" si="8"/>
        <v>3.1987988988159806E-2</v>
      </c>
      <c r="K39" s="57">
        <f t="shared" si="8"/>
        <v>3.7914358398566342E-2</v>
      </c>
      <c r="L39" s="57">
        <f t="shared" si="8"/>
        <v>7.9316941088822708E-3</v>
      </c>
      <c r="M39" s="57">
        <f t="shared" si="8"/>
        <v>2.6160636241064024E-2</v>
      </c>
      <c r="N39" s="57">
        <f t="shared" si="8"/>
        <v>0.19401090764180767</v>
      </c>
    </row>
    <row r="40" spans="1:14" ht="15.75">
      <c r="A40" s="59" t="s">
        <v>166</v>
      </c>
      <c r="B40" s="60">
        <v>76.709999999999994</v>
      </c>
      <c r="C40" s="60">
        <v>0.12</v>
      </c>
      <c r="D40" s="60">
        <v>12.06</v>
      </c>
      <c r="E40" s="60">
        <v>0.8</v>
      </c>
      <c r="F40" s="60">
        <v>0.03</v>
      </c>
      <c r="G40" s="60"/>
      <c r="H40" s="60">
        <v>0.5</v>
      </c>
      <c r="I40" s="60">
        <v>3.75</v>
      </c>
      <c r="J40" s="60">
        <v>4.8899999999999997</v>
      </c>
      <c r="K40" s="60"/>
      <c r="L40" s="60"/>
      <c r="M40" s="60"/>
      <c r="N40" s="60">
        <v>99.02</v>
      </c>
    </row>
    <row r="41" spans="1:14" ht="15.75">
      <c r="A41" s="61"/>
      <c r="B41" s="57"/>
      <c r="C41" s="19"/>
      <c r="D41" s="57"/>
      <c r="E41" s="57"/>
      <c r="F41" s="19"/>
      <c r="G41" s="19"/>
      <c r="H41" s="57"/>
      <c r="I41" s="57"/>
      <c r="J41" s="57"/>
      <c r="K41" s="19"/>
      <c r="L41" s="57"/>
      <c r="M41" s="57"/>
      <c r="N41" s="57"/>
    </row>
    <row r="42" spans="1:14">
      <c r="A42" s="53" t="s">
        <v>123</v>
      </c>
      <c r="B42" s="19">
        <v>50.140262495765029</v>
      </c>
      <c r="C42" s="19">
        <v>4.0397159413411892</v>
      </c>
      <c r="D42" s="19">
        <v>12.124791496463397</v>
      </c>
      <c r="E42" s="19">
        <v>13.473180681439342</v>
      </c>
      <c r="F42" s="19">
        <v>0.20150000000000001</v>
      </c>
      <c r="G42" s="19">
        <v>5.080666958154632</v>
      </c>
      <c r="H42" s="19">
        <v>9.3004170226808487</v>
      </c>
      <c r="I42" s="19">
        <v>2.6516749730200853</v>
      </c>
      <c r="J42" s="19">
        <v>0.82710820334559143</v>
      </c>
      <c r="K42" s="19">
        <v>0.41222956620178586</v>
      </c>
      <c r="L42" s="19">
        <v>5.9570893745438964E-3</v>
      </c>
      <c r="M42" s="19">
        <v>3.0205856292768458E-2</v>
      </c>
      <c r="N42" s="19">
        <f>SUM(B42:M42)</f>
        <v>98.287710284079211</v>
      </c>
    </row>
    <row r="43" spans="1:14">
      <c r="A43" s="53" t="s">
        <v>123</v>
      </c>
      <c r="B43" s="19">
        <v>50.04003754774277</v>
      </c>
      <c r="C43" s="19">
        <v>4.0809504319471603</v>
      </c>
      <c r="D43" s="19">
        <v>12.473562524923727</v>
      </c>
      <c r="E43" s="19">
        <v>13.12857835726617</v>
      </c>
      <c r="F43" s="19">
        <v>0.19639999999999999</v>
      </c>
      <c r="G43" s="19">
        <v>5.080321509376037</v>
      </c>
      <c r="H43" s="19">
        <v>9.2990095075272023</v>
      </c>
      <c r="I43" s="19">
        <v>2.9361477964575182</v>
      </c>
      <c r="J43" s="19">
        <v>0.84423315444650748</v>
      </c>
      <c r="K43" s="19">
        <v>0.42011781581348329</v>
      </c>
      <c r="L43" s="19">
        <v>1.9447537541894148E-2</v>
      </c>
      <c r="M43" s="19">
        <v>1.2399661411540452E-2</v>
      </c>
      <c r="N43" s="19">
        <f t="shared" ref="N43:N51" si="9">SUM(B43:M43)</f>
        <v>98.531205844453993</v>
      </c>
    </row>
    <row r="44" spans="1:14">
      <c r="A44" s="53" t="s">
        <v>123</v>
      </c>
      <c r="B44" s="19">
        <v>50.238609193630644</v>
      </c>
      <c r="C44" s="19">
        <v>4.0603196347031956</v>
      </c>
      <c r="D44" s="19">
        <v>12.11117176682732</v>
      </c>
      <c r="E44" s="19">
        <v>13.234824182957942</v>
      </c>
      <c r="F44" s="19">
        <v>0.27679999999999999</v>
      </c>
      <c r="G44" s="19">
        <v>5.0359908849482338</v>
      </c>
      <c r="H44" s="19">
        <v>9.3250911657460644</v>
      </c>
      <c r="I44" s="19">
        <v>2.8025732702824651</v>
      </c>
      <c r="J44" s="19">
        <v>0.8257151491347906</v>
      </c>
      <c r="K44" s="19">
        <v>0.40780915366845349</v>
      </c>
      <c r="L44" s="19">
        <v>5.7849746505348656E-3</v>
      </c>
      <c r="M44" s="19">
        <v>1.9646369549815006E-2</v>
      </c>
      <c r="N44" s="19">
        <f t="shared" si="9"/>
        <v>98.34433574609946</v>
      </c>
    </row>
    <row r="45" spans="1:14">
      <c r="A45" s="53" t="s">
        <v>123</v>
      </c>
      <c r="B45" s="19">
        <v>50.624037568964411</v>
      </c>
      <c r="C45" s="19">
        <v>4.0596661593099945</v>
      </c>
      <c r="D45" s="19">
        <v>12.122730936242684</v>
      </c>
      <c r="E45" s="19">
        <v>13.369251301289593</v>
      </c>
      <c r="F45" s="19">
        <v>0.17899999999999999</v>
      </c>
      <c r="G45" s="19">
        <v>5.1265561978902898</v>
      </c>
      <c r="H45" s="19">
        <v>9.2741601243030836</v>
      </c>
      <c r="I45" s="19">
        <v>2.81297512493125</v>
      </c>
      <c r="J45" s="19">
        <v>0.80212314932533546</v>
      </c>
      <c r="K45" s="19">
        <v>0.42374553799398418</v>
      </c>
      <c r="L45" s="19">
        <v>1.9804211263785825E-2</v>
      </c>
      <c r="M45" s="19">
        <v>2.5223771172998639E-2</v>
      </c>
      <c r="N45" s="19">
        <f t="shared" si="9"/>
        <v>98.839274082687439</v>
      </c>
    </row>
    <row r="46" spans="1:14">
      <c r="A46" s="53" t="s">
        <v>123</v>
      </c>
      <c r="B46" s="19">
        <v>51.314402689175267</v>
      </c>
      <c r="C46" s="19">
        <v>4.0600992662726814</v>
      </c>
      <c r="D46" s="19">
        <v>12.390490717269211</v>
      </c>
      <c r="E46" s="19">
        <v>13.21813399960415</v>
      </c>
      <c r="F46" s="19">
        <v>0.1923</v>
      </c>
      <c r="G46" s="19">
        <v>5.0452531790149537</v>
      </c>
      <c r="H46" s="19">
        <v>9.3138398989725797</v>
      </c>
      <c r="I46" s="19">
        <v>2.8241264180613217</v>
      </c>
      <c r="J46" s="19">
        <v>0.81767796686440497</v>
      </c>
      <c r="K46" s="19">
        <v>0.46539562401388707</v>
      </c>
      <c r="L46" s="19">
        <v>1.8594966616729661E-2</v>
      </c>
      <c r="M46" s="19">
        <v>2.0838760304429872E-2</v>
      </c>
      <c r="N46" s="19">
        <f t="shared" si="9"/>
        <v>99.68115348616962</v>
      </c>
    </row>
    <row r="47" spans="1:14">
      <c r="A47" s="53" t="s">
        <v>123</v>
      </c>
      <c r="B47" s="19">
        <v>51.130942254140173</v>
      </c>
      <c r="C47" s="19">
        <v>4.0595662485433435</v>
      </c>
      <c r="D47" s="19">
        <v>12.43123422626525</v>
      </c>
      <c r="E47" s="19">
        <v>13.384585623870375</v>
      </c>
      <c r="F47" s="19">
        <v>0.16669999999999999</v>
      </c>
      <c r="G47" s="19">
        <v>5.1152280891306141</v>
      </c>
      <c r="H47" s="19">
        <v>9.2843596213885515</v>
      </c>
      <c r="I47" s="19">
        <v>2.7728512305471522</v>
      </c>
      <c r="J47" s="19">
        <v>0.82984993590237066</v>
      </c>
      <c r="K47" s="19">
        <v>0.37526627032470888</v>
      </c>
      <c r="L47" s="19">
        <v>1.8273824252267225E-2</v>
      </c>
      <c r="M47" s="19">
        <v>2.4377425884195336E-2</v>
      </c>
      <c r="N47" s="19">
        <f t="shared" si="9"/>
        <v>99.593234750248996</v>
      </c>
    </row>
    <row r="48" spans="1:14">
      <c r="A48" s="53" t="s">
        <v>123</v>
      </c>
      <c r="B48" s="19">
        <v>51.157172580511507</v>
      </c>
      <c r="C48" s="19">
        <v>4.0737264003139053</v>
      </c>
      <c r="D48" s="19">
        <v>12.43076408561163</v>
      </c>
      <c r="E48" s="19">
        <v>13.302868093733329</v>
      </c>
      <c r="F48" s="19">
        <v>0.21759999999999999</v>
      </c>
      <c r="G48" s="19">
        <v>5.1114834678657539</v>
      </c>
      <c r="H48" s="19">
        <v>9.3694206290443205</v>
      </c>
      <c r="I48" s="19">
        <v>2.7439882872450232</v>
      </c>
      <c r="J48" s="19">
        <v>0.86534348863215882</v>
      </c>
      <c r="K48" s="19">
        <v>0.41606977747522067</v>
      </c>
      <c r="L48" s="19">
        <v>9.6029638977842471E-3</v>
      </c>
      <c r="M48" s="19">
        <v>2.4120363806922961E-2</v>
      </c>
      <c r="N48" s="19">
        <f t="shared" si="9"/>
        <v>99.722160138137568</v>
      </c>
    </row>
    <row r="49" spans="1:14">
      <c r="A49" s="53" t="s">
        <v>123</v>
      </c>
      <c r="B49" s="19">
        <v>51.687860953603696</v>
      </c>
      <c r="C49" s="19">
        <v>4.0447997843601255</v>
      </c>
      <c r="D49" s="19">
        <v>12.327799701108617</v>
      </c>
      <c r="E49" s="19">
        <v>13.301485497071816</v>
      </c>
      <c r="F49" s="19">
        <v>0.18260000000000001</v>
      </c>
      <c r="G49" s="19">
        <v>5.0460005450699867</v>
      </c>
      <c r="H49" s="19">
        <v>9.2285904404652808</v>
      </c>
      <c r="I49" s="19">
        <v>2.6129560183513236</v>
      </c>
      <c r="J49" s="19">
        <v>0.8799884437979939</v>
      </c>
      <c r="K49" s="19">
        <v>0.41710435634038096</v>
      </c>
      <c r="L49" s="19">
        <v>1.6365004727956965E-2</v>
      </c>
      <c r="M49" s="19">
        <v>2.7746008888682224E-2</v>
      </c>
      <c r="N49" s="19">
        <f t="shared" si="9"/>
        <v>99.773296753785857</v>
      </c>
    </row>
    <row r="50" spans="1:14">
      <c r="A50" s="53" t="s">
        <v>123</v>
      </c>
      <c r="B50" s="19">
        <v>50.3592035176246</v>
      </c>
      <c r="C50" s="19">
        <v>4.0906102758287428</v>
      </c>
      <c r="D50" s="19">
        <v>12.178970544827621</v>
      </c>
      <c r="E50" s="19">
        <v>13.178550650371614</v>
      </c>
      <c r="F50" s="19">
        <v>0.20399999999999999</v>
      </c>
      <c r="G50" s="19">
        <v>5.1310863152488349</v>
      </c>
      <c r="H50" s="19">
        <v>9.3166724686276012</v>
      </c>
      <c r="I50" s="19">
        <v>2.5805823052203709</v>
      </c>
      <c r="J50" s="19">
        <v>0.80736662298636863</v>
      </c>
      <c r="K50" s="19">
        <v>0.3873267553655082</v>
      </c>
      <c r="L50" s="19">
        <v>2.0126609289648194E-2</v>
      </c>
      <c r="M50" s="19">
        <v>2.1384032132713126E-2</v>
      </c>
      <c r="N50" s="19">
        <f t="shared" si="9"/>
        <v>98.275880097523626</v>
      </c>
    </row>
    <row r="51" spans="1:14">
      <c r="A51" s="62" t="s">
        <v>123</v>
      </c>
      <c r="B51" s="22">
        <v>50.564122485372792</v>
      </c>
      <c r="C51" s="22">
        <v>4.0313988609599845</v>
      </c>
      <c r="D51" s="22">
        <v>12.316162407398815</v>
      </c>
      <c r="E51" s="22">
        <v>13.419277352444562</v>
      </c>
      <c r="F51" s="22">
        <v>0.2127</v>
      </c>
      <c r="G51" s="22">
        <v>5.0328035168600369</v>
      </c>
      <c r="H51" s="22">
        <v>9.2864330324470803</v>
      </c>
      <c r="I51" s="22">
        <v>2.5816426441503975</v>
      </c>
      <c r="J51" s="22">
        <v>0.82752502676534589</v>
      </c>
      <c r="K51" s="22">
        <v>0.44790166785370555</v>
      </c>
      <c r="L51" s="22">
        <v>1.9510508041229439E-2</v>
      </c>
      <c r="M51" s="22">
        <v>9.2831965743791732E-3</v>
      </c>
      <c r="N51" s="22">
        <f t="shared" si="9"/>
        <v>98.748760698868324</v>
      </c>
    </row>
    <row r="52" spans="1:14" ht="15.75">
      <c r="A52" s="56" t="s">
        <v>120</v>
      </c>
      <c r="B52" s="57">
        <f t="shared" ref="B52:N52" si="10">AVERAGE(B42:B51)</f>
        <v>50.725665128653091</v>
      </c>
      <c r="C52" s="57">
        <f t="shared" si="10"/>
        <v>4.0600853003580317</v>
      </c>
      <c r="D52" s="57">
        <f t="shared" si="10"/>
        <v>12.290767840693828</v>
      </c>
      <c r="E52" s="57">
        <f t="shared" si="10"/>
        <v>13.301073574004892</v>
      </c>
      <c r="F52" s="57">
        <f t="shared" si="10"/>
        <v>0.20296000000000003</v>
      </c>
      <c r="G52" s="57">
        <f t="shared" si="10"/>
        <v>5.0805390663559375</v>
      </c>
      <c r="H52" s="57">
        <f t="shared" si="10"/>
        <v>9.2997993911202617</v>
      </c>
      <c r="I52" s="57">
        <f t="shared" si="10"/>
        <v>2.7319518068266908</v>
      </c>
      <c r="J52" s="57">
        <f t="shared" si="10"/>
        <v>0.83269311412008684</v>
      </c>
      <c r="K52" s="57">
        <f t="shared" si="10"/>
        <v>0.41729665250511178</v>
      </c>
      <c r="L52" s="57">
        <f t="shared" si="10"/>
        <v>1.5346768965637447E-2</v>
      </c>
      <c r="M52" s="57">
        <f t="shared" si="10"/>
        <v>2.1522544601844523E-2</v>
      </c>
      <c r="N52" s="57">
        <f t="shared" si="10"/>
        <v>98.979701188205425</v>
      </c>
    </row>
    <row r="53" spans="1:14" ht="15.75">
      <c r="A53" s="58" t="s">
        <v>121</v>
      </c>
      <c r="B53" s="57">
        <f t="shared" ref="B53:N53" si="11">2*STDEV(B42:B51)</f>
        <v>1.1241993012621239</v>
      </c>
      <c r="C53" s="57">
        <f t="shared" si="11"/>
        <v>3.6667740861713476E-2</v>
      </c>
      <c r="D53" s="57">
        <f t="shared" si="11"/>
        <v>0.28693203119171568</v>
      </c>
      <c r="E53" s="57">
        <f t="shared" si="11"/>
        <v>0.22236433172034606</v>
      </c>
      <c r="F53" s="57">
        <f t="shared" si="11"/>
        <v>6.0460543607656167E-2</v>
      </c>
      <c r="G53" s="57">
        <f t="shared" si="11"/>
        <v>7.7559368483403335E-2</v>
      </c>
      <c r="H53" s="57">
        <f t="shared" si="11"/>
        <v>7.337806306704428E-2</v>
      </c>
      <c r="I53" s="57">
        <f t="shared" si="11"/>
        <v>0.24006657239495019</v>
      </c>
      <c r="J53" s="57">
        <f t="shared" si="11"/>
        <v>4.877227015719017E-2</v>
      </c>
      <c r="K53" s="57">
        <f t="shared" si="11"/>
        <v>5.1990183132650726E-2</v>
      </c>
      <c r="L53" s="57">
        <f t="shared" si="11"/>
        <v>1.1730477418993739E-2</v>
      </c>
      <c r="M53" s="57">
        <f t="shared" si="11"/>
        <v>1.2991705334603094E-2</v>
      </c>
      <c r="N53" s="57">
        <f t="shared" si="11"/>
        <v>1.2826368865508559</v>
      </c>
    </row>
    <row r="54" spans="1:14" ht="15.75">
      <c r="A54" s="59" t="s">
        <v>166</v>
      </c>
      <c r="B54" s="60">
        <v>50.94</v>
      </c>
      <c r="C54" s="60">
        <v>4.0599999999999996</v>
      </c>
      <c r="D54" s="60">
        <v>12.49</v>
      </c>
      <c r="E54" s="60">
        <v>13.3</v>
      </c>
      <c r="F54" s="60">
        <v>0.15</v>
      </c>
      <c r="G54" s="60">
        <v>5.08</v>
      </c>
      <c r="H54" s="60">
        <v>9.3000000000000007</v>
      </c>
      <c r="I54" s="60">
        <v>2.66</v>
      </c>
      <c r="J54" s="60">
        <v>0.82</v>
      </c>
      <c r="K54" s="60">
        <v>0.38</v>
      </c>
      <c r="L54" s="60"/>
      <c r="M54" s="60"/>
      <c r="N54" s="60">
        <v>99.179999999999978</v>
      </c>
    </row>
    <row r="55" spans="1:14" ht="15.75">
      <c r="A55" s="61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14" ht="18" customHeight="1">
      <c r="A56" s="53" t="s">
        <v>157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DD29-83C4-BA4B-B863-83AD3D9AEA25}">
  <dimension ref="A1:BB80"/>
  <sheetViews>
    <sheetView zoomScaleNormal="100" workbookViewId="0">
      <selection activeCell="D15" sqref="D15"/>
    </sheetView>
  </sheetViews>
  <sheetFormatPr defaultColWidth="10.875" defaultRowHeight="15"/>
  <cols>
    <col min="1" max="1" width="18.875" style="63" customWidth="1"/>
    <col min="2" max="54" width="10.875" style="63" customWidth="1"/>
    <col min="55" max="16384" width="10.875" style="63"/>
  </cols>
  <sheetData>
    <row r="1" spans="1:54" s="164" customFormat="1" ht="15.75" thickBot="1">
      <c r="A1" s="164" t="s">
        <v>211</v>
      </c>
    </row>
    <row r="2" spans="1:54" s="88" customFormat="1" ht="30" customHeight="1">
      <c r="A2" s="94" t="s">
        <v>0</v>
      </c>
      <c r="B2" s="95" t="s">
        <v>125</v>
      </c>
      <c r="C2" s="95" t="s">
        <v>26</v>
      </c>
      <c r="D2" s="95" t="s">
        <v>27</v>
      </c>
      <c r="E2" s="95" t="s">
        <v>28</v>
      </c>
      <c r="F2" s="95" t="s">
        <v>29</v>
      </c>
      <c r="G2" s="95" t="s">
        <v>30</v>
      </c>
      <c r="H2" s="95" t="s">
        <v>31</v>
      </c>
      <c r="I2" s="95" t="s">
        <v>32</v>
      </c>
      <c r="J2" s="95" t="s">
        <v>33</v>
      </c>
      <c r="K2" s="95" t="s">
        <v>34</v>
      </c>
      <c r="L2" s="95" t="s">
        <v>35</v>
      </c>
      <c r="M2" s="95" t="s">
        <v>36</v>
      </c>
      <c r="N2" s="95" t="s">
        <v>37</v>
      </c>
      <c r="O2" s="95" t="s">
        <v>38</v>
      </c>
      <c r="P2" s="95" t="s">
        <v>39</v>
      </c>
      <c r="Q2" s="95" t="s">
        <v>40</v>
      </c>
      <c r="R2" s="95" t="s">
        <v>126</v>
      </c>
      <c r="S2" s="95" t="s">
        <v>42</v>
      </c>
      <c r="T2" s="96" t="s">
        <v>127</v>
      </c>
      <c r="U2" s="96" t="s">
        <v>128</v>
      </c>
      <c r="V2" s="96" t="s">
        <v>129</v>
      </c>
      <c r="W2" s="96" t="s">
        <v>46</v>
      </c>
      <c r="X2" s="96" t="s">
        <v>130</v>
      </c>
      <c r="Y2" s="96" t="s">
        <v>131</v>
      </c>
      <c r="Z2" s="96" t="s">
        <v>49</v>
      </c>
      <c r="AA2" s="96" t="s">
        <v>132</v>
      </c>
      <c r="AB2" s="96" t="s">
        <v>51</v>
      </c>
      <c r="AC2" s="96" t="s">
        <v>133</v>
      </c>
      <c r="AD2" s="96" t="s">
        <v>53</v>
      </c>
      <c r="AE2" s="96" t="s">
        <v>134</v>
      </c>
      <c r="AF2" s="96" t="s">
        <v>135</v>
      </c>
      <c r="AG2" s="96" t="s">
        <v>136</v>
      </c>
      <c r="AH2" s="96" t="s">
        <v>137</v>
      </c>
      <c r="AI2" s="96" t="s">
        <v>138</v>
      </c>
      <c r="AJ2" s="96" t="s">
        <v>139</v>
      </c>
      <c r="AK2" s="96" t="s">
        <v>140</v>
      </c>
      <c r="AL2" s="96" t="s">
        <v>61</v>
      </c>
      <c r="AM2" s="96" t="s">
        <v>194</v>
      </c>
      <c r="AN2" s="96" t="s">
        <v>141</v>
      </c>
      <c r="AO2" s="96" t="s">
        <v>142</v>
      </c>
      <c r="AP2" s="96" t="s">
        <v>143</v>
      </c>
      <c r="AQ2" s="96" t="s">
        <v>144</v>
      </c>
      <c r="AR2" s="96" t="s">
        <v>68</v>
      </c>
      <c r="AS2" s="96" t="s">
        <v>69</v>
      </c>
      <c r="AT2" s="96" t="s">
        <v>70</v>
      </c>
      <c r="AU2" s="96" t="s">
        <v>145</v>
      </c>
      <c r="AV2" s="96" t="s">
        <v>72</v>
      </c>
      <c r="AW2" s="96" t="s">
        <v>146</v>
      </c>
      <c r="AX2" s="96" t="s">
        <v>147</v>
      </c>
      <c r="AY2" s="96" t="s">
        <v>75</v>
      </c>
      <c r="AZ2" s="96" t="s">
        <v>148</v>
      </c>
      <c r="BA2" s="96" t="s">
        <v>149</v>
      </c>
      <c r="BB2" s="96" t="s">
        <v>150</v>
      </c>
    </row>
    <row r="3" spans="1:54" s="88" customFormat="1" ht="30" customHeight="1" thickBot="1">
      <c r="A3" s="97"/>
      <c r="B3" s="91" t="s">
        <v>79</v>
      </c>
      <c r="C3" s="91" t="s">
        <v>79</v>
      </c>
      <c r="D3" s="91" t="s">
        <v>79</v>
      </c>
      <c r="E3" s="91" t="s">
        <v>79</v>
      </c>
      <c r="F3" s="91" t="s">
        <v>79</v>
      </c>
      <c r="G3" s="91" t="s">
        <v>79</v>
      </c>
      <c r="H3" s="91" t="s">
        <v>79</v>
      </c>
      <c r="I3" s="91" t="s">
        <v>79</v>
      </c>
      <c r="J3" s="91" t="s">
        <v>79</v>
      </c>
      <c r="K3" s="91" t="s">
        <v>79</v>
      </c>
      <c r="L3" s="91" t="s">
        <v>79</v>
      </c>
      <c r="M3" s="91" t="s">
        <v>79</v>
      </c>
      <c r="N3" s="91" t="s">
        <v>79</v>
      </c>
      <c r="O3" s="91" t="s">
        <v>79</v>
      </c>
      <c r="P3" s="91" t="s">
        <v>79</v>
      </c>
      <c r="Q3" s="91" t="s">
        <v>79</v>
      </c>
      <c r="R3" s="91" t="s">
        <v>79</v>
      </c>
      <c r="S3" s="91" t="s">
        <v>79</v>
      </c>
      <c r="T3" s="91" t="s">
        <v>79</v>
      </c>
      <c r="U3" s="91" t="s">
        <v>79</v>
      </c>
      <c r="V3" s="91" t="s">
        <v>79</v>
      </c>
      <c r="W3" s="91" t="s">
        <v>79</v>
      </c>
      <c r="X3" s="91" t="s">
        <v>79</v>
      </c>
      <c r="Y3" s="91" t="s">
        <v>79</v>
      </c>
      <c r="Z3" s="91" t="s">
        <v>79</v>
      </c>
      <c r="AA3" s="91" t="s">
        <v>79</v>
      </c>
      <c r="AB3" s="91" t="s">
        <v>79</v>
      </c>
      <c r="AC3" s="91" t="s">
        <v>79</v>
      </c>
      <c r="AD3" s="91" t="s">
        <v>79</v>
      </c>
      <c r="AE3" s="91" t="s">
        <v>79</v>
      </c>
      <c r="AF3" s="91" t="s">
        <v>79</v>
      </c>
      <c r="AG3" s="91" t="s">
        <v>79</v>
      </c>
      <c r="AH3" s="91" t="s">
        <v>79</v>
      </c>
      <c r="AI3" s="91" t="s">
        <v>79</v>
      </c>
      <c r="AJ3" s="91" t="s">
        <v>79</v>
      </c>
      <c r="AK3" s="91" t="s">
        <v>79</v>
      </c>
      <c r="AL3" s="91" t="s">
        <v>79</v>
      </c>
      <c r="AM3" s="91" t="s">
        <v>79</v>
      </c>
      <c r="AN3" s="91" t="s">
        <v>79</v>
      </c>
      <c r="AO3" s="91" t="s">
        <v>79</v>
      </c>
      <c r="AP3" s="91" t="s">
        <v>79</v>
      </c>
      <c r="AQ3" s="91" t="s">
        <v>79</v>
      </c>
      <c r="AR3" s="91" t="s">
        <v>79</v>
      </c>
      <c r="AS3" s="91" t="s">
        <v>79</v>
      </c>
      <c r="AT3" s="91" t="s">
        <v>79</v>
      </c>
      <c r="AU3" s="91" t="s">
        <v>79</v>
      </c>
      <c r="AV3" s="91" t="s">
        <v>79</v>
      </c>
      <c r="AW3" s="91" t="s">
        <v>79</v>
      </c>
      <c r="AX3" s="91" t="s">
        <v>79</v>
      </c>
      <c r="AY3" s="91" t="s">
        <v>79</v>
      </c>
      <c r="AZ3" s="91" t="s">
        <v>79</v>
      </c>
      <c r="BA3" s="91" t="s">
        <v>79</v>
      </c>
      <c r="BB3" s="91" t="s">
        <v>79</v>
      </c>
    </row>
    <row r="4" spans="1:54" s="88" customFormat="1" ht="18" customHeight="1">
      <c r="A4" s="98" t="s">
        <v>164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</row>
    <row r="5" spans="1:54" ht="18" customHeight="1">
      <c r="A5" s="63" t="s">
        <v>151</v>
      </c>
      <c r="B5" s="64">
        <v>5.1502016300122921</v>
      </c>
      <c r="C5" s="65">
        <v>0.87471240189615573</v>
      </c>
      <c r="D5" s="64">
        <v>2.8453597951887262</v>
      </c>
      <c r="E5" s="66">
        <v>17868.498519789529</v>
      </c>
      <c r="F5" s="66">
        <v>45266.154004786527</v>
      </c>
      <c r="G5" s="66">
        <v>71966.70700835195</v>
      </c>
      <c r="H5" s="66">
        <v>239091.79415693966</v>
      </c>
      <c r="I5" s="66">
        <v>1032.33358371034</v>
      </c>
      <c r="J5" s="66">
        <v>4050.4485475726274</v>
      </c>
      <c r="K5" s="66">
        <v>78049.074447965686</v>
      </c>
      <c r="L5" s="67">
        <v>32.292275723539412</v>
      </c>
      <c r="M5" s="66">
        <v>15518.342198857736</v>
      </c>
      <c r="N5" s="66">
        <v>314.53695813571841</v>
      </c>
      <c r="O5" s="66">
        <v>297.90765508079528</v>
      </c>
      <c r="P5" s="66">
        <v>1307.5162241052089</v>
      </c>
      <c r="Q5" s="66">
        <v>85067.010010240265</v>
      </c>
      <c r="R5" s="67">
        <v>42.059151625955131</v>
      </c>
      <c r="S5" s="66">
        <v>113.24206083442445</v>
      </c>
      <c r="T5" s="67">
        <v>89.807183695686646</v>
      </c>
      <c r="U5" s="66">
        <v>114.02345268461347</v>
      </c>
      <c r="V5" s="67">
        <v>20.441723074049015</v>
      </c>
      <c r="W5" s="65">
        <v>0.18457573638497632</v>
      </c>
      <c r="X5" s="64">
        <v>8.7806876167718002</v>
      </c>
      <c r="Y5" s="66">
        <v>360.57257494124741</v>
      </c>
      <c r="Z5" s="67">
        <v>25.680229150858278</v>
      </c>
      <c r="AA5" s="66">
        <v>152.59886103957683</v>
      </c>
      <c r="AB5" s="67">
        <v>15.18093784136996</v>
      </c>
      <c r="AC5" s="64">
        <v>3.6755487043644988</v>
      </c>
      <c r="AD5" s="65">
        <v>0.26801721505547588</v>
      </c>
      <c r="AE5" s="64">
        <v>1.5961198558457566</v>
      </c>
      <c r="AF5" s="65">
        <v>0.13187351532351943</v>
      </c>
      <c r="AG5" s="65">
        <v>0.11980616249277597</v>
      </c>
      <c r="AH5" s="66">
        <v>126.41529806798921</v>
      </c>
      <c r="AI5" s="67">
        <v>13.432254919852506</v>
      </c>
      <c r="AJ5" s="67">
        <v>33.368485372925512</v>
      </c>
      <c r="AK5" s="64">
        <v>4.7035962648009768</v>
      </c>
      <c r="AL5" s="67">
        <v>22.100114660539436</v>
      </c>
      <c r="AM5" s="64">
        <v>5.5840197239435145</v>
      </c>
      <c r="AN5" s="64">
        <v>1.9474816172916671</v>
      </c>
      <c r="AO5" s="64">
        <v>6.0294857359616918</v>
      </c>
      <c r="AP5" s="65">
        <v>0.91227052323678059</v>
      </c>
      <c r="AQ5" s="64">
        <v>5.2922251757531882</v>
      </c>
      <c r="AR5" s="65">
        <v>0.9835338864867903</v>
      </c>
      <c r="AS5" s="64">
        <v>2.6109531800940728</v>
      </c>
      <c r="AT5" s="65">
        <v>0.33811026134124994</v>
      </c>
      <c r="AU5" s="64">
        <v>2.1687924479766103</v>
      </c>
      <c r="AV5" s="65">
        <v>0.28508286968944946</v>
      </c>
      <c r="AW5" s="64">
        <v>4.045686298197368</v>
      </c>
      <c r="AX5" s="64">
        <v>1.013003148761725</v>
      </c>
      <c r="AY5" s="65">
        <v>0.37450783150694922</v>
      </c>
      <c r="AZ5" s="64">
        <v>2.1379707513988984</v>
      </c>
      <c r="BA5" s="64">
        <v>1.0466334320881732</v>
      </c>
      <c r="BB5" s="65">
        <v>0.54868295001003176</v>
      </c>
    </row>
    <row r="6" spans="1:54" ht="18" customHeight="1">
      <c r="A6" s="63" t="s">
        <v>151</v>
      </c>
      <c r="B6" s="64">
        <v>5.2234897061001391</v>
      </c>
      <c r="C6" s="65">
        <v>0.91589339366356259</v>
      </c>
      <c r="D6" s="64">
        <v>2.7092327301636532</v>
      </c>
      <c r="E6" s="66">
        <v>17593.33190400383</v>
      </c>
      <c r="F6" s="66">
        <v>44769.2646942067</v>
      </c>
      <c r="G6" s="66">
        <v>71243.23001996713</v>
      </c>
      <c r="H6" s="66">
        <v>239126.81449219072</v>
      </c>
      <c r="I6" s="66">
        <v>1026.1622446937431</v>
      </c>
      <c r="J6" s="66">
        <v>4053.2212837134775</v>
      </c>
      <c r="K6" s="66">
        <v>80483.798225342616</v>
      </c>
      <c r="L6" s="67">
        <v>32.379274558822068</v>
      </c>
      <c r="M6" s="66">
        <v>15727.800423245313</v>
      </c>
      <c r="N6" s="66">
        <v>314.09584162672826</v>
      </c>
      <c r="O6" s="66">
        <v>300.20181500352413</v>
      </c>
      <c r="P6" s="66">
        <v>1292.1365386317029</v>
      </c>
      <c r="Q6" s="66">
        <v>84104.646972430492</v>
      </c>
      <c r="R6" s="67">
        <v>41.733323478228009</v>
      </c>
      <c r="S6" s="66">
        <v>114.57421522054092</v>
      </c>
      <c r="T6" s="67">
        <v>88.981560842792859</v>
      </c>
      <c r="U6" s="66">
        <v>110.0111113005065</v>
      </c>
      <c r="V6" s="67">
        <v>20.248581184848252</v>
      </c>
      <c r="W6" s="65">
        <v>0.16236375605406847</v>
      </c>
      <c r="X6" s="64">
        <v>8.9161712866844951</v>
      </c>
      <c r="Y6" s="66">
        <v>363.54246059651325</v>
      </c>
      <c r="Z6" s="67">
        <v>25.960948890821818</v>
      </c>
      <c r="AA6" s="66">
        <v>156.52754580388049</v>
      </c>
      <c r="AB6" s="67">
        <v>15.333188555333727</v>
      </c>
      <c r="AC6" s="64">
        <v>3.6429550313571903</v>
      </c>
      <c r="AD6" s="65">
        <v>0.22386781847560752</v>
      </c>
      <c r="AE6" s="64">
        <v>1.5394292695493623</v>
      </c>
      <c r="AF6" s="65">
        <v>0.15500745750355882</v>
      </c>
      <c r="AG6" s="65">
        <v>0.11410483079989078</v>
      </c>
      <c r="AH6" s="66">
        <v>123.77140748016745</v>
      </c>
      <c r="AI6" s="67">
        <v>13.20624397310603</v>
      </c>
      <c r="AJ6" s="67">
        <v>32.541370094292269</v>
      </c>
      <c r="AK6" s="64">
        <v>4.6515750307762058</v>
      </c>
      <c r="AL6" s="67">
        <v>21.832676913867964</v>
      </c>
      <c r="AM6" s="64">
        <v>5.6866268195985867</v>
      </c>
      <c r="AN6" s="64">
        <v>1.9598027789986938</v>
      </c>
      <c r="AO6" s="64">
        <v>6.0080494952133652</v>
      </c>
      <c r="AP6" s="65">
        <v>0.8971441070566829</v>
      </c>
      <c r="AQ6" s="64">
        <v>5.3222264491888041</v>
      </c>
      <c r="AR6" s="65">
        <v>0.97059951118967824</v>
      </c>
      <c r="AS6" s="64">
        <v>2.5544642987695507</v>
      </c>
      <c r="AT6" s="65">
        <v>0.33490643180749197</v>
      </c>
      <c r="AU6" s="64">
        <v>2.1019561252648327</v>
      </c>
      <c r="AV6" s="65">
        <v>0.29470749049794487</v>
      </c>
      <c r="AW6" s="64">
        <v>3.9468484478005106</v>
      </c>
      <c r="AX6" s="65">
        <v>0.9432406994900141</v>
      </c>
      <c r="AY6" s="65">
        <v>0.37895873646512773</v>
      </c>
      <c r="AZ6" s="64">
        <v>2.0734791702932895</v>
      </c>
      <c r="BA6" s="64">
        <v>1.0275168156534742</v>
      </c>
      <c r="BB6" s="65">
        <v>0.56615455141187021</v>
      </c>
    </row>
    <row r="7" spans="1:54" ht="18" customHeight="1">
      <c r="A7" s="63" t="s">
        <v>151</v>
      </c>
      <c r="B7" s="64">
        <v>5.1969562994257226</v>
      </c>
      <c r="C7" s="65">
        <v>0.90658407588454504</v>
      </c>
      <c r="D7" s="64">
        <v>2.7800684022166986</v>
      </c>
      <c r="E7" s="66">
        <v>17807.477306050416</v>
      </c>
      <c r="F7" s="66">
        <v>44941.355545825492</v>
      </c>
      <c r="G7" s="66">
        <v>71503.825783955923</v>
      </c>
      <c r="H7" s="66">
        <v>239731.24772971126</v>
      </c>
      <c r="I7" s="66">
        <v>1025.2241390398915</v>
      </c>
      <c r="J7" s="66">
        <v>4043.03201784155</v>
      </c>
      <c r="K7" s="66">
        <v>78676.764181891645</v>
      </c>
      <c r="L7" s="67">
        <v>32.506979640919745</v>
      </c>
      <c r="M7" s="66">
        <v>15583.591009538814</v>
      </c>
      <c r="N7" s="66">
        <v>311.04696178915947</v>
      </c>
      <c r="O7" s="66">
        <v>296.8106173928598</v>
      </c>
      <c r="P7" s="66">
        <v>1292.8715545126083</v>
      </c>
      <c r="Q7" s="66">
        <v>84433.350417297115</v>
      </c>
      <c r="R7" s="67">
        <v>41.974714725681267</v>
      </c>
      <c r="S7" s="66">
        <v>113.96577879557178</v>
      </c>
      <c r="T7" s="67">
        <v>89.196235457863523</v>
      </c>
      <c r="U7" s="66">
        <v>107.06156584261997</v>
      </c>
      <c r="V7" s="67">
        <v>20.086268432179843</v>
      </c>
      <c r="W7" s="65">
        <v>0.17403636427620608</v>
      </c>
      <c r="X7" s="64">
        <v>8.8589289089050176</v>
      </c>
      <c r="Y7" s="66">
        <v>362.06765156412638</v>
      </c>
      <c r="Z7" s="67">
        <v>26.355432049716669</v>
      </c>
      <c r="AA7" s="66">
        <v>157.05268809092007</v>
      </c>
      <c r="AB7" s="67">
        <v>15.190112928669425</v>
      </c>
      <c r="AC7" s="64">
        <v>3.735474482873931</v>
      </c>
      <c r="AD7" s="65">
        <v>0.24126901394169331</v>
      </c>
      <c r="AE7" s="64">
        <v>1.5143413713549758</v>
      </c>
      <c r="AF7" s="65">
        <v>0.14115248145706194</v>
      </c>
      <c r="AG7" s="65">
        <v>0.11876298400270453</v>
      </c>
      <c r="AH7" s="66">
        <v>124.91304796840791</v>
      </c>
      <c r="AI7" s="67">
        <v>13.443313040884028</v>
      </c>
      <c r="AJ7" s="67">
        <v>32.798285384234291</v>
      </c>
      <c r="AK7" s="64">
        <v>4.6931763471433419</v>
      </c>
      <c r="AL7" s="67">
        <v>21.953867690740019</v>
      </c>
      <c r="AM7" s="64">
        <v>5.6166292791713213</v>
      </c>
      <c r="AN7" s="64">
        <v>1.9131903991110295</v>
      </c>
      <c r="AO7" s="64">
        <v>6.0860251560236858</v>
      </c>
      <c r="AP7" s="65">
        <v>0.92123731586312729</v>
      </c>
      <c r="AQ7" s="64">
        <v>5.3715535003201467</v>
      </c>
      <c r="AR7" s="65">
        <v>0.9862611670425695</v>
      </c>
      <c r="AS7" s="64">
        <v>2.5995419346913069</v>
      </c>
      <c r="AT7" s="65">
        <v>0.34074297031835571</v>
      </c>
      <c r="AU7" s="64">
        <v>2.1541032011010479</v>
      </c>
      <c r="AV7" s="65">
        <v>0.29253553436359708</v>
      </c>
      <c r="AW7" s="64">
        <v>4.0187870989230747</v>
      </c>
      <c r="AX7" s="65">
        <v>0.98151850586753708</v>
      </c>
      <c r="AY7" s="65">
        <v>0.3594149571387884</v>
      </c>
      <c r="AZ7" s="64">
        <v>2.0877151380029955</v>
      </c>
      <c r="BA7" s="64">
        <v>1.046447061308414</v>
      </c>
      <c r="BB7" s="65">
        <v>0.5610453727643836</v>
      </c>
    </row>
    <row r="8" spans="1:54" ht="18" customHeight="1">
      <c r="A8" s="63" t="s">
        <v>151</v>
      </c>
      <c r="B8" s="64">
        <v>5.1752494219764298</v>
      </c>
      <c r="C8" s="65">
        <v>0.88333257455217218</v>
      </c>
      <c r="D8" s="64">
        <v>2.7761841296259036</v>
      </c>
      <c r="E8" s="66">
        <v>17670.559097180045</v>
      </c>
      <c r="F8" s="66">
        <v>45102.807813868123</v>
      </c>
      <c r="G8" s="66">
        <v>71721.250493193569</v>
      </c>
      <c r="H8" s="66">
        <v>238567.05895325736</v>
      </c>
      <c r="I8" s="66">
        <v>1033.0943210620956</v>
      </c>
      <c r="J8" s="66">
        <v>4059.7247043398825</v>
      </c>
      <c r="K8" s="66">
        <v>79688.39447966477</v>
      </c>
      <c r="L8" s="67">
        <v>32.183366245818725</v>
      </c>
      <c r="M8" s="66">
        <v>15651.203873443317</v>
      </c>
      <c r="N8" s="66">
        <v>317.3330178902321</v>
      </c>
      <c r="O8" s="66">
        <v>301.02058006714532</v>
      </c>
      <c r="P8" s="66">
        <v>1306.5719056073669</v>
      </c>
      <c r="Q8" s="66">
        <v>84753.794112296353</v>
      </c>
      <c r="R8" s="67">
        <v>41.837932395949821</v>
      </c>
      <c r="S8" s="66">
        <v>113.81183875564419</v>
      </c>
      <c r="T8" s="67">
        <v>89.598831208439222</v>
      </c>
      <c r="U8" s="66">
        <v>116.87601972687527</v>
      </c>
      <c r="V8" s="67">
        <v>20.588423394638053</v>
      </c>
      <c r="W8" s="65">
        <v>0.17235136492003017</v>
      </c>
      <c r="X8" s="64">
        <v>8.8341438898667164</v>
      </c>
      <c r="Y8" s="66">
        <v>361.95915466226745</v>
      </c>
      <c r="Z8" s="67">
        <v>25.351358883775674</v>
      </c>
      <c r="AA8" s="66">
        <v>152.23793294066616</v>
      </c>
      <c r="AB8" s="67">
        <v>15.312480614114707</v>
      </c>
      <c r="AC8" s="64">
        <v>3.5947373793026189</v>
      </c>
      <c r="AD8" s="65">
        <v>0.24782925458848382</v>
      </c>
      <c r="AE8" s="64">
        <v>1.6194421340756959</v>
      </c>
      <c r="AF8" s="65">
        <v>0.14298764056962537</v>
      </c>
      <c r="AG8" s="65">
        <v>0.1154316265229897</v>
      </c>
      <c r="AH8" s="66">
        <v>125.31941588946111</v>
      </c>
      <c r="AI8" s="67">
        <v>13.216547540566507</v>
      </c>
      <c r="AJ8" s="67">
        <v>33.114620052386144</v>
      </c>
      <c r="AK8" s="64">
        <v>4.6653728360667301</v>
      </c>
      <c r="AL8" s="67">
        <v>21.985680707645791</v>
      </c>
      <c r="AM8" s="64">
        <v>5.6481681853925609</v>
      </c>
      <c r="AN8" s="64">
        <v>1.9908033667814609</v>
      </c>
      <c r="AO8" s="64">
        <v>5.9609167708938671</v>
      </c>
      <c r="AP8" s="65">
        <v>0.89084968562858047</v>
      </c>
      <c r="AQ8" s="64">
        <v>5.2502526578176099</v>
      </c>
      <c r="AR8" s="65">
        <v>0.96940218598433292</v>
      </c>
      <c r="AS8" s="64">
        <v>2.5693833269407573</v>
      </c>
      <c r="AT8" s="65">
        <v>0.33292306484737272</v>
      </c>
      <c r="AU8" s="64">
        <v>2.1203136393188884</v>
      </c>
      <c r="AV8" s="65">
        <v>0.28712425387999629</v>
      </c>
      <c r="AW8" s="64">
        <v>3.9787535795404607</v>
      </c>
      <c r="AX8" s="65">
        <v>0.97512062240615849</v>
      </c>
      <c r="AY8" s="65">
        <v>0.39353145305518733</v>
      </c>
      <c r="AZ8" s="64">
        <v>2.1234548712178878</v>
      </c>
      <c r="BA8" s="64">
        <v>1.0293884457568472</v>
      </c>
      <c r="BB8" s="65">
        <v>0.55343559084280392</v>
      </c>
    </row>
    <row r="9" spans="1:54" ht="18" customHeight="1">
      <c r="A9" s="63" t="s">
        <v>151</v>
      </c>
      <c r="B9" s="64">
        <v>5.1124884124020928</v>
      </c>
      <c r="C9" s="65">
        <v>0.88388063434224862</v>
      </c>
      <c r="D9" s="64">
        <v>2.7520819270699177</v>
      </c>
      <c r="E9" s="66">
        <v>17549.760170893867</v>
      </c>
      <c r="F9" s="66">
        <v>44937.932955244716</v>
      </c>
      <c r="G9" s="66">
        <v>71406.977991848136</v>
      </c>
      <c r="H9" s="66">
        <v>239394.33769284052</v>
      </c>
      <c r="I9" s="66">
        <v>1039.7471142964807</v>
      </c>
      <c r="J9" s="66">
        <v>4010.1522021497958</v>
      </c>
      <c r="K9" s="66">
        <v>79191.371621270373</v>
      </c>
      <c r="L9" s="67">
        <v>32.085244439168441</v>
      </c>
      <c r="M9" s="66">
        <v>15689.989108691119</v>
      </c>
      <c r="N9" s="66">
        <v>314.93485606796889</v>
      </c>
      <c r="O9" s="66">
        <v>299.76804097915669</v>
      </c>
      <c r="P9" s="66">
        <v>1316.1688006409101</v>
      </c>
      <c r="Q9" s="66">
        <v>84694.218265386415</v>
      </c>
      <c r="R9" s="67">
        <v>42.033772899772742</v>
      </c>
      <c r="S9" s="66">
        <v>113.85205791591639</v>
      </c>
      <c r="T9" s="67">
        <v>89.218620215220156</v>
      </c>
      <c r="U9" s="66">
        <v>113.49838672464981</v>
      </c>
      <c r="V9" s="67">
        <v>20.363477839728784</v>
      </c>
      <c r="W9" s="65">
        <v>0.16883431174693506</v>
      </c>
      <c r="X9" s="64">
        <v>8.7600919885793136</v>
      </c>
      <c r="Y9" s="66">
        <v>362.89981871941563</v>
      </c>
      <c r="Z9" s="67">
        <v>25.427297463206482</v>
      </c>
      <c r="AA9" s="66">
        <v>152.45629766655046</v>
      </c>
      <c r="AB9" s="67">
        <v>15.335804752134322</v>
      </c>
      <c r="AC9" s="64">
        <v>3.5889118615619471</v>
      </c>
      <c r="AD9" s="65">
        <v>0.24080265829575437</v>
      </c>
      <c r="AE9" s="64">
        <v>1.6302109590345648</v>
      </c>
      <c r="AF9" s="65">
        <v>0.14597072853358115</v>
      </c>
      <c r="AG9" s="65">
        <v>0.11914054717557863</v>
      </c>
      <c r="AH9" s="66">
        <v>124.60047793795486</v>
      </c>
      <c r="AI9" s="67">
        <v>13.221132332340693</v>
      </c>
      <c r="AJ9" s="67">
        <v>33.016258295530534</v>
      </c>
      <c r="AK9" s="64">
        <v>4.6859002936699614</v>
      </c>
      <c r="AL9" s="67">
        <v>21.87532899455076</v>
      </c>
      <c r="AM9" s="64">
        <v>5.7044785403498715</v>
      </c>
      <c r="AN9" s="64">
        <v>1.9364176938965045</v>
      </c>
      <c r="AO9" s="64">
        <v>6.0205993495865391</v>
      </c>
      <c r="AP9" s="65">
        <v>0.88667335864745067</v>
      </c>
      <c r="AQ9" s="64">
        <v>5.2443588834902037</v>
      </c>
      <c r="AR9" s="65">
        <v>0.97427786789632242</v>
      </c>
      <c r="AS9" s="64">
        <v>2.5282234294859962</v>
      </c>
      <c r="AT9" s="65">
        <v>0.3360343722978486</v>
      </c>
      <c r="AU9" s="64">
        <v>2.1289887257305802</v>
      </c>
      <c r="AV9" s="65">
        <v>0.28565240062517255</v>
      </c>
      <c r="AW9" s="64">
        <v>3.9618438315518683</v>
      </c>
      <c r="AX9" s="65">
        <v>0.98182878363421111</v>
      </c>
      <c r="AY9" s="65">
        <v>0.36760056092118398</v>
      </c>
      <c r="AZ9" s="64">
        <v>2.0700255300537735</v>
      </c>
      <c r="BA9" s="64">
        <v>1.0414749712584161</v>
      </c>
      <c r="BB9" s="65">
        <v>0.55245292158612991</v>
      </c>
    </row>
    <row r="10" spans="1:54" ht="18" customHeight="1">
      <c r="A10" s="63" t="s">
        <v>151</v>
      </c>
      <c r="B10" s="64">
        <v>5.2599222898428408</v>
      </c>
      <c r="C10" s="65">
        <v>0.90636226956452981</v>
      </c>
      <c r="D10" s="64">
        <v>2.7998872917352586</v>
      </c>
      <c r="E10" s="66">
        <v>17915.246602257816</v>
      </c>
      <c r="F10" s="66">
        <v>45090.014352769271</v>
      </c>
      <c r="G10" s="66">
        <v>71789.807466340266</v>
      </c>
      <c r="H10" s="66">
        <v>238912.617290878</v>
      </c>
      <c r="I10" s="66">
        <v>1019.1940812361695</v>
      </c>
      <c r="J10" s="66">
        <v>4091.8314070991</v>
      </c>
      <c r="K10" s="66">
        <v>79234.193593831529</v>
      </c>
      <c r="L10" s="67">
        <v>32.593594051769031</v>
      </c>
      <c r="M10" s="66">
        <v>15554.123129104499</v>
      </c>
      <c r="N10" s="66">
        <v>313.44631104317796</v>
      </c>
      <c r="O10" s="66">
        <v>298.16146190350975</v>
      </c>
      <c r="P10" s="66">
        <v>1284.1483063827352</v>
      </c>
      <c r="Q10" s="66">
        <v>84475.622151517295</v>
      </c>
      <c r="R10" s="67">
        <v>41.777043929174503</v>
      </c>
      <c r="S10" s="66">
        <v>113.95469576630738</v>
      </c>
      <c r="T10" s="67">
        <v>89.551640375145993</v>
      </c>
      <c r="U10" s="66">
        <v>110.13913995486101</v>
      </c>
      <c r="V10" s="67">
        <v>20.305318724461252</v>
      </c>
      <c r="W10" s="65">
        <v>0.17697119001427866</v>
      </c>
      <c r="X10" s="64">
        <v>8.9335126809960332</v>
      </c>
      <c r="Y10" s="66">
        <v>361.24430642559031</v>
      </c>
      <c r="Z10" s="67">
        <v>26.25288620287116</v>
      </c>
      <c r="AA10" s="66">
        <v>156.77705337018068</v>
      </c>
      <c r="AB10" s="67">
        <v>15.175732904553318</v>
      </c>
      <c r="AC10" s="64">
        <v>3.7356767380406168</v>
      </c>
      <c r="AD10" s="65">
        <v>0.24710007116455193</v>
      </c>
      <c r="AE10" s="64">
        <v>1.5075240267336505</v>
      </c>
      <c r="AF10" s="65">
        <v>0.13908240146113718</v>
      </c>
      <c r="AG10" s="65">
        <v>0.11503530305427884</v>
      </c>
      <c r="AH10" s="66">
        <v>125.54999286325732</v>
      </c>
      <c r="AI10" s="67">
        <v>13.425962304419516</v>
      </c>
      <c r="AJ10" s="67">
        <v>32.880484782444825</v>
      </c>
      <c r="AK10" s="64">
        <v>4.6714908701488671</v>
      </c>
      <c r="AL10" s="67">
        <v>22.054394488347111</v>
      </c>
      <c r="AM10" s="64">
        <v>5.5681232374873337</v>
      </c>
      <c r="AN10" s="64">
        <v>1.9664479398308492</v>
      </c>
      <c r="AO10" s="64">
        <v>6.023532319702122</v>
      </c>
      <c r="AP10" s="65">
        <v>0.92410467560707543</v>
      </c>
      <c r="AQ10" s="64">
        <v>5.3742708124575476</v>
      </c>
      <c r="AR10" s="65">
        <v>0.98064158477877328</v>
      </c>
      <c r="AS10" s="64">
        <v>2.6382332702953182</v>
      </c>
      <c r="AT10" s="65">
        <v>0.33735759524259273</v>
      </c>
      <c r="AU10" s="64">
        <v>2.1427445886508547</v>
      </c>
      <c r="AV10" s="65">
        <v>0.29409132679856109</v>
      </c>
      <c r="AW10" s="64">
        <v>4.0315212227184869</v>
      </c>
      <c r="AX10" s="65">
        <v>0.97322020768052997</v>
      </c>
      <c r="AY10" s="65">
        <v>0.38406341853805098</v>
      </c>
      <c r="AZ10" s="64">
        <v>2.1385885804227516</v>
      </c>
      <c r="BA10" s="64">
        <v>1.0337485537916458</v>
      </c>
      <c r="BB10" s="65">
        <v>0.56223148536279177</v>
      </c>
    </row>
    <row r="11" spans="1:54" ht="18" customHeight="1">
      <c r="A11" s="63" t="s">
        <v>151</v>
      </c>
      <c r="B11" s="64">
        <v>5.1873465657729634</v>
      </c>
      <c r="C11" s="65">
        <v>0.89446716482388733</v>
      </c>
      <c r="D11" s="64">
        <v>2.8871342719796589</v>
      </c>
      <c r="E11" s="66">
        <v>17755.050801008689</v>
      </c>
      <c r="F11" s="66">
        <v>44769.676811484816</v>
      </c>
      <c r="G11" s="66">
        <v>71093.223230179967</v>
      </c>
      <c r="H11" s="66">
        <v>239832.83007754598</v>
      </c>
      <c r="I11" s="66">
        <v>1054.9443038207639</v>
      </c>
      <c r="J11" s="66">
        <v>4130.0056877788347</v>
      </c>
      <c r="K11" s="66">
        <v>79393.253167526564</v>
      </c>
      <c r="L11" s="67">
        <v>31.867063089040933</v>
      </c>
      <c r="M11" s="66">
        <v>15636.485718689089</v>
      </c>
      <c r="N11" s="66">
        <v>314.64919375652227</v>
      </c>
      <c r="O11" s="66">
        <v>299.08322416336398</v>
      </c>
      <c r="P11" s="66">
        <v>1300.7230940173099</v>
      </c>
      <c r="Q11" s="66">
        <v>84153.719603523394</v>
      </c>
      <c r="R11" s="67">
        <v>42.089400013626303</v>
      </c>
      <c r="S11" s="66">
        <v>114.28819006027356</v>
      </c>
      <c r="T11" s="67">
        <v>90.178599553090407</v>
      </c>
      <c r="U11" s="66">
        <v>112.1191466970169</v>
      </c>
      <c r="V11" s="67">
        <v>20.56003184964041</v>
      </c>
      <c r="W11" s="65">
        <v>0.17509081368067941</v>
      </c>
      <c r="X11" s="64">
        <v>8.8657621462034886</v>
      </c>
      <c r="Y11" s="66">
        <v>361.15142826004444</v>
      </c>
      <c r="Z11" s="67">
        <v>25.405950133154981</v>
      </c>
      <c r="AA11" s="66">
        <v>153.48798094013844</v>
      </c>
      <c r="AB11" s="67">
        <v>15.335428277918563</v>
      </c>
      <c r="AC11" s="64">
        <v>3.656416779013544</v>
      </c>
      <c r="AD11" s="65">
        <v>0.24369874779853279</v>
      </c>
      <c r="AE11" s="64">
        <v>1.5876037193734915</v>
      </c>
      <c r="AF11" s="65">
        <v>0.14041130218013631</v>
      </c>
      <c r="AG11" s="65">
        <v>0.11347326022224036</v>
      </c>
      <c r="AH11" s="66">
        <v>123.43533170251634</v>
      </c>
      <c r="AI11" s="67">
        <v>13.166089984104836</v>
      </c>
      <c r="AJ11" s="67">
        <v>32.78996846795809</v>
      </c>
      <c r="AK11" s="64">
        <v>4.6585879493365558</v>
      </c>
      <c r="AL11" s="67">
        <v>21.720110776608646</v>
      </c>
      <c r="AM11" s="64">
        <v>5.6352942933276644</v>
      </c>
      <c r="AN11" s="64">
        <v>1.911084388186375</v>
      </c>
      <c r="AO11" s="64">
        <v>6.0256433413987445</v>
      </c>
      <c r="AP11" s="65">
        <v>0.90984486182619873</v>
      </c>
      <c r="AQ11" s="64">
        <v>5.1599559303206455</v>
      </c>
      <c r="AR11" s="65">
        <v>0.96576349810133777</v>
      </c>
      <c r="AS11" s="64">
        <v>2.5345132199136904</v>
      </c>
      <c r="AT11" s="65">
        <v>0.32968979174646112</v>
      </c>
      <c r="AU11" s="64">
        <v>2.0783290663138687</v>
      </c>
      <c r="AV11" s="65">
        <v>0.28265499864376042</v>
      </c>
      <c r="AW11" s="64">
        <v>3.9056391489119608</v>
      </c>
      <c r="AX11" s="65">
        <v>0.9681609507771376</v>
      </c>
      <c r="AY11" s="65">
        <v>0.37861785621328536</v>
      </c>
      <c r="AZ11" s="64">
        <v>2.1206227268588282</v>
      </c>
      <c r="BA11" s="64">
        <v>1.0328400515865062</v>
      </c>
      <c r="BB11" s="65">
        <v>0.55608643362350052</v>
      </c>
    </row>
    <row r="12" spans="1:54" ht="18" customHeight="1">
      <c r="A12" s="68" t="s">
        <v>151</v>
      </c>
      <c r="B12" s="69">
        <v>5.1823258720738314</v>
      </c>
      <c r="C12" s="70">
        <v>0.89484273626412048</v>
      </c>
      <c r="D12" s="69">
        <v>2.677060700855463</v>
      </c>
      <c r="E12" s="71">
        <v>17703.457619641737</v>
      </c>
      <c r="F12" s="71">
        <v>45254.016796971191</v>
      </c>
      <c r="G12" s="71">
        <v>72091.178858289131</v>
      </c>
      <c r="H12" s="71">
        <v>238470.41218334259</v>
      </c>
      <c r="I12" s="71">
        <v>1006.1869437251925</v>
      </c>
      <c r="J12" s="71">
        <v>3977.475489032804</v>
      </c>
      <c r="K12" s="71">
        <v>79061.782396518538</v>
      </c>
      <c r="L12" s="72">
        <v>32.790389121593691</v>
      </c>
      <c r="M12" s="71">
        <v>15609.215885409338</v>
      </c>
      <c r="N12" s="71">
        <v>313.90604889091941</v>
      </c>
      <c r="O12" s="71">
        <v>298.95560709084975</v>
      </c>
      <c r="P12" s="71">
        <v>1299.5310437467263</v>
      </c>
      <c r="Q12" s="71">
        <v>85009.677390787547</v>
      </c>
      <c r="R12" s="72">
        <v>41.726002694228043</v>
      </c>
      <c r="S12" s="71">
        <v>113.5343245793691</v>
      </c>
      <c r="T12" s="72">
        <v>88.646541371036122</v>
      </c>
      <c r="U12" s="71">
        <v>111.71872500291616</v>
      </c>
      <c r="V12" s="72">
        <v>20.134969862093161</v>
      </c>
      <c r="W12" s="70">
        <v>0.17064058797623297</v>
      </c>
      <c r="X12" s="69">
        <v>8.8264432940788513</v>
      </c>
      <c r="Y12" s="71">
        <v>362.94521860308407</v>
      </c>
      <c r="Z12" s="72">
        <v>26.228290669977476</v>
      </c>
      <c r="AA12" s="71">
        <v>155.52395399949899</v>
      </c>
      <c r="AB12" s="72">
        <v>15.18198410181601</v>
      </c>
      <c r="AC12" s="69">
        <v>3.6620617403661826</v>
      </c>
      <c r="AD12" s="70">
        <v>0.24431588130225462</v>
      </c>
      <c r="AE12" s="69">
        <v>1.5491750315627433</v>
      </c>
      <c r="AF12" s="70">
        <v>0.14452404365710381</v>
      </c>
      <c r="AG12" s="70">
        <v>0.12061682036470617</v>
      </c>
      <c r="AH12" s="71">
        <v>126.68819701735931</v>
      </c>
      <c r="AI12" s="72">
        <v>13.470099053959064</v>
      </c>
      <c r="AJ12" s="72">
        <v>33.108971758382545</v>
      </c>
      <c r="AK12" s="69">
        <v>4.6973119562614896</v>
      </c>
      <c r="AL12" s="72">
        <v>22.203106065974655</v>
      </c>
      <c r="AM12" s="69">
        <v>5.635948685635622</v>
      </c>
      <c r="AN12" s="69">
        <v>1.993146513140754</v>
      </c>
      <c r="AO12" s="69">
        <v>6.0150560055009121</v>
      </c>
      <c r="AP12" s="70">
        <v>0.89972370277938418</v>
      </c>
      <c r="AQ12" s="69">
        <v>5.454912898468586</v>
      </c>
      <c r="AR12" s="70">
        <v>0.98835653644287746</v>
      </c>
      <c r="AS12" s="69">
        <v>2.6284340630993777</v>
      </c>
      <c r="AT12" s="70">
        <v>0.34344024177829025</v>
      </c>
      <c r="AU12" s="69">
        <v>2.1930049876554931</v>
      </c>
      <c r="AV12" s="70">
        <v>0.29678388287848628</v>
      </c>
      <c r="AW12" s="69">
        <v>4.0854523449024169</v>
      </c>
      <c r="AX12" s="70">
        <v>0.98636902766553214</v>
      </c>
      <c r="AY12" s="70">
        <v>0.37368025014865003</v>
      </c>
      <c r="AZ12" s="69">
        <v>2.0890267536071718</v>
      </c>
      <c r="BA12" s="69">
        <v>1.0417351719327363</v>
      </c>
      <c r="BB12" s="70">
        <v>0.55820356532020254</v>
      </c>
    </row>
    <row r="13" spans="1:54" ht="18" customHeight="1">
      <c r="A13" s="73" t="s">
        <v>120</v>
      </c>
      <c r="B13" s="74">
        <f t="shared" ref="B13:N13" si="0">AVERAGE(B5:B12)</f>
        <v>5.185997524700789</v>
      </c>
      <c r="C13" s="75">
        <f t="shared" si="0"/>
        <v>0.89500940637390269</v>
      </c>
      <c r="D13" s="74">
        <f t="shared" si="0"/>
        <v>2.77837615610441</v>
      </c>
      <c r="E13" s="76">
        <f t="shared" si="0"/>
        <v>17732.922752603241</v>
      </c>
      <c r="F13" s="76">
        <f t="shared" si="0"/>
        <v>45016.402871894599</v>
      </c>
      <c r="G13" s="76">
        <f t="shared" si="0"/>
        <v>71602.025106515764</v>
      </c>
      <c r="H13" s="76">
        <f t="shared" si="0"/>
        <v>239140.88907208826</v>
      </c>
      <c r="I13" s="76">
        <f t="shared" si="0"/>
        <v>1029.6108414480846</v>
      </c>
      <c r="J13" s="76">
        <f t="shared" si="0"/>
        <v>4051.9864174410086</v>
      </c>
      <c r="K13" s="76">
        <f t="shared" si="0"/>
        <v>79222.32901425146</v>
      </c>
      <c r="L13" s="77">
        <f t="shared" si="0"/>
        <v>32.337273358834004</v>
      </c>
      <c r="M13" s="76">
        <f t="shared" si="0"/>
        <v>15621.343918372404</v>
      </c>
      <c r="N13" s="76">
        <f t="shared" si="0"/>
        <v>314.24364865005333</v>
      </c>
      <c r="O13" s="76">
        <f t="shared" ref="O13:AA13" si="1">AVERAGE(O5:O12)</f>
        <v>298.98862521015059</v>
      </c>
      <c r="P13" s="76">
        <f t="shared" si="1"/>
        <v>1299.9584334555711</v>
      </c>
      <c r="Q13" s="76">
        <f t="shared" si="1"/>
        <v>84586.504865434865</v>
      </c>
      <c r="R13" s="77">
        <f t="shared" si="1"/>
        <v>41.90391772032698</v>
      </c>
      <c r="S13" s="76">
        <f t="shared" si="1"/>
        <v>113.90289524100598</v>
      </c>
      <c r="T13" s="78">
        <f t="shared" si="1"/>
        <v>89.397401589909364</v>
      </c>
      <c r="U13" s="79">
        <f t="shared" si="1"/>
        <v>111.93094349175739</v>
      </c>
      <c r="V13" s="78">
        <f t="shared" si="1"/>
        <v>20.341099295204845</v>
      </c>
      <c r="W13" s="80">
        <f t="shared" si="1"/>
        <v>0.17310801563167591</v>
      </c>
      <c r="X13" s="81">
        <f t="shared" si="1"/>
        <v>8.8469677265107141</v>
      </c>
      <c r="Y13" s="79">
        <f t="shared" si="1"/>
        <v>362.04782672153613</v>
      </c>
      <c r="Z13" s="78">
        <f t="shared" si="1"/>
        <v>25.832799180547816</v>
      </c>
      <c r="AA13" s="79">
        <f t="shared" si="1"/>
        <v>154.58278923142649</v>
      </c>
      <c r="AB13" s="78">
        <f t="shared" ref="AB13:AN13" si="2">AVERAGE(AB5:AB12)</f>
        <v>15.255708746988754</v>
      </c>
      <c r="AC13" s="81">
        <f t="shared" si="2"/>
        <v>3.6614728396100662</v>
      </c>
      <c r="AD13" s="80">
        <f t="shared" si="2"/>
        <v>0.24461258257779428</v>
      </c>
      <c r="AE13" s="81">
        <f t="shared" si="2"/>
        <v>1.5679807959412801</v>
      </c>
      <c r="AF13" s="80">
        <f t="shared" si="2"/>
        <v>0.14262619633571549</v>
      </c>
      <c r="AG13" s="80">
        <f t="shared" si="2"/>
        <v>0.11704644182939564</v>
      </c>
      <c r="AH13" s="79">
        <f t="shared" si="2"/>
        <v>125.08664611588921</v>
      </c>
      <c r="AI13" s="78">
        <f t="shared" si="2"/>
        <v>13.322705393654148</v>
      </c>
      <c r="AJ13" s="78">
        <f t="shared" si="2"/>
        <v>32.952305526019273</v>
      </c>
      <c r="AK13" s="81">
        <f t="shared" si="2"/>
        <v>4.678376443525516</v>
      </c>
      <c r="AL13" s="78">
        <f t="shared" si="2"/>
        <v>21.965660037284295</v>
      </c>
      <c r="AM13" s="81">
        <f t="shared" si="2"/>
        <v>5.6349110956133099</v>
      </c>
      <c r="AN13" s="81">
        <f t="shared" si="2"/>
        <v>1.952296837154667</v>
      </c>
      <c r="AO13" s="81">
        <f t="shared" ref="AO13:BB13" si="3">AVERAGE(AO5:AO12)</f>
        <v>6.021163521785116</v>
      </c>
      <c r="AP13" s="80">
        <f t="shared" si="3"/>
        <v>0.90523102883065998</v>
      </c>
      <c r="AQ13" s="81">
        <f t="shared" si="3"/>
        <v>5.3087195384770913</v>
      </c>
      <c r="AR13" s="80">
        <f t="shared" si="3"/>
        <v>0.97735452974033521</v>
      </c>
      <c r="AS13" s="81">
        <f t="shared" si="3"/>
        <v>2.5829683404112589</v>
      </c>
      <c r="AT13" s="80">
        <f t="shared" si="3"/>
        <v>0.33665059117245788</v>
      </c>
      <c r="AU13" s="81">
        <f t="shared" si="3"/>
        <v>2.1360290977515217</v>
      </c>
      <c r="AV13" s="80">
        <f t="shared" si="3"/>
        <v>0.28982909467212103</v>
      </c>
      <c r="AW13" s="81">
        <f t="shared" si="3"/>
        <v>3.9968164965682687</v>
      </c>
      <c r="AX13" s="80">
        <f t="shared" si="3"/>
        <v>0.9778077432853558</v>
      </c>
      <c r="AY13" s="80">
        <f t="shared" si="3"/>
        <v>0.37629688299840292</v>
      </c>
      <c r="AZ13" s="81">
        <f t="shared" si="3"/>
        <v>2.1051104402319494</v>
      </c>
      <c r="BA13" s="81">
        <f t="shared" si="3"/>
        <v>1.0374730629220266</v>
      </c>
      <c r="BB13" s="80">
        <f t="shared" si="3"/>
        <v>0.55728660886521431</v>
      </c>
    </row>
    <row r="14" spans="1:54" ht="18" customHeight="1">
      <c r="A14" s="73" t="s">
        <v>121</v>
      </c>
      <c r="B14" s="74">
        <f t="shared" ref="B14:N14" si="4">STDEV(B5:B12)</f>
        <v>4.4411046945156483E-2</v>
      </c>
      <c r="C14" s="75">
        <f t="shared" si="4"/>
        <v>1.3997395502325261E-2</v>
      </c>
      <c r="D14" s="74">
        <f t="shared" si="4"/>
        <v>6.8162153942400397E-2</v>
      </c>
      <c r="E14" s="76">
        <f t="shared" si="4"/>
        <v>128.43139508051155</v>
      </c>
      <c r="F14" s="76">
        <f t="shared" si="4"/>
        <v>194.73833235194115</v>
      </c>
      <c r="G14" s="76">
        <f t="shared" si="4"/>
        <v>349.90630118773998</v>
      </c>
      <c r="H14" s="76">
        <f t="shared" si="4"/>
        <v>496.42703063775019</v>
      </c>
      <c r="I14" s="76">
        <f t="shared" si="4"/>
        <v>14.404365182273963</v>
      </c>
      <c r="J14" s="76">
        <f t="shared" si="4"/>
        <v>46.476663976887153</v>
      </c>
      <c r="K14" s="76">
        <f t="shared" si="4"/>
        <v>711.01318686456875</v>
      </c>
      <c r="L14" s="77">
        <f t="shared" si="4"/>
        <v>0.2956607553679565</v>
      </c>
      <c r="M14" s="76">
        <f t="shared" si="4"/>
        <v>69.556144494979094</v>
      </c>
      <c r="N14" s="76">
        <f t="shared" si="4"/>
        <v>1.7428565199516963</v>
      </c>
      <c r="O14" s="76">
        <f t="shared" ref="O14:AA14" si="5">STDEV(O5:O12)</f>
        <v>1.3530184099332481</v>
      </c>
      <c r="P14" s="76">
        <f t="shared" si="5"/>
        <v>10.182390929406639</v>
      </c>
      <c r="Q14" s="76">
        <f t="shared" si="5"/>
        <v>359.52139261820412</v>
      </c>
      <c r="R14" s="77">
        <f t="shared" si="5"/>
        <v>0.15193184752374092</v>
      </c>
      <c r="S14" s="77">
        <f t="shared" si="5"/>
        <v>0.41216889936454859</v>
      </c>
      <c r="T14" s="78">
        <f t="shared" si="5"/>
        <v>0.48575424619167007</v>
      </c>
      <c r="U14" s="79">
        <f t="shared" si="5"/>
        <v>2.9755398876853962</v>
      </c>
      <c r="V14" s="78">
        <f t="shared" si="5"/>
        <v>0.18400100139778855</v>
      </c>
      <c r="W14" s="80">
        <f t="shared" si="5"/>
        <v>6.4541286143582448E-3</v>
      </c>
      <c r="X14" s="81">
        <f t="shared" si="5"/>
        <v>6.0120844833551609E-2</v>
      </c>
      <c r="Y14" s="79">
        <f t="shared" si="5"/>
        <v>1.0281003018906298</v>
      </c>
      <c r="Z14" s="78">
        <f t="shared" si="5"/>
        <v>0.41818454812903866</v>
      </c>
      <c r="AA14" s="79">
        <f t="shared" si="5"/>
        <v>2.095503976149566</v>
      </c>
      <c r="AB14" s="78">
        <f t="shared" ref="AB14:AN14" si="6">STDEV(AB5:AB12)</f>
        <v>7.9031365958830396E-2</v>
      </c>
      <c r="AC14" s="81">
        <f t="shared" si="6"/>
        <v>5.5120813659920692E-2</v>
      </c>
      <c r="AD14" s="80">
        <f t="shared" si="6"/>
        <v>1.2078757843386627E-2</v>
      </c>
      <c r="AE14" s="81">
        <f t="shared" si="6"/>
        <v>4.6902305127146209E-2</v>
      </c>
      <c r="AF14" s="80">
        <f t="shared" si="6"/>
        <v>6.5842909678539927E-3</v>
      </c>
      <c r="AG14" s="80">
        <f t="shared" si="6"/>
        <v>2.8225739305047029E-3</v>
      </c>
      <c r="AH14" s="79">
        <f t="shared" si="6"/>
        <v>1.1540203668886893</v>
      </c>
      <c r="AI14" s="78">
        <f t="shared" si="6"/>
        <v>0.13017154040542497</v>
      </c>
      <c r="AJ14" s="78">
        <f t="shared" si="6"/>
        <v>0.2541899200775834</v>
      </c>
      <c r="AK14" s="81">
        <f t="shared" si="6"/>
        <v>1.9260038759515263E-2</v>
      </c>
      <c r="AL14" s="78">
        <f t="shared" si="6"/>
        <v>0.15538477566209508</v>
      </c>
      <c r="AM14" s="81">
        <f t="shared" si="6"/>
        <v>4.6407963992279588E-2</v>
      </c>
      <c r="AN14" s="81">
        <f t="shared" si="6"/>
        <v>3.1421454684322232E-2</v>
      </c>
      <c r="AO14" s="81">
        <f t="shared" ref="AO14:BB14" si="7">STDEV(AO5:AO12)</f>
        <v>3.4103287574135561E-2</v>
      </c>
      <c r="AP14" s="80">
        <f t="shared" si="7"/>
        <v>1.3785068539906369E-2</v>
      </c>
      <c r="AQ14" s="81">
        <f t="shared" si="7"/>
        <v>9.2399255239512285E-2</v>
      </c>
      <c r="AR14" s="80">
        <f t="shared" si="7"/>
        <v>8.4688456755503006E-3</v>
      </c>
      <c r="AS14" s="81">
        <f t="shared" si="7"/>
        <v>4.2293391327099313E-2</v>
      </c>
      <c r="AT14" s="80">
        <f t="shared" si="7"/>
        <v>4.3300678471241824E-3</v>
      </c>
      <c r="AU14" s="81">
        <f t="shared" si="7"/>
        <v>3.679725093022878E-2</v>
      </c>
      <c r="AV14" s="80">
        <f t="shared" si="7"/>
        <v>5.2970949668514327E-3</v>
      </c>
      <c r="AW14" s="81">
        <f t="shared" si="7"/>
        <v>5.8908121437874286E-2</v>
      </c>
      <c r="AX14" s="80">
        <f t="shared" si="7"/>
        <v>1.9486837701760865E-2</v>
      </c>
      <c r="AY14" s="80">
        <f t="shared" si="7"/>
        <v>1.0285181927574032E-2</v>
      </c>
      <c r="AZ14" s="81">
        <f t="shared" si="7"/>
        <v>2.8209686230188352E-2</v>
      </c>
      <c r="BA14" s="81">
        <f t="shared" si="7"/>
        <v>7.5446339542791455E-3</v>
      </c>
      <c r="BB14" s="80">
        <f t="shared" si="7"/>
        <v>5.7535028163623039E-3</v>
      </c>
    </row>
    <row r="15" spans="1:54" ht="18" customHeight="1">
      <c r="A15" s="73" t="s">
        <v>152</v>
      </c>
      <c r="B15" s="82">
        <f>B14*100/B13</f>
        <v>0.85636459974436308</v>
      </c>
      <c r="C15" s="82">
        <f t="shared" ref="C15:N15" si="8">C14*100/C13</f>
        <v>1.5639383678698069</v>
      </c>
      <c r="D15" s="82">
        <f t="shared" si="8"/>
        <v>2.4533090594173275</v>
      </c>
      <c r="E15" s="82">
        <f t="shared" si="8"/>
        <v>0.72425395899081257</v>
      </c>
      <c r="F15" s="82">
        <f t="shared" si="8"/>
        <v>0.43259416552254881</v>
      </c>
      <c r="G15" s="82">
        <f t="shared" si="8"/>
        <v>0.48868212968448371</v>
      </c>
      <c r="H15" s="82">
        <f t="shared" si="8"/>
        <v>0.20758768296127889</v>
      </c>
      <c r="I15" s="82">
        <f t="shared" si="8"/>
        <v>1.3990106360977228</v>
      </c>
      <c r="J15" s="82">
        <f t="shared" si="8"/>
        <v>1.1470093724114463</v>
      </c>
      <c r="K15" s="82">
        <f t="shared" si="8"/>
        <v>0.89749089140848559</v>
      </c>
      <c r="L15" s="82">
        <f t="shared" si="8"/>
        <v>0.91430329356196915</v>
      </c>
      <c r="M15" s="82">
        <f t="shared" si="8"/>
        <v>0.4452635116315023</v>
      </c>
      <c r="N15" s="82">
        <f t="shared" si="8"/>
        <v>0.55461948950719098</v>
      </c>
      <c r="O15" s="82">
        <f t="shared" ref="O15:AA15" si="9">O14*100/O13</f>
        <v>0.45253173393544655</v>
      </c>
      <c r="P15" s="82">
        <f t="shared" si="9"/>
        <v>0.78328588571402535</v>
      </c>
      <c r="Q15" s="82">
        <f t="shared" si="9"/>
        <v>0.42503398525586522</v>
      </c>
      <c r="R15" s="82">
        <f t="shared" si="9"/>
        <v>0.36257194026047113</v>
      </c>
      <c r="S15" s="82">
        <f t="shared" si="9"/>
        <v>0.36185989696964649</v>
      </c>
      <c r="T15" s="82">
        <f t="shared" si="9"/>
        <v>0.54336506157075948</v>
      </c>
      <c r="U15" s="82">
        <f t="shared" si="9"/>
        <v>2.6583711303251145</v>
      </c>
      <c r="V15" s="82">
        <f t="shared" si="9"/>
        <v>0.90457747011325207</v>
      </c>
      <c r="W15" s="82">
        <f t="shared" si="9"/>
        <v>3.7283822998068294</v>
      </c>
      <c r="X15" s="82">
        <f t="shared" si="9"/>
        <v>0.67956441904263121</v>
      </c>
      <c r="Y15" s="82">
        <f t="shared" si="9"/>
        <v>0.28396809095649633</v>
      </c>
      <c r="Z15" s="82">
        <f t="shared" si="9"/>
        <v>1.6188123679757207</v>
      </c>
      <c r="AA15" s="82">
        <f t="shared" si="9"/>
        <v>1.3555868583871773</v>
      </c>
      <c r="AB15" s="82">
        <f t="shared" ref="AB15:AJ15" si="10">AB14*100/AB13</f>
        <v>0.51804453840553288</v>
      </c>
      <c r="AC15" s="82">
        <f t="shared" si="10"/>
        <v>1.5054273532666942</v>
      </c>
      <c r="AD15" s="82">
        <f t="shared" si="10"/>
        <v>4.937913543161752</v>
      </c>
      <c r="AE15" s="82">
        <f t="shared" si="10"/>
        <v>2.9912550745871931</v>
      </c>
      <c r="AF15" s="82">
        <f t="shared" si="10"/>
        <v>4.6164667761003724</v>
      </c>
      <c r="AG15" s="82">
        <f t="shared" si="10"/>
        <v>2.4114991334967923</v>
      </c>
      <c r="AH15" s="82">
        <f t="shared" si="10"/>
        <v>0.92257679194589826</v>
      </c>
      <c r="AI15" s="82">
        <f t="shared" si="10"/>
        <v>0.97706536742475814</v>
      </c>
      <c r="AJ15" s="82">
        <f t="shared" si="10"/>
        <v>0.77138736127848173</v>
      </c>
      <c r="AK15" s="82">
        <f>AK14*100/AK13</f>
        <v>0.41168210792805177</v>
      </c>
      <c r="AL15" s="82">
        <f t="shared" ref="AL15:AN15" si="11">AL14*100/AL13</f>
        <v>0.70739861856345998</v>
      </c>
      <c r="AM15" s="82">
        <f t="shared" si="11"/>
        <v>0.82357934676924116</v>
      </c>
      <c r="AN15" s="82">
        <f t="shared" si="11"/>
        <v>1.6094609224546386</v>
      </c>
      <c r="AO15" s="82">
        <f t="shared" ref="AO15:BB15" si="12">AO14*100/AO13</f>
        <v>0.56639032390910449</v>
      </c>
      <c r="AP15" s="82">
        <f t="shared" si="12"/>
        <v>1.5228232463168381</v>
      </c>
      <c r="AQ15" s="82">
        <f t="shared" si="12"/>
        <v>1.7405186800660937</v>
      </c>
      <c r="AR15" s="82">
        <f t="shared" si="12"/>
        <v>0.86650702665698132</v>
      </c>
      <c r="AS15" s="82">
        <f t="shared" si="12"/>
        <v>1.6373948788069692</v>
      </c>
      <c r="AT15" s="82">
        <f t="shared" si="12"/>
        <v>1.2862201821906185</v>
      </c>
      <c r="AU15" s="82">
        <f t="shared" si="12"/>
        <v>1.7226942727027073</v>
      </c>
      <c r="AV15" s="82">
        <f t="shared" si="12"/>
        <v>1.8276615647728363</v>
      </c>
      <c r="AW15" s="82">
        <f t="shared" si="12"/>
        <v>1.4738760583192587</v>
      </c>
      <c r="AX15" s="82">
        <f t="shared" si="12"/>
        <v>1.9929109618509102</v>
      </c>
      <c r="AY15" s="82">
        <f t="shared" si="12"/>
        <v>2.7332625892672313</v>
      </c>
      <c r="AZ15" s="82">
        <f t="shared" si="12"/>
        <v>1.3400573048832582</v>
      </c>
      <c r="BA15" s="82">
        <f t="shared" si="12"/>
        <v>0.7272125150921801</v>
      </c>
      <c r="BB15" s="82">
        <f t="shared" si="12"/>
        <v>1.032413613540434</v>
      </c>
    </row>
    <row r="16" spans="1:54" ht="18" customHeight="1">
      <c r="A16" s="83" t="s">
        <v>153</v>
      </c>
      <c r="B16" s="84">
        <v>5.0999999999999996</v>
      </c>
      <c r="C16" s="85">
        <v>0.88</v>
      </c>
      <c r="D16" s="84">
        <v>2.73</v>
      </c>
      <c r="E16" s="87">
        <v>17437</v>
      </c>
      <c r="F16" s="87">
        <v>44265.790126519467</v>
      </c>
      <c r="G16" s="87">
        <v>70410.2</v>
      </c>
      <c r="H16" s="87">
        <v>235135.13063737724</v>
      </c>
      <c r="I16" s="87">
        <v>1012.4052416514021</v>
      </c>
      <c r="J16" s="87">
        <v>3984</v>
      </c>
      <c r="K16" s="87">
        <v>77902.3</v>
      </c>
      <c r="L16" s="86">
        <v>31.8</v>
      </c>
      <c r="M16" s="87">
        <v>15360</v>
      </c>
      <c r="N16" s="87">
        <v>309</v>
      </c>
      <c r="O16" s="87">
        <v>294</v>
      </c>
      <c r="P16" s="87">
        <v>1277.8545249506626</v>
      </c>
      <c r="Q16" s="87">
        <v>83172.581767571333</v>
      </c>
      <c r="R16" s="86">
        <v>41.2</v>
      </c>
      <c r="S16" s="87">
        <v>112</v>
      </c>
      <c r="T16" s="86">
        <v>87.9</v>
      </c>
      <c r="U16" s="87">
        <v>110</v>
      </c>
      <c r="V16" s="86">
        <v>20</v>
      </c>
      <c r="W16" s="85">
        <v>0.17</v>
      </c>
      <c r="X16" s="84">
        <v>8.6999999999999993</v>
      </c>
      <c r="Y16" s="86">
        <v>356</v>
      </c>
      <c r="Z16" s="86">
        <v>25.4</v>
      </c>
      <c r="AA16" s="87">
        <v>152</v>
      </c>
      <c r="AB16" s="86">
        <v>15</v>
      </c>
      <c r="AC16" s="84">
        <v>3.6</v>
      </c>
      <c r="AD16" s="85">
        <v>0.24</v>
      </c>
      <c r="AE16" s="84">
        <v>1.54</v>
      </c>
      <c r="AF16" s="85">
        <v>0.14000000000000001</v>
      </c>
      <c r="AG16" s="85">
        <v>0.115</v>
      </c>
      <c r="AH16" s="87">
        <v>123</v>
      </c>
      <c r="AI16" s="86">
        <v>13.1</v>
      </c>
      <c r="AJ16" s="86">
        <v>32.4</v>
      </c>
      <c r="AK16" s="84">
        <v>4.5999999999999996</v>
      </c>
      <c r="AL16" s="86">
        <v>21.6</v>
      </c>
      <c r="AM16" s="84">
        <v>5.54</v>
      </c>
      <c r="AN16" s="84">
        <v>1.92</v>
      </c>
      <c r="AO16" s="84">
        <v>5.92</v>
      </c>
      <c r="AP16" s="85">
        <v>0.89</v>
      </c>
      <c r="AQ16" s="84">
        <v>5.22</v>
      </c>
      <c r="AR16" s="85">
        <v>0.96099999999999997</v>
      </c>
      <c r="AS16" s="84">
        <v>2.54</v>
      </c>
      <c r="AT16" s="85">
        <v>0.33100000000000002</v>
      </c>
      <c r="AU16" s="84">
        <v>2.1</v>
      </c>
      <c r="AV16" s="85">
        <v>0.28499999999999998</v>
      </c>
      <c r="AW16" s="84">
        <v>3.93</v>
      </c>
      <c r="AX16" s="85">
        <v>0.96099999999999997</v>
      </c>
      <c r="AY16" s="85">
        <v>0.37</v>
      </c>
      <c r="AZ16" s="84">
        <v>2.0699999999999998</v>
      </c>
      <c r="BA16" s="84">
        <v>1.02</v>
      </c>
      <c r="BB16" s="85">
        <v>0.54800000000000004</v>
      </c>
    </row>
    <row r="17" spans="1:54" ht="18" customHeight="1">
      <c r="B17" s="64"/>
      <c r="C17" s="64"/>
      <c r="D17" s="64"/>
      <c r="E17" s="66"/>
      <c r="F17" s="66"/>
      <c r="G17" s="66"/>
      <c r="H17" s="66"/>
      <c r="I17" s="66"/>
      <c r="J17" s="66"/>
      <c r="K17" s="66"/>
      <c r="L17" s="67"/>
      <c r="M17" s="66"/>
      <c r="N17" s="66"/>
      <c r="O17" s="66"/>
      <c r="P17" s="66"/>
      <c r="Q17" s="66"/>
      <c r="R17" s="67"/>
      <c r="S17" s="67"/>
      <c r="T17" s="67"/>
      <c r="U17" s="67"/>
      <c r="V17" s="67"/>
      <c r="W17" s="64"/>
      <c r="X17" s="67"/>
      <c r="Y17" s="66"/>
      <c r="Z17" s="67"/>
      <c r="AA17" s="67"/>
      <c r="AB17" s="67"/>
      <c r="AC17" s="67"/>
      <c r="AD17" s="65"/>
      <c r="AE17" s="65"/>
      <c r="AF17" s="65"/>
      <c r="AG17" s="65"/>
      <c r="AH17" s="66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</row>
    <row r="18" spans="1:54" ht="18" customHeight="1">
      <c r="A18" s="63" t="s">
        <v>154</v>
      </c>
      <c r="B18" s="64">
        <v>8.271992592490772</v>
      </c>
      <c r="C18" s="64">
        <v>2.2686931471057346</v>
      </c>
      <c r="D18" s="64">
        <v>4.8079451119154477</v>
      </c>
      <c r="E18" s="66">
        <v>24247.698984099468</v>
      </c>
      <c r="F18" s="66">
        <v>21594.63624293781</v>
      </c>
      <c r="G18" s="66">
        <v>72608.268917335183</v>
      </c>
      <c r="H18" s="66">
        <v>259240.33134531189</v>
      </c>
      <c r="I18" s="66">
        <v>1513.8449008671817</v>
      </c>
      <c r="J18" s="66">
        <v>14946.470628702031</v>
      </c>
      <c r="K18" s="66">
        <v>50765.074018770931</v>
      </c>
      <c r="L18" s="67">
        <v>34.749636648739553</v>
      </c>
      <c r="M18" s="66">
        <v>13653.152042777869</v>
      </c>
      <c r="N18" s="66">
        <v>417.35951705806343</v>
      </c>
      <c r="O18" s="67">
        <v>16.772428567675618</v>
      </c>
      <c r="P18" s="66">
        <v>1495.4423317592464</v>
      </c>
      <c r="Q18" s="66">
        <v>95290.38271364705</v>
      </c>
      <c r="R18" s="67">
        <v>35.472428614046351</v>
      </c>
      <c r="S18" s="67">
        <v>12.097178671370695</v>
      </c>
      <c r="T18" s="67">
        <v>17.205772304422393</v>
      </c>
      <c r="U18" s="66">
        <v>146.69579568758093</v>
      </c>
      <c r="V18" s="67">
        <v>21.433063007177264</v>
      </c>
      <c r="W18" s="65">
        <v>0.89835958390525883</v>
      </c>
      <c r="X18" s="67">
        <v>49.369156442114843</v>
      </c>
      <c r="Y18" s="66">
        <v>333.8084347309362</v>
      </c>
      <c r="Z18" s="67">
        <v>35.322209758120344</v>
      </c>
      <c r="AA18" s="66">
        <v>183.63807076146847</v>
      </c>
      <c r="AB18" s="67">
        <v>12.359746793508423</v>
      </c>
      <c r="AC18" s="66">
        <v>246.57625076171405</v>
      </c>
      <c r="AD18" s="65">
        <v>0.11809338274067376</v>
      </c>
      <c r="AE18" s="64">
        <v>2.31194893290315</v>
      </c>
      <c r="AF18" s="65">
        <v>0.31947162444250299</v>
      </c>
      <c r="AG18" s="64">
        <v>1.0883406105389175</v>
      </c>
      <c r="AH18" s="66">
        <v>661.22703005107746</v>
      </c>
      <c r="AI18" s="67">
        <v>24.198274949747791</v>
      </c>
      <c r="AJ18" s="67">
        <v>50.652712871636858</v>
      </c>
      <c r="AK18" s="64">
        <v>6.5726896831485222</v>
      </c>
      <c r="AL18" s="67">
        <v>28.036039150729525</v>
      </c>
      <c r="AM18" s="64">
        <v>6.3760685980583478</v>
      </c>
      <c r="AN18" s="64">
        <v>1.871067539338289</v>
      </c>
      <c r="AO18" s="64">
        <v>6.5751221735448429</v>
      </c>
      <c r="AP18" s="64">
        <v>1.0164728819290976</v>
      </c>
      <c r="AQ18" s="64">
        <v>6.2533320007434741</v>
      </c>
      <c r="AR18" s="64">
        <v>1.2207990391617736</v>
      </c>
      <c r="AS18" s="64">
        <v>3.6547520118501193</v>
      </c>
      <c r="AT18" s="65">
        <v>0.50988094309984899</v>
      </c>
      <c r="AU18" s="64">
        <v>3.4591712413744609</v>
      </c>
      <c r="AV18" s="65">
        <v>0.51113844725574631</v>
      </c>
      <c r="AW18" s="64">
        <v>4.9178541981989747</v>
      </c>
      <c r="AX18" s="65">
        <v>0.77120858983097407</v>
      </c>
      <c r="AY18" s="65">
        <v>0.37867669832444045</v>
      </c>
      <c r="AZ18" s="67">
        <v>11.281015608948172</v>
      </c>
      <c r="BA18" s="64">
        <v>5.9543582234219894</v>
      </c>
      <c r="BB18" s="64">
        <v>1.5016194542888355</v>
      </c>
    </row>
    <row r="19" spans="1:54" ht="18" customHeight="1">
      <c r="A19" s="63" t="s">
        <v>154</v>
      </c>
      <c r="B19" s="64">
        <v>8.0114753020271596</v>
      </c>
      <c r="C19" s="64">
        <v>2.288999087369703</v>
      </c>
      <c r="D19" s="64">
        <v>4.6507438308625897</v>
      </c>
      <c r="E19" s="66">
        <v>23824.060940488453</v>
      </c>
      <c r="F19" s="66">
        <v>21851.285891914482</v>
      </c>
      <c r="G19" s="66">
        <v>73377.210564181223</v>
      </c>
      <c r="H19" s="66">
        <v>256664.51126324781</v>
      </c>
      <c r="I19" s="66">
        <v>1428.9089157265234</v>
      </c>
      <c r="J19" s="66">
        <v>14595.643266406842</v>
      </c>
      <c r="K19" s="66">
        <v>51892.910507658533</v>
      </c>
      <c r="L19" s="67">
        <v>34.718211932249346</v>
      </c>
      <c r="M19" s="66">
        <v>13980.308512203674</v>
      </c>
      <c r="N19" s="66">
        <v>424.47837226655759</v>
      </c>
      <c r="O19" s="67">
        <v>16.699435007710804</v>
      </c>
      <c r="P19" s="66">
        <v>1515.2874254652061</v>
      </c>
      <c r="Q19" s="66">
        <v>97366.191676689312</v>
      </c>
      <c r="R19" s="67">
        <v>35.212470405122019</v>
      </c>
      <c r="S19" s="67">
        <v>12.326737017540802</v>
      </c>
      <c r="T19" s="67">
        <v>17.169607288858987</v>
      </c>
      <c r="U19" s="66">
        <v>153.73600944820038</v>
      </c>
      <c r="V19" s="67">
        <v>21.398203269672063</v>
      </c>
      <c r="W19" s="65">
        <v>0.86883396207991892</v>
      </c>
      <c r="X19" s="67">
        <v>48.614868515688421</v>
      </c>
      <c r="Y19" s="66">
        <v>342.15759859841381</v>
      </c>
      <c r="Z19" s="67">
        <v>35.409774766710314</v>
      </c>
      <c r="AA19" s="66">
        <v>187.75182948818897</v>
      </c>
      <c r="AB19" s="67">
        <v>12.581689352177245</v>
      </c>
      <c r="AC19" s="66">
        <v>248.70000348607408</v>
      </c>
      <c r="AD19" s="65">
        <v>0.12190892421638547</v>
      </c>
      <c r="AE19" s="64">
        <v>2.3682859862469314</v>
      </c>
      <c r="AF19" s="65">
        <v>0.33557751145608877</v>
      </c>
      <c r="AG19" s="64">
        <v>1.064083919277296</v>
      </c>
      <c r="AH19" s="66">
        <v>670.88829549636262</v>
      </c>
      <c r="AI19" s="67">
        <v>24.397353822193136</v>
      </c>
      <c r="AJ19" s="67">
        <v>51.318821723759925</v>
      </c>
      <c r="AK19" s="64">
        <v>6.6320362066821463</v>
      </c>
      <c r="AL19" s="67">
        <v>28.453788496338294</v>
      </c>
      <c r="AM19" s="64">
        <v>6.3253353089336866</v>
      </c>
      <c r="AN19" s="64">
        <v>1.9246907083883424</v>
      </c>
      <c r="AO19" s="64">
        <v>6.6536171968490594</v>
      </c>
      <c r="AP19" s="64">
        <v>1.0167666119551257</v>
      </c>
      <c r="AQ19" s="64">
        <v>6.4268486210135505</v>
      </c>
      <c r="AR19" s="64">
        <v>1.2767141917968248</v>
      </c>
      <c r="AS19" s="64">
        <v>3.6883075798672862</v>
      </c>
      <c r="AT19" s="65">
        <v>0.51925217489867526</v>
      </c>
      <c r="AU19" s="64">
        <v>3.4809202145406095</v>
      </c>
      <c r="AV19" s="65">
        <v>0.5118908249438513</v>
      </c>
      <c r="AW19" s="64">
        <v>4.8827664063720499</v>
      </c>
      <c r="AX19" s="65">
        <v>0.79007792980235358</v>
      </c>
      <c r="AY19" s="65">
        <v>0.38991949090366496</v>
      </c>
      <c r="AZ19" s="67">
        <v>11.536545563223349</v>
      </c>
      <c r="BA19" s="64">
        <v>6.2145076729780726</v>
      </c>
      <c r="BB19" s="64">
        <v>1.5379557131689539</v>
      </c>
    </row>
    <row r="20" spans="1:54" ht="18" customHeight="1">
      <c r="A20" s="63" t="s">
        <v>154</v>
      </c>
      <c r="B20" s="64">
        <v>7.9914969240787732</v>
      </c>
      <c r="C20" s="64">
        <v>2.2258801994921749</v>
      </c>
      <c r="D20" s="64">
        <v>5.6032846548863535</v>
      </c>
      <c r="E20" s="66">
        <v>23914.363770654676</v>
      </c>
      <c r="F20" s="66">
        <v>21561.340731895812</v>
      </c>
      <c r="G20" s="66">
        <v>74901.262630044948</v>
      </c>
      <c r="H20" s="66">
        <v>256282.60699336661</v>
      </c>
      <c r="I20" s="66">
        <v>1380.7632187386293</v>
      </c>
      <c r="J20" s="66">
        <v>14584.493135920298</v>
      </c>
      <c r="K20" s="66">
        <v>51465.617943193509</v>
      </c>
      <c r="L20" s="67">
        <v>35.234240888093368</v>
      </c>
      <c r="M20" s="66">
        <v>13751.088710018614</v>
      </c>
      <c r="N20" s="66">
        <v>418.1806481330579</v>
      </c>
      <c r="O20" s="67">
        <v>16.84907807942249</v>
      </c>
      <c r="P20" s="66">
        <v>1529.6425486344096</v>
      </c>
      <c r="Q20" s="66">
        <v>96885.158280980075</v>
      </c>
      <c r="R20" s="67">
        <v>35.734094599947866</v>
      </c>
      <c r="S20" s="67">
        <v>12.129875756508422</v>
      </c>
      <c r="T20" s="67">
        <v>17.616247979380521</v>
      </c>
      <c r="U20" s="66">
        <v>143.33666624795976</v>
      </c>
      <c r="V20" s="67">
        <v>21.794774626425664</v>
      </c>
      <c r="W20" s="65">
        <v>1.0384251027796847</v>
      </c>
      <c r="X20" s="67">
        <v>47.433449421329605</v>
      </c>
      <c r="Y20" s="66">
        <v>342.79965815480944</v>
      </c>
      <c r="Z20" s="67">
        <v>36.160320793740276</v>
      </c>
      <c r="AA20" s="66">
        <v>188.97051131207485</v>
      </c>
      <c r="AB20" s="67">
        <v>12.240269348729869</v>
      </c>
      <c r="AC20" s="66">
        <v>232.00784027498165</v>
      </c>
      <c r="AD20" s="65">
        <v>0.14031453471104982</v>
      </c>
      <c r="AE20" s="64">
        <v>2.4633428547484915</v>
      </c>
      <c r="AF20" s="65">
        <v>0.32807210497991768</v>
      </c>
      <c r="AG20" s="64">
        <v>1.1047013582561764</v>
      </c>
      <c r="AH20" s="66">
        <v>670.50195308057482</v>
      </c>
      <c r="AI20" s="67">
        <v>24.904842457781481</v>
      </c>
      <c r="AJ20" s="67">
        <v>52.4170030355425</v>
      </c>
      <c r="AK20" s="64">
        <v>6.7541551281278238</v>
      </c>
      <c r="AL20" s="67">
        <v>29.393418700143606</v>
      </c>
      <c r="AM20" s="64">
        <v>6.5441834963868377</v>
      </c>
      <c r="AN20" s="64">
        <v>1.9749282746117391</v>
      </c>
      <c r="AO20" s="64">
        <v>6.7887155275123181</v>
      </c>
      <c r="AP20" s="64">
        <v>1.0656599548968877</v>
      </c>
      <c r="AQ20" s="64">
        <v>6.569924754796884</v>
      </c>
      <c r="AR20" s="64">
        <v>1.3036752439653851</v>
      </c>
      <c r="AS20" s="64">
        <v>3.755926269370069</v>
      </c>
      <c r="AT20" s="65">
        <v>0.53537595273872107</v>
      </c>
      <c r="AU20" s="64">
        <v>3.5965739418679727</v>
      </c>
      <c r="AV20" s="65">
        <v>0.50690137205709829</v>
      </c>
      <c r="AW20" s="64">
        <v>4.9851208821689283</v>
      </c>
      <c r="AX20" s="65">
        <v>0.82240442609002917</v>
      </c>
      <c r="AY20" s="65">
        <v>0.4052408181680523</v>
      </c>
      <c r="AZ20" s="67">
        <v>11.317009117579911</v>
      </c>
      <c r="BA20" s="64">
        <v>6.1530263850774958</v>
      </c>
      <c r="BB20" s="64">
        <v>1.5412591655889056</v>
      </c>
    </row>
    <row r="21" spans="1:54" ht="18" customHeight="1">
      <c r="A21" s="68" t="s">
        <v>154</v>
      </c>
      <c r="B21" s="69">
        <v>8.1691701871125151</v>
      </c>
      <c r="C21" s="69">
        <v>2.1083997755309287</v>
      </c>
      <c r="D21" s="69">
        <v>5.3626290261886354</v>
      </c>
      <c r="E21" s="71">
        <v>24122.463727331105</v>
      </c>
      <c r="F21" s="71">
        <v>21998.844339584546</v>
      </c>
      <c r="G21" s="71">
        <v>74522.254800098875</v>
      </c>
      <c r="H21" s="71">
        <v>255985.87269087645</v>
      </c>
      <c r="I21" s="71">
        <v>1418.7503513125866</v>
      </c>
      <c r="J21" s="71">
        <v>14753.25472344696</v>
      </c>
      <c r="K21" s="71">
        <v>52194.658471823626</v>
      </c>
      <c r="L21" s="72">
        <v>35.366916356477624</v>
      </c>
      <c r="M21" s="71">
        <v>13850.480553492491</v>
      </c>
      <c r="N21" s="71">
        <v>420.08602219690147</v>
      </c>
      <c r="O21" s="72">
        <v>16.925175030078517</v>
      </c>
      <c r="P21" s="71">
        <v>1508.796685808449</v>
      </c>
      <c r="Q21" s="71">
        <v>96026.897110461403</v>
      </c>
      <c r="R21" s="72">
        <v>35.820766004960113</v>
      </c>
      <c r="S21" s="72">
        <v>12.215992281595151</v>
      </c>
      <c r="T21" s="72">
        <v>17.306878808662724</v>
      </c>
      <c r="U21" s="71">
        <v>144.19006851486148</v>
      </c>
      <c r="V21" s="72">
        <v>20.832707527631005</v>
      </c>
      <c r="W21" s="70">
        <v>1.0668938721441643</v>
      </c>
      <c r="X21" s="72">
        <v>47.998323125502374</v>
      </c>
      <c r="Y21" s="71">
        <v>347.02661056972761</v>
      </c>
      <c r="Z21" s="72">
        <v>36.53909853575162</v>
      </c>
      <c r="AA21" s="71">
        <v>193.00053169843491</v>
      </c>
      <c r="AB21" s="72">
        <v>12.643571716205193</v>
      </c>
      <c r="AC21" s="71">
        <v>237.41149935260563</v>
      </c>
      <c r="AD21" s="70">
        <v>0.14379793484455974</v>
      </c>
      <c r="AE21" s="69">
        <v>2.4752630784038141</v>
      </c>
      <c r="AF21" s="70">
        <v>0.32183876480795776</v>
      </c>
      <c r="AG21" s="69">
        <v>1.1062575582431882</v>
      </c>
      <c r="AH21" s="71">
        <v>683.13445626280645</v>
      </c>
      <c r="AI21" s="72">
        <v>25.848094906085873</v>
      </c>
      <c r="AJ21" s="72">
        <v>53.688573256037344</v>
      </c>
      <c r="AK21" s="69">
        <v>6.857142922448034</v>
      </c>
      <c r="AL21" s="72">
        <v>29.707526777299492</v>
      </c>
      <c r="AM21" s="69">
        <v>6.6923660022962421</v>
      </c>
      <c r="AN21" s="69">
        <v>1.9925794127628755</v>
      </c>
      <c r="AO21" s="69">
        <v>6.9123521167160353</v>
      </c>
      <c r="AP21" s="69">
        <v>1.080080765671309</v>
      </c>
      <c r="AQ21" s="69">
        <v>6.6581559041191252</v>
      </c>
      <c r="AR21" s="69">
        <v>1.3152892001552599</v>
      </c>
      <c r="AS21" s="69">
        <v>3.7351242468072408</v>
      </c>
      <c r="AT21" s="70">
        <v>0.52861277455128042</v>
      </c>
      <c r="AU21" s="69">
        <v>3.6917135557854706</v>
      </c>
      <c r="AV21" s="70">
        <v>0.51392275876804627</v>
      </c>
      <c r="AW21" s="69">
        <v>4.990942090827339</v>
      </c>
      <c r="AX21" s="70">
        <v>0.84672841692396472</v>
      </c>
      <c r="AY21" s="70">
        <v>0.39450374032494068</v>
      </c>
      <c r="AZ21" s="72">
        <v>11.379458812920696</v>
      </c>
      <c r="BA21" s="69">
        <v>6.2586762541732064</v>
      </c>
      <c r="BB21" s="69">
        <v>1.5643025392173735</v>
      </c>
    </row>
    <row r="22" spans="1:54" ht="18" customHeight="1">
      <c r="A22" s="73" t="s">
        <v>120</v>
      </c>
      <c r="B22" s="74">
        <f>AVERAGE(B18:B21)</f>
        <v>8.1110337514273052</v>
      </c>
      <c r="C22" s="74">
        <f t="shared" ref="C22:N22" si="13">AVERAGE(C18:C21)</f>
        <v>2.2229930523746351</v>
      </c>
      <c r="D22" s="74">
        <f t="shared" si="13"/>
        <v>5.1061506559632566</v>
      </c>
      <c r="E22" s="76">
        <f t="shared" si="13"/>
        <v>24027.146855643427</v>
      </c>
      <c r="F22" s="76">
        <f t="shared" si="13"/>
        <v>21751.526801583161</v>
      </c>
      <c r="G22" s="76">
        <f t="shared" si="13"/>
        <v>73852.249227915061</v>
      </c>
      <c r="H22" s="76">
        <f t="shared" si="13"/>
        <v>257043.33057320071</v>
      </c>
      <c r="I22" s="76">
        <f t="shared" si="13"/>
        <v>1435.5668466612301</v>
      </c>
      <c r="J22" s="76">
        <f t="shared" si="13"/>
        <v>14719.965438619032</v>
      </c>
      <c r="K22" s="76">
        <f t="shared" si="13"/>
        <v>51579.565235361646</v>
      </c>
      <c r="L22" s="77">
        <f t="shared" si="13"/>
        <v>35.017251456389971</v>
      </c>
      <c r="M22" s="76">
        <f t="shared" si="13"/>
        <v>13808.757454623161</v>
      </c>
      <c r="N22" s="76">
        <f t="shared" si="13"/>
        <v>420.02613991364512</v>
      </c>
      <c r="O22" s="77">
        <f>AVERAGE(O18:O21)</f>
        <v>16.811529171221856</v>
      </c>
      <c r="P22" s="76">
        <f t="shared" ref="P22:AA22" si="14">AVERAGE(P18:P21)</f>
        <v>1512.2922479168278</v>
      </c>
      <c r="Q22" s="76">
        <f t="shared" si="14"/>
        <v>96392.157445444464</v>
      </c>
      <c r="R22" s="77">
        <f t="shared" si="14"/>
        <v>35.559939906019089</v>
      </c>
      <c r="S22" s="77">
        <f t="shared" si="14"/>
        <v>12.192445931753767</v>
      </c>
      <c r="T22" s="77">
        <f t="shared" si="14"/>
        <v>17.324626595331154</v>
      </c>
      <c r="U22" s="76">
        <f t="shared" si="14"/>
        <v>146.98963497465064</v>
      </c>
      <c r="V22" s="77">
        <f t="shared" si="14"/>
        <v>21.3646871077265</v>
      </c>
      <c r="W22" s="75">
        <f t="shared" si="14"/>
        <v>0.96812813022725663</v>
      </c>
      <c r="X22" s="77">
        <f t="shared" si="14"/>
        <v>48.353949376158809</v>
      </c>
      <c r="Y22" s="76">
        <f t="shared" si="14"/>
        <v>341.44807551347174</v>
      </c>
      <c r="Z22" s="77">
        <f t="shared" si="14"/>
        <v>35.857850963580645</v>
      </c>
      <c r="AA22" s="76">
        <f t="shared" si="14"/>
        <v>188.34023581504178</v>
      </c>
      <c r="AB22" s="78">
        <f>AVERAGE(AB18:AB21)</f>
        <v>12.456319302655183</v>
      </c>
      <c r="AC22" s="79">
        <f t="shared" ref="AC22:AN22" si="15">AVERAGE(AC18:AC21)</f>
        <v>241.17389846884384</v>
      </c>
      <c r="AD22" s="80">
        <f t="shared" si="15"/>
        <v>0.1310286941281672</v>
      </c>
      <c r="AE22" s="81">
        <f t="shared" si="15"/>
        <v>2.4047102130755968</v>
      </c>
      <c r="AF22" s="80">
        <f t="shared" si="15"/>
        <v>0.3262400014216168</v>
      </c>
      <c r="AG22" s="81">
        <f t="shared" si="15"/>
        <v>1.0908458615788945</v>
      </c>
      <c r="AH22" s="79">
        <f t="shared" si="15"/>
        <v>671.43793372270534</v>
      </c>
      <c r="AI22" s="78">
        <f t="shared" si="15"/>
        <v>24.837141533952071</v>
      </c>
      <c r="AJ22" s="78">
        <f t="shared" si="15"/>
        <v>52.01927772174416</v>
      </c>
      <c r="AK22" s="81">
        <f t="shared" si="15"/>
        <v>6.7040059851016318</v>
      </c>
      <c r="AL22" s="78">
        <f t="shared" si="15"/>
        <v>28.897693281127729</v>
      </c>
      <c r="AM22" s="81">
        <f t="shared" si="15"/>
        <v>6.4844883514187783</v>
      </c>
      <c r="AN22" s="81">
        <f t="shared" si="15"/>
        <v>1.9408164837753115</v>
      </c>
      <c r="AO22" s="81">
        <f>AVERAGE(AO18:AO21)</f>
        <v>6.7324517536555639</v>
      </c>
      <c r="AP22" s="81">
        <f t="shared" ref="AP22:BB22" si="16">AVERAGE(AP18:AP21)</f>
        <v>1.0447450536131051</v>
      </c>
      <c r="AQ22" s="81">
        <f t="shared" si="16"/>
        <v>6.4770653201682578</v>
      </c>
      <c r="AR22" s="81">
        <f t="shared" si="16"/>
        <v>1.2791194187698109</v>
      </c>
      <c r="AS22" s="81">
        <f t="shared" si="16"/>
        <v>3.7085275269736786</v>
      </c>
      <c r="AT22" s="80">
        <f t="shared" si="16"/>
        <v>0.52328046132213135</v>
      </c>
      <c r="AU22" s="81">
        <f t="shared" si="16"/>
        <v>3.5570947383921285</v>
      </c>
      <c r="AV22" s="80">
        <f t="shared" si="16"/>
        <v>0.5109633507561856</v>
      </c>
      <c r="AW22" s="81">
        <f t="shared" si="16"/>
        <v>4.9441708943918226</v>
      </c>
      <c r="AX22" s="80">
        <f t="shared" si="16"/>
        <v>0.80760484066183047</v>
      </c>
      <c r="AY22" s="80">
        <f t="shared" si="16"/>
        <v>0.39208518693027461</v>
      </c>
      <c r="AZ22" s="78">
        <f t="shared" si="16"/>
        <v>11.378507275668033</v>
      </c>
      <c r="BA22" s="81">
        <f t="shared" si="16"/>
        <v>6.1451421339126915</v>
      </c>
      <c r="BB22" s="81">
        <f t="shared" si="16"/>
        <v>1.536284218066017</v>
      </c>
    </row>
    <row r="23" spans="1:54" ht="18" customHeight="1">
      <c r="A23" s="73" t="s">
        <v>121</v>
      </c>
      <c r="B23" s="74">
        <f>STDEV(B18:B21)</f>
        <v>0.13352719025250875</v>
      </c>
      <c r="C23" s="74">
        <f>STDEV(C18:C21)</f>
        <v>8.0798618037806899E-2</v>
      </c>
      <c r="D23" s="74">
        <f t="shared" ref="D23:N23" si="17">STDEV(D18:D21)</f>
        <v>0.45064594015252346</v>
      </c>
      <c r="E23" s="76">
        <f t="shared" si="17"/>
        <v>192.95289631472997</v>
      </c>
      <c r="F23" s="76">
        <f t="shared" si="17"/>
        <v>209.68486609033937</v>
      </c>
      <c r="G23" s="76">
        <f t="shared" si="17"/>
        <v>1052.375935642443</v>
      </c>
      <c r="H23" s="76">
        <f t="shared" si="17"/>
        <v>1490.7754134516281</v>
      </c>
      <c r="I23" s="76">
        <f t="shared" si="17"/>
        <v>56.148653779917183</v>
      </c>
      <c r="J23" s="76">
        <f>STDEV(J18:J21)</f>
        <v>169.53025779188135</v>
      </c>
      <c r="K23" s="76">
        <f t="shared" si="17"/>
        <v>619.92066065154881</v>
      </c>
      <c r="L23" s="77">
        <f t="shared" si="17"/>
        <v>0.33185954764844555</v>
      </c>
      <c r="M23" s="76">
        <f t="shared" si="17"/>
        <v>139.89199481035334</v>
      </c>
      <c r="N23" s="76">
        <f t="shared" si="17"/>
        <v>3.1802869984900255</v>
      </c>
      <c r="O23" s="77">
        <f>STDEV(O18:O21)</f>
        <v>9.732978378216732E-2</v>
      </c>
      <c r="P23" s="76">
        <f t="shared" ref="P23:AA23" si="18">STDEV(P18:P21)</f>
        <v>14.214343137688873</v>
      </c>
      <c r="Q23" s="76">
        <f t="shared" si="18"/>
        <v>919.98463382362252</v>
      </c>
      <c r="R23" s="77">
        <f t="shared" si="18"/>
        <v>0.27492628804985508</v>
      </c>
      <c r="S23" s="77">
        <f t="shared" si="18"/>
        <v>0.10259857705940302</v>
      </c>
      <c r="T23" s="77">
        <f t="shared" si="18"/>
        <v>0.20290830721702233</v>
      </c>
      <c r="U23" s="76">
        <f t="shared" si="18"/>
        <v>4.7181091885396622</v>
      </c>
      <c r="V23" s="77">
        <f t="shared" si="18"/>
        <v>0.39739826543684736</v>
      </c>
      <c r="W23" s="75">
        <f t="shared" si="18"/>
        <v>9.9034199497598743E-2</v>
      </c>
      <c r="X23" s="77">
        <f t="shared" si="18"/>
        <v>0.8311667263825494</v>
      </c>
      <c r="Y23" s="76">
        <f t="shared" si="18"/>
        <v>5.5321594127575846</v>
      </c>
      <c r="Z23" s="77">
        <f t="shared" si="18"/>
        <v>0.58970897679403067</v>
      </c>
      <c r="AA23" s="76">
        <f t="shared" si="18"/>
        <v>3.8545290728119546</v>
      </c>
      <c r="AB23" s="78">
        <f>STDEV(AB18:AB21)</f>
        <v>0.18866632609936798</v>
      </c>
      <c r="AC23" s="79">
        <f t="shared" ref="AC23:AN23" si="19">STDEV(AC18:AC21)</f>
        <v>7.8315587411829366</v>
      </c>
      <c r="AD23" s="80">
        <f t="shared" si="19"/>
        <v>1.2907011372882363E-2</v>
      </c>
      <c r="AE23" s="81">
        <f t="shared" si="19"/>
        <v>7.8202457068945685E-2</v>
      </c>
      <c r="AF23" s="80">
        <f t="shared" si="19"/>
        <v>7.2048018189957699E-3</v>
      </c>
      <c r="AG23" s="81">
        <f t="shared" si="19"/>
        <v>1.9595688477943022E-2</v>
      </c>
      <c r="AH23" s="79">
        <f t="shared" si="19"/>
        <v>8.9860884197863911</v>
      </c>
      <c r="AI23" s="78">
        <f t="shared" si="19"/>
        <v>0.73669846376543702</v>
      </c>
      <c r="AJ23" s="78">
        <f t="shared" si="19"/>
        <v>1.3295201014787301</v>
      </c>
      <c r="AK23" s="81">
        <f t="shared" si="19"/>
        <v>0.12700325230807738</v>
      </c>
      <c r="AL23" s="78">
        <f t="shared" si="19"/>
        <v>0.78338438435876545</v>
      </c>
      <c r="AM23" s="81">
        <f t="shared" si="19"/>
        <v>0.16719366207892805</v>
      </c>
      <c r="AN23" s="81">
        <f t="shared" si="19"/>
        <v>5.467470766070183E-2</v>
      </c>
      <c r="AO23" s="81">
        <f>STDEV(AO18:AO21)</f>
        <v>0.14888164986837385</v>
      </c>
      <c r="AP23" s="81">
        <f t="shared" ref="AP23:BB23" si="20">STDEV(AP18:AP21)</f>
        <v>3.3005830453166983E-2</v>
      </c>
      <c r="AQ23" s="81">
        <f t="shared" si="20"/>
        <v>0.17700752271211614</v>
      </c>
      <c r="AR23" s="81">
        <f t="shared" si="20"/>
        <v>4.2104209729843425E-2</v>
      </c>
      <c r="AS23" s="81">
        <f t="shared" si="20"/>
        <v>4.566062700129378E-2</v>
      </c>
      <c r="AT23" s="80">
        <f t="shared" si="20"/>
        <v>1.1113185218187618E-2</v>
      </c>
      <c r="AU23" s="81">
        <f t="shared" si="20"/>
        <v>0.10812400728737949</v>
      </c>
      <c r="AV23" s="80">
        <f t="shared" si="20"/>
        <v>2.9523230336718888E-3</v>
      </c>
      <c r="AW23" s="81">
        <f t="shared" si="20"/>
        <v>5.2686259949604269E-2</v>
      </c>
      <c r="AX23" s="80">
        <f t="shared" si="20"/>
        <v>3.3573608818059514E-2</v>
      </c>
      <c r="AY23" s="80">
        <f t="shared" si="20"/>
        <v>1.100602622444783E-2</v>
      </c>
      <c r="AZ23" s="78">
        <f t="shared" si="20"/>
        <v>0.1129360501708941</v>
      </c>
      <c r="BA23" s="81">
        <f t="shared" si="20"/>
        <v>0.13436546727949847</v>
      </c>
      <c r="BB23" s="81">
        <f t="shared" si="20"/>
        <v>2.5911491444292851E-2</v>
      </c>
    </row>
    <row r="24" spans="1:54" ht="18" customHeight="1">
      <c r="A24" s="73" t="s">
        <v>152</v>
      </c>
      <c r="B24" s="82">
        <f>B23*100/B22</f>
        <v>1.6462413342690365</v>
      </c>
      <c r="C24" s="82">
        <f t="shared" ref="C24:N24" si="21">C23*100/C22</f>
        <v>3.6346770383063762</v>
      </c>
      <c r="D24" s="82">
        <f t="shared" si="21"/>
        <v>8.8255511933678097</v>
      </c>
      <c r="E24" s="82">
        <f t="shared" si="21"/>
        <v>0.80306204258875513</v>
      </c>
      <c r="F24" s="82">
        <f t="shared" si="21"/>
        <v>0.9640006791388902</v>
      </c>
      <c r="G24" s="82">
        <f t="shared" si="21"/>
        <v>1.4249747931098358</v>
      </c>
      <c r="H24" s="82">
        <f t="shared" si="21"/>
        <v>0.5799704703978249</v>
      </c>
      <c r="I24" s="82">
        <f t="shared" si="21"/>
        <v>3.9112531687747545</v>
      </c>
      <c r="J24" s="82">
        <f t="shared" si="21"/>
        <v>1.1517028249747439</v>
      </c>
      <c r="K24" s="82">
        <f t="shared" si="21"/>
        <v>1.2018725978452933</v>
      </c>
      <c r="L24" s="82">
        <f t="shared" si="21"/>
        <v>0.94770301450340577</v>
      </c>
      <c r="M24" s="82">
        <f t="shared" si="21"/>
        <v>1.0130672167285957</v>
      </c>
      <c r="N24" s="82">
        <f t="shared" si="21"/>
        <v>0.75716406582311135</v>
      </c>
      <c r="O24" s="82">
        <f t="shared" ref="O24:AA24" si="22">O23*100/O22</f>
        <v>0.57894664305004095</v>
      </c>
      <c r="P24" s="82">
        <f t="shared" si="22"/>
        <v>0.93992038623943441</v>
      </c>
      <c r="Q24" s="82">
        <f t="shared" si="22"/>
        <v>0.95441855250963825</v>
      </c>
      <c r="R24" s="82">
        <f t="shared" si="22"/>
        <v>0.77313484999258786</v>
      </c>
      <c r="S24" s="82">
        <f t="shared" si="22"/>
        <v>0.84149298371869174</v>
      </c>
      <c r="T24" s="82">
        <f t="shared" si="22"/>
        <v>1.1712131635304883</v>
      </c>
      <c r="U24" s="82">
        <f t="shared" si="22"/>
        <v>3.2098244133699168</v>
      </c>
      <c r="V24" s="82">
        <f t="shared" si="22"/>
        <v>1.8600706082567855</v>
      </c>
      <c r="W24" s="82">
        <f t="shared" si="22"/>
        <v>10.229451702260901</v>
      </c>
      <c r="X24" s="82">
        <f t="shared" si="22"/>
        <v>1.7189221089608886</v>
      </c>
      <c r="Y24" s="82">
        <f t="shared" si="22"/>
        <v>1.6202051818386409</v>
      </c>
      <c r="Z24" s="82">
        <f t="shared" si="22"/>
        <v>1.6445742311578404</v>
      </c>
      <c r="AA24" s="82">
        <f t="shared" si="22"/>
        <v>2.0465775972571616</v>
      </c>
      <c r="AB24" s="82">
        <f t="shared" ref="AB24:AJ24" si="23">AB23*100/AB22</f>
        <v>1.5146233932775948</v>
      </c>
      <c r="AC24" s="82">
        <f t="shared" si="23"/>
        <v>3.2472663048960335</v>
      </c>
      <c r="AD24" s="82">
        <f t="shared" si="23"/>
        <v>9.8505227872127197</v>
      </c>
      <c r="AE24" s="82">
        <f t="shared" si="23"/>
        <v>3.252053267945564</v>
      </c>
      <c r="AF24" s="82">
        <f t="shared" si="23"/>
        <v>2.2084360555420157</v>
      </c>
      <c r="AG24" s="82">
        <f t="shared" si="23"/>
        <v>1.7963755621330539</v>
      </c>
      <c r="AH24" s="82">
        <f t="shared" si="23"/>
        <v>1.3383349329049858</v>
      </c>
      <c r="AI24" s="82">
        <f t="shared" si="23"/>
        <v>2.9661161400492855</v>
      </c>
      <c r="AJ24" s="82">
        <f t="shared" si="23"/>
        <v>2.5558219177714343</v>
      </c>
      <c r="AK24" s="82">
        <f>AK23*100/AK22</f>
        <v>1.8944382297736273</v>
      </c>
      <c r="AL24" s="82">
        <f t="shared" ref="AL24:AN24" si="24">AL23*100/AL22</f>
        <v>2.710888985974433</v>
      </c>
      <c r="AM24" s="82">
        <f t="shared" si="24"/>
        <v>2.578363211067328</v>
      </c>
      <c r="AN24" s="82">
        <f t="shared" si="24"/>
        <v>2.8170982737300125</v>
      </c>
      <c r="AO24" s="82">
        <f t="shared" ref="AO24:BB24" si="25">AO23*100/AO22</f>
        <v>2.2114031457787218</v>
      </c>
      <c r="AP24" s="82">
        <f t="shared" si="25"/>
        <v>3.1592234238411487</v>
      </c>
      <c r="AQ24" s="82">
        <f t="shared" si="25"/>
        <v>2.7328352264867681</v>
      </c>
      <c r="AR24" s="82">
        <f t="shared" si="25"/>
        <v>3.2916558932657765</v>
      </c>
      <c r="AS24" s="82">
        <f t="shared" si="25"/>
        <v>1.2312333309968677</v>
      </c>
      <c r="AT24" s="82">
        <f t="shared" si="25"/>
        <v>2.1237531380607662</v>
      </c>
      <c r="AU24" s="82">
        <f t="shared" si="25"/>
        <v>3.0396718456886953</v>
      </c>
      <c r="AV24" s="82">
        <f t="shared" si="25"/>
        <v>0.57779545818749678</v>
      </c>
      <c r="AW24" s="82">
        <f t="shared" si="25"/>
        <v>1.0656237633162386</v>
      </c>
      <c r="AX24" s="82">
        <f t="shared" si="25"/>
        <v>4.1571827120979128</v>
      </c>
      <c r="AY24" s="82">
        <f t="shared" si="25"/>
        <v>2.8070497410566695</v>
      </c>
      <c r="AZ24" s="82">
        <f t="shared" si="25"/>
        <v>0.99253836583993937</v>
      </c>
      <c r="BA24" s="82">
        <f t="shared" si="25"/>
        <v>2.1865314805004554</v>
      </c>
      <c r="BB24" s="82">
        <f t="shared" si="25"/>
        <v>1.686633966526849</v>
      </c>
    </row>
    <row r="25" spans="1:54" ht="18" customHeight="1">
      <c r="A25" s="83" t="s">
        <v>153</v>
      </c>
      <c r="B25" s="84">
        <v>9</v>
      </c>
      <c r="C25" s="84">
        <v>2.2999999999999998</v>
      </c>
      <c r="D25" s="84">
        <v>6</v>
      </c>
      <c r="E25" s="87">
        <v>23966.6</v>
      </c>
      <c r="F25" s="87">
        <v>21469.511287521702</v>
      </c>
      <c r="G25" s="87">
        <v>70939.600000000006</v>
      </c>
      <c r="H25" s="87">
        <v>254301.21484440003</v>
      </c>
      <c r="I25" s="87">
        <v>1614.6118078061154</v>
      </c>
      <c r="J25" s="87">
        <v>14442</v>
      </c>
      <c r="K25" s="87">
        <v>50457.82</v>
      </c>
      <c r="L25" s="86">
        <v>33</v>
      </c>
      <c r="M25" s="87">
        <v>13620</v>
      </c>
      <c r="N25" s="87">
        <v>425</v>
      </c>
      <c r="O25" s="86">
        <v>17</v>
      </c>
      <c r="P25" s="87">
        <v>1471.4688469128841</v>
      </c>
      <c r="Q25" s="87">
        <v>96386.917188587351</v>
      </c>
      <c r="R25" s="86">
        <v>38</v>
      </c>
      <c r="S25" s="86">
        <v>13</v>
      </c>
      <c r="T25" s="86">
        <v>21</v>
      </c>
      <c r="U25" s="87">
        <v>125</v>
      </c>
      <c r="V25" s="86">
        <v>23</v>
      </c>
      <c r="W25" s="84"/>
      <c r="X25" s="86">
        <v>47</v>
      </c>
      <c r="Y25" s="87">
        <v>342</v>
      </c>
      <c r="Z25" s="86">
        <v>35</v>
      </c>
      <c r="AA25" s="87">
        <v>184</v>
      </c>
      <c r="AB25" s="86">
        <v>12.5</v>
      </c>
      <c r="AC25" s="87">
        <v>270</v>
      </c>
      <c r="AD25" s="85">
        <v>0.11</v>
      </c>
      <c r="AE25" s="84">
        <v>2.6</v>
      </c>
      <c r="AF25" s="85">
        <v>0.35</v>
      </c>
      <c r="AG25" s="84">
        <v>1.1599999999999999</v>
      </c>
      <c r="AH25" s="87">
        <v>683</v>
      </c>
      <c r="AI25" s="86">
        <v>24.7</v>
      </c>
      <c r="AJ25" s="86">
        <v>53.3</v>
      </c>
      <c r="AK25" s="84">
        <v>6.7</v>
      </c>
      <c r="AL25" s="86">
        <v>28.9</v>
      </c>
      <c r="AM25" s="84">
        <v>6.59</v>
      </c>
      <c r="AN25" s="84">
        <v>1.97</v>
      </c>
      <c r="AO25" s="84">
        <v>6.71</v>
      </c>
      <c r="AP25" s="84">
        <v>1.02</v>
      </c>
      <c r="AQ25" s="84">
        <v>6.44</v>
      </c>
      <c r="AR25" s="84">
        <v>1.27</v>
      </c>
      <c r="AS25" s="84">
        <v>3.7</v>
      </c>
      <c r="AT25" s="85">
        <v>0.51</v>
      </c>
      <c r="AU25" s="84">
        <v>3.39</v>
      </c>
      <c r="AV25" s="85">
        <v>0.503</v>
      </c>
      <c r="AW25" s="84">
        <v>4.84</v>
      </c>
      <c r="AX25" s="85">
        <v>0.78</v>
      </c>
      <c r="AY25" s="85">
        <v>0.5</v>
      </c>
      <c r="AZ25" s="86">
        <v>11</v>
      </c>
      <c r="BA25" s="84">
        <v>5.9</v>
      </c>
      <c r="BB25" s="84">
        <v>1.69</v>
      </c>
    </row>
    <row r="26" spans="1:54" ht="18" customHeight="1">
      <c r="B26" s="67"/>
      <c r="C26" s="67"/>
      <c r="D26" s="67"/>
      <c r="E26" s="66"/>
      <c r="F26" s="66"/>
      <c r="G26" s="66"/>
      <c r="H26" s="66"/>
      <c r="I26" s="66"/>
      <c r="J26" s="66"/>
      <c r="K26" s="66"/>
      <c r="L26" s="67"/>
      <c r="M26" s="66"/>
      <c r="N26" s="66"/>
      <c r="O26" s="67"/>
      <c r="P26" s="66"/>
      <c r="Q26" s="66"/>
      <c r="R26" s="67"/>
      <c r="S26" s="67"/>
      <c r="T26" s="67"/>
      <c r="U26" s="67"/>
      <c r="V26" s="67"/>
      <c r="W26" s="64"/>
      <c r="X26" s="67"/>
      <c r="Y26" s="66"/>
      <c r="Z26" s="67"/>
      <c r="AA26" s="67"/>
      <c r="AB26" s="67"/>
      <c r="AC26" s="64"/>
      <c r="AD26" s="64"/>
      <c r="AE26" s="64"/>
      <c r="AF26" s="64"/>
      <c r="AG26" s="64"/>
      <c r="AH26" s="66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</row>
    <row r="27" spans="1:54" ht="18" customHeight="1">
      <c r="A27" s="63" t="s">
        <v>155</v>
      </c>
      <c r="B27" s="64">
        <v>8.6054697206256794</v>
      </c>
      <c r="C27" s="65">
        <v>4.4628458120194441E-2</v>
      </c>
      <c r="D27" s="64">
        <v>18.441406977284711</v>
      </c>
      <c r="E27" s="66">
        <v>6619.2887073819084</v>
      </c>
      <c r="F27" s="66">
        <v>136694.18503396647</v>
      </c>
      <c r="G27" s="66">
        <v>58550.938779673997</v>
      </c>
      <c r="H27" s="66">
        <v>215812.42140589407</v>
      </c>
      <c r="I27" s="66">
        <v>122.18350761382057</v>
      </c>
      <c r="J27" s="66">
        <v>223.73999306775991</v>
      </c>
      <c r="K27" s="66">
        <v>59856.014916241111</v>
      </c>
      <c r="L27" s="67">
        <v>37.458286469754114</v>
      </c>
      <c r="M27" s="66">
        <v>1726.6008760263287</v>
      </c>
      <c r="N27" s="66">
        <v>213.54111521245602</v>
      </c>
      <c r="O27" s="66">
        <v>2599.3363850192095</v>
      </c>
      <c r="P27" s="66">
        <v>1173.6871818689681</v>
      </c>
      <c r="Q27" s="66">
        <v>80420.668279440826</v>
      </c>
      <c r="R27" s="67">
        <v>94.780096861890442</v>
      </c>
      <c r="S27" s="66">
        <v>1267.7462172489177</v>
      </c>
      <c r="T27" s="66">
        <v>211.83663636484442</v>
      </c>
      <c r="U27" s="67">
        <v>72.977971209293045</v>
      </c>
      <c r="V27" s="67">
        <v>11.030849759859761</v>
      </c>
      <c r="W27" s="65">
        <v>0.11497722262181446</v>
      </c>
      <c r="X27" s="64">
        <v>2.1659928406849454</v>
      </c>
      <c r="Y27" s="67">
        <v>15.293049204435388</v>
      </c>
      <c r="Z27" s="67">
        <v>14.05877423919366</v>
      </c>
      <c r="AA27" s="67">
        <v>10.504062332116462</v>
      </c>
      <c r="AB27" s="65">
        <v>5.2158245587129011E-2</v>
      </c>
      <c r="AC27" s="67">
        <v>27.10253039303883</v>
      </c>
      <c r="AD27" s="65">
        <v>7.8987247673649119E-2</v>
      </c>
      <c r="AE27" s="65">
        <v>0.36190908674366884</v>
      </c>
      <c r="AF27" s="65">
        <v>7.0160760474252862E-2</v>
      </c>
      <c r="AG27" s="64">
        <v>7.4708426615010994</v>
      </c>
      <c r="AH27" s="65">
        <v>0.75337314519800758</v>
      </c>
      <c r="AI27" s="65">
        <v>9.3469889630453315E-2</v>
      </c>
      <c r="AJ27" s="65">
        <v>0.34034323499371272</v>
      </c>
      <c r="AK27" s="65">
        <v>8.7027074580942929E-2</v>
      </c>
      <c r="AL27" s="65">
        <v>0.71737266390435794</v>
      </c>
      <c r="AM27" s="65">
        <v>0.48407941081820693</v>
      </c>
      <c r="AN27" s="65">
        <v>0.24534068673062498</v>
      </c>
      <c r="AO27" s="64">
        <v>1.2710002322949798</v>
      </c>
      <c r="AP27" s="65">
        <v>0.28328086783004541</v>
      </c>
      <c r="AQ27" s="64">
        <v>2.1984174282110653</v>
      </c>
      <c r="AR27" s="65">
        <v>0.50412438578257068</v>
      </c>
      <c r="AS27" s="64">
        <v>1.6402914956877783</v>
      </c>
      <c r="AT27" s="65">
        <v>0.24808526953139412</v>
      </c>
      <c r="AU27" s="64">
        <v>1.6420675549910158</v>
      </c>
      <c r="AV27" s="65">
        <v>0.24538893974755033</v>
      </c>
      <c r="AW27" s="65">
        <v>0.35355339649394985</v>
      </c>
      <c r="AX27" s="65">
        <v>2.7088140371801916E-2</v>
      </c>
      <c r="AY27" s="67">
        <v>22.308551791426254</v>
      </c>
      <c r="AZ27" s="67">
        <v>22.780278593306356</v>
      </c>
      <c r="BA27" s="64" t="s">
        <v>64</v>
      </c>
      <c r="BB27" s="65">
        <v>2.9091185388794651E-2</v>
      </c>
    </row>
    <row r="28" spans="1:54" ht="18" customHeight="1">
      <c r="A28" s="68" t="s">
        <v>155</v>
      </c>
      <c r="B28" s="69">
        <v>8.4810787172543662</v>
      </c>
      <c r="C28" s="70">
        <v>3.0809657901150016E-2</v>
      </c>
      <c r="D28" s="69">
        <v>18.119950785971795</v>
      </c>
      <c r="E28" s="71">
        <v>6443.9966047915768</v>
      </c>
      <c r="F28" s="71">
        <v>138413.27354764889</v>
      </c>
      <c r="G28" s="71">
        <v>58018.782183612857</v>
      </c>
      <c r="H28" s="71">
        <v>214553.62538545061</v>
      </c>
      <c r="I28" s="71">
        <v>116.82192547759443</v>
      </c>
      <c r="J28" s="71">
        <v>235.4486843454423</v>
      </c>
      <c r="K28" s="71">
        <v>60792.726230870212</v>
      </c>
      <c r="L28" s="72">
        <v>37.371339159620916</v>
      </c>
      <c r="M28" s="71">
        <v>1734.7981491522364</v>
      </c>
      <c r="N28" s="71">
        <v>216.60658886448257</v>
      </c>
      <c r="O28" s="71">
        <v>2596.026196607756</v>
      </c>
      <c r="P28" s="71">
        <v>1179.2862129164243</v>
      </c>
      <c r="Q28" s="71">
        <v>80226.892602228996</v>
      </c>
      <c r="R28" s="72">
        <v>92.429902869984858</v>
      </c>
      <c r="S28" s="71">
        <v>1250.2016015686238</v>
      </c>
      <c r="T28" s="71">
        <v>205.39967315198004</v>
      </c>
      <c r="U28" s="72">
        <v>70.481917632216295</v>
      </c>
      <c r="V28" s="72">
        <v>10.869780357646363</v>
      </c>
      <c r="W28" s="70">
        <v>0.12468136302261869</v>
      </c>
      <c r="X28" s="69">
        <v>2.1417266317069368</v>
      </c>
      <c r="Y28" s="72">
        <v>15.278590106412285</v>
      </c>
      <c r="Z28" s="72">
        <v>13.9533392388267</v>
      </c>
      <c r="AA28" s="72">
        <v>10.218410097231466</v>
      </c>
      <c r="AB28" s="70">
        <v>4.8752016526775042E-2</v>
      </c>
      <c r="AC28" s="72">
        <v>27.65130313541593</v>
      </c>
      <c r="AD28" s="70">
        <v>8.6146136109645582E-2</v>
      </c>
      <c r="AE28" s="70">
        <v>0.33851902650689303</v>
      </c>
      <c r="AF28" s="70">
        <v>6.7634281615576775E-2</v>
      </c>
      <c r="AG28" s="69">
        <v>7.2841181892059526</v>
      </c>
      <c r="AH28" s="70">
        <v>0.76791862397637534</v>
      </c>
      <c r="AI28" s="70">
        <v>9.4570750212326929E-2</v>
      </c>
      <c r="AJ28" s="70">
        <v>0.33891014315152779</v>
      </c>
      <c r="AK28" s="70">
        <v>8.7620847552323605E-2</v>
      </c>
      <c r="AL28" s="70">
        <v>0.67277309589662482</v>
      </c>
      <c r="AM28" s="70">
        <v>0.53610831303435591</v>
      </c>
      <c r="AN28" s="70">
        <v>0.25778915932443863</v>
      </c>
      <c r="AO28" s="69">
        <v>1.2409340107576838</v>
      </c>
      <c r="AP28" s="70">
        <v>0.28143204094829677</v>
      </c>
      <c r="AQ28" s="69">
        <v>2.1795499454046214</v>
      </c>
      <c r="AR28" s="70">
        <v>0.50564867488227183</v>
      </c>
      <c r="AS28" s="69">
        <v>1.628155948873937</v>
      </c>
      <c r="AT28" s="70">
        <v>0.24853771582152695</v>
      </c>
      <c r="AU28" s="69">
        <v>1.6075949713535924</v>
      </c>
      <c r="AV28" s="70">
        <v>0.23855349606563009</v>
      </c>
      <c r="AW28" s="70">
        <v>0.36601036235414275</v>
      </c>
      <c r="AX28" s="70">
        <v>2.5489017543921327E-2</v>
      </c>
      <c r="AY28" s="72">
        <v>22.313793433884662</v>
      </c>
      <c r="AZ28" s="72">
        <v>22.869349610448605</v>
      </c>
      <c r="BA28" s="69" t="s">
        <v>64</v>
      </c>
      <c r="BB28" s="70">
        <v>3.9443627475339207E-2</v>
      </c>
    </row>
    <row r="29" spans="1:54" ht="18" customHeight="1">
      <c r="A29" s="73" t="s">
        <v>120</v>
      </c>
      <c r="B29" s="81">
        <f t="shared" ref="B29:N29" si="26">AVERAGE(B27:B28)</f>
        <v>8.5432742189400237</v>
      </c>
      <c r="C29" s="80">
        <f t="shared" si="26"/>
        <v>3.7719058010672227E-2</v>
      </c>
      <c r="D29" s="78">
        <f t="shared" si="26"/>
        <v>18.280678881628255</v>
      </c>
      <c r="E29" s="79">
        <f t="shared" si="26"/>
        <v>6531.6426560867421</v>
      </c>
      <c r="F29" s="79">
        <f t="shared" si="26"/>
        <v>137553.72929080768</v>
      </c>
      <c r="G29" s="79">
        <f t="shared" si="26"/>
        <v>58284.860481643424</v>
      </c>
      <c r="H29" s="79">
        <f t="shared" si="26"/>
        <v>215183.02339567232</v>
      </c>
      <c r="I29" s="79">
        <f t="shared" si="26"/>
        <v>119.5027165457075</v>
      </c>
      <c r="J29" s="79">
        <f t="shared" si="26"/>
        <v>229.59433870660109</v>
      </c>
      <c r="K29" s="79">
        <f t="shared" si="26"/>
        <v>60324.370573555658</v>
      </c>
      <c r="L29" s="78">
        <f t="shared" si="26"/>
        <v>37.414812814687515</v>
      </c>
      <c r="M29" s="79">
        <f t="shared" si="26"/>
        <v>1730.6995125892827</v>
      </c>
      <c r="N29" s="79">
        <f t="shared" si="26"/>
        <v>215.07385203846928</v>
      </c>
      <c r="O29" s="79">
        <f t="shared" ref="O29:AA29" si="27">AVERAGE(O27:O28)</f>
        <v>2597.6812908134825</v>
      </c>
      <c r="P29" s="79">
        <f t="shared" si="27"/>
        <v>1176.4866973926962</v>
      </c>
      <c r="Q29" s="79">
        <f t="shared" si="27"/>
        <v>80323.780440834904</v>
      </c>
      <c r="R29" s="78">
        <f t="shared" si="27"/>
        <v>93.604999865937657</v>
      </c>
      <c r="S29" s="79">
        <f t="shared" si="27"/>
        <v>1258.9739094087709</v>
      </c>
      <c r="T29" s="79">
        <f t="shared" si="27"/>
        <v>208.61815475841223</v>
      </c>
      <c r="U29" s="78">
        <f t="shared" si="27"/>
        <v>71.729944420754663</v>
      </c>
      <c r="V29" s="78">
        <f t="shared" si="27"/>
        <v>10.950315058753063</v>
      </c>
      <c r="W29" s="80">
        <f t="shared" si="27"/>
        <v>0.11982929282221658</v>
      </c>
      <c r="X29" s="81">
        <f t="shared" si="27"/>
        <v>2.1538597361959413</v>
      </c>
      <c r="Y29" s="78">
        <f t="shared" si="27"/>
        <v>15.285819655423836</v>
      </c>
      <c r="Z29" s="78">
        <f t="shared" si="27"/>
        <v>14.00605673901018</v>
      </c>
      <c r="AA29" s="78">
        <f t="shared" si="27"/>
        <v>10.361236214673964</v>
      </c>
      <c r="AB29" s="80">
        <f t="shared" ref="AB29:AN29" si="28">AVERAGE(AB27:AB28)</f>
        <v>5.0455131056952027E-2</v>
      </c>
      <c r="AC29" s="78">
        <f t="shared" si="28"/>
        <v>27.376916764227381</v>
      </c>
      <c r="AD29" s="80">
        <f t="shared" si="28"/>
        <v>8.2566691891647351E-2</v>
      </c>
      <c r="AE29" s="80">
        <f t="shared" si="28"/>
        <v>0.35021405662528093</v>
      </c>
      <c r="AF29" s="80">
        <f t="shared" si="28"/>
        <v>6.8897521044914811E-2</v>
      </c>
      <c r="AG29" s="81">
        <f t="shared" si="28"/>
        <v>7.377480425353526</v>
      </c>
      <c r="AH29" s="80">
        <f t="shared" si="28"/>
        <v>0.76064588458719151</v>
      </c>
      <c r="AI29" s="80">
        <f t="shared" si="28"/>
        <v>9.4020319921390122E-2</v>
      </c>
      <c r="AJ29" s="80">
        <f t="shared" si="28"/>
        <v>0.33962668907262028</v>
      </c>
      <c r="AK29" s="80">
        <f t="shared" si="28"/>
        <v>8.732396106663326E-2</v>
      </c>
      <c r="AL29" s="80">
        <f t="shared" si="28"/>
        <v>0.69507287990049138</v>
      </c>
      <c r="AM29" s="80">
        <f t="shared" si="28"/>
        <v>0.51009386192628137</v>
      </c>
      <c r="AN29" s="80">
        <f t="shared" si="28"/>
        <v>0.25156492302753181</v>
      </c>
      <c r="AO29" s="81">
        <f t="shared" ref="AO29:AZ29" si="29">AVERAGE(AO27:AO28)</f>
        <v>1.2559671215263317</v>
      </c>
      <c r="AP29" s="80">
        <f t="shared" si="29"/>
        <v>0.28235645438917112</v>
      </c>
      <c r="AQ29" s="81">
        <f t="shared" si="29"/>
        <v>2.1889836868078434</v>
      </c>
      <c r="AR29" s="80">
        <f t="shared" si="29"/>
        <v>0.50488653033242126</v>
      </c>
      <c r="AS29" s="81">
        <f t="shared" si="29"/>
        <v>1.6342237222808578</v>
      </c>
      <c r="AT29" s="80">
        <f t="shared" si="29"/>
        <v>0.24831149267646052</v>
      </c>
      <c r="AU29" s="81">
        <f t="shared" si="29"/>
        <v>1.6248312631723041</v>
      </c>
      <c r="AV29" s="80">
        <f t="shared" si="29"/>
        <v>0.24197121790659021</v>
      </c>
      <c r="AW29" s="80">
        <f t="shared" si="29"/>
        <v>0.35978187942404627</v>
      </c>
      <c r="AX29" s="80">
        <f t="shared" si="29"/>
        <v>2.6288578957861623E-2</v>
      </c>
      <c r="AY29" s="78">
        <f t="shared" si="29"/>
        <v>22.311172612655458</v>
      </c>
      <c r="AZ29" s="78">
        <f t="shared" si="29"/>
        <v>22.824814101877479</v>
      </c>
      <c r="BA29" s="81" t="s">
        <v>64</v>
      </c>
      <c r="BB29" s="80">
        <f>AVERAGE(BB27:BB28)</f>
        <v>3.4267406432066931E-2</v>
      </c>
    </row>
    <row r="30" spans="1:54" ht="18" customHeight="1">
      <c r="A30" s="73" t="s">
        <v>121</v>
      </c>
      <c r="B30" s="81">
        <f t="shared" ref="B30:N30" si="30">STDEV(B27:B28)</f>
        <v>8.7957722002454219E-2</v>
      </c>
      <c r="C30" s="80">
        <f t="shared" si="30"/>
        <v>9.7713673427484854E-3</v>
      </c>
      <c r="D30" s="78">
        <f t="shared" si="30"/>
        <v>0.22730385273176251</v>
      </c>
      <c r="E30" s="79">
        <f t="shared" si="30"/>
        <v>123.95023443007139</v>
      </c>
      <c r="F30" s="79">
        <f t="shared" si="30"/>
        <v>1215.5791454847435</v>
      </c>
      <c r="G30" s="79">
        <f t="shared" si="30"/>
        <v>376.29153772798287</v>
      </c>
      <c r="H30" s="79">
        <f t="shared" si="30"/>
        <v>890.10320218621325</v>
      </c>
      <c r="I30" s="79">
        <f t="shared" si="30"/>
        <v>3.7912110864141542</v>
      </c>
      <c r="J30" s="79">
        <f t="shared" si="30"/>
        <v>8.2792950012690003</v>
      </c>
      <c r="K30" s="79">
        <f t="shared" si="30"/>
        <v>662.35492258840316</v>
      </c>
      <c r="L30" s="78">
        <f t="shared" si="30"/>
        <v>6.1481032601113893E-2</v>
      </c>
      <c r="M30" s="79">
        <f t="shared" si="30"/>
        <v>5.7963474145675917</v>
      </c>
      <c r="N30" s="79">
        <f t="shared" si="30"/>
        <v>2.1676172068966677</v>
      </c>
      <c r="O30" s="79">
        <f t="shared" ref="O30:AA30" si="31">STDEV(O27:O28)</f>
        <v>2.340656672743902</v>
      </c>
      <c r="P30" s="79">
        <f t="shared" si="31"/>
        <v>3.9591128217303431</v>
      </c>
      <c r="Q30" s="79">
        <f t="shared" si="31"/>
        <v>137.02009538550058</v>
      </c>
      <c r="R30" s="78">
        <f t="shared" si="31"/>
        <v>1.6618381087803207</v>
      </c>
      <c r="S30" s="79">
        <f t="shared" si="31"/>
        <v>12.405916720847632</v>
      </c>
      <c r="T30" s="79">
        <f t="shared" si="31"/>
        <v>4.551620338064752</v>
      </c>
      <c r="U30" s="78">
        <f t="shared" si="31"/>
        <v>1.7649764105559091</v>
      </c>
      <c r="V30" s="78">
        <f t="shared" si="31"/>
        <v>0.11389326654675727</v>
      </c>
      <c r="W30" s="80">
        <f t="shared" si="31"/>
        <v>6.8618634829950079E-3</v>
      </c>
      <c r="X30" s="81">
        <f t="shared" si="31"/>
        <v>1.7158800922039745E-2</v>
      </c>
      <c r="Y30" s="78">
        <f t="shared" si="31"/>
        <v>1.0224126261977112E-2</v>
      </c>
      <c r="Z30" s="78">
        <f t="shared" si="31"/>
        <v>7.4553803733883359E-2</v>
      </c>
      <c r="AA30" s="78">
        <f t="shared" si="31"/>
        <v>0.20198663234827294</v>
      </c>
      <c r="AB30" s="80">
        <f t="shared" ref="AB30:AN30" si="32">STDEV(AB27:AB28)</f>
        <v>2.4085676668509728E-3</v>
      </c>
      <c r="AC30" s="78">
        <f t="shared" si="32"/>
        <v>0.38804092746518559</v>
      </c>
      <c r="AD30" s="80">
        <f t="shared" si="32"/>
        <v>5.0620985588510567E-3</v>
      </c>
      <c r="AE30" s="80">
        <f t="shared" si="32"/>
        <v>1.6539270205785998E-2</v>
      </c>
      <c r="AF30" s="80">
        <f t="shared" si="32"/>
        <v>1.7864903334943102E-3</v>
      </c>
      <c r="AG30" s="81">
        <f t="shared" si="32"/>
        <v>0.13203414057337798</v>
      </c>
      <c r="AH30" s="80">
        <f t="shared" si="32"/>
        <v>1.0285206679788862E-2</v>
      </c>
      <c r="AI30" s="80">
        <f t="shared" si="32"/>
        <v>7.7842598258380091E-4</v>
      </c>
      <c r="AJ30" s="80">
        <f t="shared" si="32"/>
        <v>1.0133489596720858E-3</v>
      </c>
      <c r="AK30" s="80">
        <f t="shared" si="32"/>
        <v>4.1986089454856227E-4</v>
      </c>
      <c r="AL30" s="80">
        <f t="shared" si="32"/>
        <v>3.1536656976258695E-2</v>
      </c>
      <c r="AM30" s="80">
        <f t="shared" si="32"/>
        <v>3.678998957473073E-2</v>
      </c>
      <c r="AN30" s="80">
        <f t="shared" si="32"/>
        <v>8.802399386500525E-3</v>
      </c>
      <c r="AO30" s="81">
        <f t="shared" ref="AO30:AZ30" si="33">STDEV(AO27:AO28)</f>
        <v>2.1260029133679019E-2</v>
      </c>
      <c r="AP30" s="80">
        <f t="shared" si="33"/>
        <v>1.3073180253244455E-3</v>
      </c>
      <c r="AQ30" s="80">
        <f t="shared" si="33"/>
        <v>1.3341325036357076E-2</v>
      </c>
      <c r="AR30" s="80">
        <f t="shared" si="33"/>
        <v>1.0778351588874194E-3</v>
      </c>
      <c r="AS30" s="80">
        <f t="shared" si="33"/>
        <v>8.5811274454740023E-3</v>
      </c>
      <c r="AT30" s="80">
        <f t="shared" si="33"/>
        <v>3.1992783987561997E-4</v>
      </c>
      <c r="AU30" s="81">
        <f t="shared" si="33"/>
        <v>2.4375797655042462E-2</v>
      </c>
      <c r="AV30" s="80">
        <f t="shared" si="33"/>
        <v>4.8333885799045429E-3</v>
      </c>
      <c r="AW30" s="80">
        <f t="shared" si="33"/>
        <v>8.8084050327517163E-3</v>
      </c>
      <c r="AX30" s="80">
        <f t="shared" si="33"/>
        <v>1.1307505955445722E-3</v>
      </c>
      <c r="AY30" s="78">
        <f t="shared" si="33"/>
        <v>3.7064009268956795E-3</v>
      </c>
      <c r="AZ30" s="78">
        <f t="shared" si="33"/>
        <v>6.2982720228467542E-2</v>
      </c>
      <c r="BA30" s="80" t="s">
        <v>156</v>
      </c>
      <c r="BB30" s="80">
        <f>STDEV(BB27:BB28)</f>
        <v>7.3202820012366427E-3</v>
      </c>
    </row>
    <row r="31" spans="1:54" ht="18" customHeight="1">
      <c r="A31" s="73" t="s">
        <v>152</v>
      </c>
      <c r="B31" s="82">
        <f>B30*100/B29</f>
        <v>1.0295551769537752</v>
      </c>
      <c r="C31" s="82">
        <f t="shared" ref="C31:N31" si="34">C30*100/C29</f>
        <v>25.905650506923518</v>
      </c>
      <c r="D31" s="82">
        <f t="shared" si="34"/>
        <v>1.2434103470861724</v>
      </c>
      <c r="E31" s="82">
        <f t="shared" si="34"/>
        <v>1.8976885441606941</v>
      </c>
      <c r="F31" s="82">
        <f t="shared" si="34"/>
        <v>0.88371224230121781</v>
      </c>
      <c r="G31" s="82">
        <f t="shared" si="34"/>
        <v>0.64560768374232336</v>
      </c>
      <c r="H31" s="82">
        <f t="shared" si="34"/>
        <v>0.41364936143197378</v>
      </c>
      <c r="I31" s="82">
        <f t="shared" si="34"/>
        <v>3.1724894596551603</v>
      </c>
      <c r="J31" s="82">
        <f t="shared" si="34"/>
        <v>3.6060536369971747</v>
      </c>
      <c r="K31" s="82">
        <f t="shared" si="34"/>
        <v>1.0979889492270294</v>
      </c>
      <c r="L31" s="82">
        <f t="shared" si="34"/>
        <v>0.16432270530290871</v>
      </c>
      <c r="M31" s="82">
        <f t="shared" si="34"/>
        <v>0.33491356370094155</v>
      </c>
      <c r="N31" s="82">
        <f t="shared" si="34"/>
        <v>1.0078478561442958</v>
      </c>
      <c r="O31" s="82">
        <f t="shared" ref="O31:S31" si="35">O30*100/O29</f>
        <v>9.0105613841908544E-2</v>
      </c>
      <c r="P31" s="82">
        <f t="shared" si="35"/>
        <v>0.33651998195172467</v>
      </c>
      <c r="Q31" s="82">
        <f t="shared" si="35"/>
        <v>0.17058471928674623</v>
      </c>
      <c r="R31" s="82">
        <f t="shared" si="35"/>
        <v>1.7753732291655655</v>
      </c>
      <c r="S31" s="82">
        <f t="shared" si="35"/>
        <v>0.98539903234957404</v>
      </c>
      <c r="T31" s="82">
        <f>T30*100/T29</f>
        <v>2.1817949369438638</v>
      </c>
      <c r="U31" s="82">
        <f t="shared" ref="U31:AA31" si="36">U30*100/U29</f>
        <v>2.4605852197554792</v>
      </c>
      <c r="V31" s="82">
        <f t="shared" si="36"/>
        <v>1.0400912296648255</v>
      </c>
      <c r="W31" s="82">
        <f t="shared" si="36"/>
        <v>5.7263656668453651</v>
      </c>
      <c r="X31" s="82">
        <f t="shared" si="36"/>
        <v>0.79665359046754436</v>
      </c>
      <c r="Y31" s="82">
        <f t="shared" si="36"/>
        <v>6.6886346250652678E-2</v>
      </c>
      <c r="Z31" s="82">
        <f t="shared" si="36"/>
        <v>0.53229688500570893</v>
      </c>
      <c r="AA31" s="82">
        <f t="shared" si="36"/>
        <v>1.9494452994152573</v>
      </c>
      <c r="AB31" s="82">
        <f t="shared" ref="AB31:AJ31" si="37">AB30*100/AB29</f>
        <v>4.7736823121760681</v>
      </c>
      <c r="AC31" s="82">
        <f t="shared" si="37"/>
        <v>1.4174018601401723</v>
      </c>
      <c r="AD31" s="82">
        <f t="shared" si="37"/>
        <v>6.1309208869529037</v>
      </c>
      <c r="AE31" s="82">
        <f t="shared" si="37"/>
        <v>4.7226174657753806</v>
      </c>
      <c r="AF31" s="82">
        <f t="shared" si="37"/>
        <v>2.592967506522744</v>
      </c>
      <c r="AG31" s="82">
        <f t="shared" si="37"/>
        <v>1.789691506596589</v>
      </c>
      <c r="AH31" s="82">
        <f t="shared" si="37"/>
        <v>1.3521675313303938</v>
      </c>
      <c r="AI31" s="82">
        <f t="shared" si="37"/>
        <v>0.82793377350198194</v>
      </c>
      <c r="AJ31" s="82">
        <f t="shared" si="37"/>
        <v>0.29837141552070651</v>
      </c>
      <c r="AK31" s="82">
        <f>AK30*100/AK29</f>
        <v>0.48080834792661775</v>
      </c>
      <c r="AL31" s="82">
        <f t="shared" ref="AL31:AN31" si="38">AL30*100/AL29</f>
        <v>4.5371727034974487</v>
      </c>
      <c r="AM31" s="82">
        <f t="shared" si="38"/>
        <v>7.2123960550710589</v>
      </c>
      <c r="AN31" s="82">
        <f t="shared" si="38"/>
        <v>3.4990567367522742</v>
      </c>
      <c r="AO31" s="82">
        <f t="shared" ref="AO31:AZ31" si="39">AO30*100/AO29</f>
        <v>1.6927217893922628</v>
      </c>
      <c r="AP31" s="82">
        <f t="shared" si="39"/>
        <v>0.46300270633182433</v>
      </c>
      <c r="AQ31" s="82">
        <f t="shared" si="39"/>
        <v>0.6094757634220882</v>
      </c>
      <c r="AR31" s="82">
        <f t="shared" si="39"/>
        <v>0.21348067221713446</v>
      </c>
      <c r="AS31" s="82">
        <f t="shared" si="39"/>
        <v>0.52508890481025883</v>
      </c>
      <c r="AT31" s="82">
        <f t="shared" si="39"/>
        <v>0.12884133409502416</v>
      </c>
      <c r="AU31" s="82">
        <f t="shared" si="39"/>
        <v>1.5002048648086326</v>
      </c>
      <c r="AV31" s="82">
        <f t="shared" si="39"/>
        <v>1.997505580093583</v>
      </c>
      <c r="AW31" s="82">
        <f t="shared" si="39"/>
        <v>2.4482625547602828</v>
      </c>
      <c r="AX31" s="82">
        <f t="shared" si="39"/>
        <v>4.3012998053530023</v>
      </c>
      <c r="AY31" s="82">
        <f t="shared" si="39"/>
        <v>1.6612308959473136E-2</v>
      </c>
      <c r="AZ31" s="82">
        <f t="shared" si="39"/>
        <v>0.27593968541144365</v>
      </c>
      <c r="BA31" s="82" t="s">
        <v>156</v>
      </c>
      <c r="BB31" s="82">
        <f t="shared" ref="BB31" si="40">BB30*100/BB29</f>
        <v>21.362229486928523</v>
      </c>
    </row>
    <row r="32" spans="1:54" ht="18" customHeight="1">
      <c r="A32" s="83" t="s">
        <v>153</v>
      </c>
      <c r="B32" s="84">
        <v>8.9</v>
      </c>
      <c r="C32" s="85">
        <v>0.08</v>
      </c>
      <c r="D32" s="86">
        <v>17.2</v>
      </c>
      <c r="E32" s="87">
        <v>6158.5999999999995</v>
      </c>
      <c r="F32" s="87">
        <v>135089.05978665341</v>
      </c>
      <c r="G32" s="87">
        <v>58234</v>
      </c>
      <c r="H32" s="87">
        <v>212696.78815110665</v>
      </c>
      <c r="I32" s="87">
        <v>157.09736508383824</v>
      </c>
      <c r="J32" s="87">
        <v>255.64000000000001</v>
      </c>
      <c r="K32" s="87">
        <v>60392.149999999994</v>
      </c>
      <c r="L32" s="86">
        <v>36.5</v>
      </c>
      <c r="M32" s="87">
        <v>1836</v>
      </c>
      <c r="N32" s="87">
        <v>214</v>
      </c>
      <c r="O32" s="87">
        <v>2528</v>
      </c>
      <c r="P32" s="87">
        <v>1192.664223287285</v>
      </c>
      <c r="Q32" s="87">
        <v>78508.698677800974</v>
      </c>
      <c r="R32" s="86">
        <v>92.7</v>
      </c>
      <c r="S32" s="87">
        <v>1187</v>
      </c>
      <c r="T32" s="87">
        <v>205</v>
      </c>
      <c r="U32" s="86">
        <v>76.8</v>
      </c>
      <c r="V32" s="86">
        <v>10.4</v>
      </c>
      <c r="W32" s="85">
        <v>0.16</v>
      </c>
      <c r="X32" s="84">
        <v>2.1</v>
      </c>
      <c r="Y32" s="86">
        <v>15.3</v>
      </c>
      <c r="Z32" s="86">
        <v>12.9</v>
      </c>
      <c r="AA32" s="86">
        <v>9.9</v>
      </c>
      <c r="AB32" s="85">
        <v>7.2999999999999995E-2</v>
      </c>
      <c r="AC32" s="86">
        <v>30.5</v>
      </c>
      <c r="AD32" s="85">
        <v>0.09</v>
      </c>
      <c r="AE32" s="85">
        <v>0.34</v>
      </c>
      <c r="AF32" s="85">
        <v>0.06</v>
      </c>
      <c r="AG32" s="84">
        <v>7.45</v>
      </c>
      <c r="AH32" s="85">
        <v>0.81499999999999995</v>
      </c>
      <c r="AI32" s="85">
        <v>8.4199999999999997E-2</v>
      </c>
      <c r="AJ32" s="85">
        <v>0.39300000000000002</v>
      </c>
      <c r="AK32" s="85">
        <v>8.8999999999999996E-2</v>
      </c>
      <c r="AL32" s="85">
        <v>0.68899999999999995</v>
      </c>
      <c r="AM32" s="85">
        <v>0.50800000000000001</v>
      </c>
      <c r="AN32" s="85">
        <v>0.255</v>
      </c>
      <c r="AO32" s="85">
        <v>1.19</v>
      </c>
      <c r="AP32" s="85">
        <v>0.26900000000000002</v>
      </c>
      <c r="AQ32" s="84">
        <v>2.15</v>
      </c>
      <c r="AR32" s="85">
        <v>0.50700000000000001</v>
      </c>
      <c r="AS32" s="84">
        <v>1.56</v>
      </c>
      <c r="AT32" s="85">
        <v>0.23400000000000001</v>
      </c>
      <c r="AU32" s="84">
        <v>1.61</v>
      </c>
      <c r="AV32" s="85">
        <v>0.23699999999999999</v>
      </c>
      <c r="AW32" s="85">
        <v>0.35699999999999998</v>
      </c>
      <c r="AX32" s="85">
        <v>3.1E-2</v>
      </c>
      <c r="AY32" s="86">
        <v>25.4</v>
      </c>
      <c r="AZ32" s="86">
        <v>19.5</v>
      </c>
      <c r="BA32" s="85">
        <v>8.9999999999999993E-3</v>
      </c>
      <c r="BB32" s="85">
        <v>4.8000000000000001E-2</v>
      </c>
    </row>
    <row r="34" spans="2:54" ht="18" customHeight="1"/>
    <row r="35" spans="2:54" ht="15.7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  <c r="M35" s="43"/>
      <c r="N35" s="43"/>
      <c r="O35" s="43"/>
      <c r="P35" s="43"/>
      <c r="Q35" s="43"/>
      <c r="R35" s="43"/>
      <c r="S35" s="44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4"/>
      <c r="AG35" s="44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4"/>
      <c r="AU35" s="44"/>
      <c r="AV35" s="43"/>
      <c r="AW35" s="43"/>
      <c r="AX35" s="43"/>
      <c r="AY35" s="43"/>
      <c r="AZ35" s="43"/>
      <c r="BA35" s="43"/>
      <c r="BB35" s="43"/>
    </row>
    <row r="80" ht="30" customHeight="1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424A-3D99-EF47-A54F-3B4010DC8D29}">
  <dimension ref="A1:Q26"/>
  <sheetViews>
    <sheetView tabSelected="1" zoomScaleNormal="100" workbookViewId="0">
      <pane ySplit="2" topLeftCell="A3" activePane="bottomLeft" state="frozen"/>
      <selection pane="bottomLeft" activeCell="E31" sqref="E31"/>
    </sheetView>
  </sheetViews>
  <sheetFormatPr defaultColWidth="10.875" defaultRowHeight="15"/>
  <cols>
    <col min="1" max="1" width="20.875" style="53" customWidth="1"/>
    <col min="2" max="13" width="11.875" style="53" customWidth="1"/>
    <col min="14" max="15" width="12.875" style="53" customWidth="1"/>
    <col min="16" max="16384" width="10.875" style="53"/>
  </cols>
  <sheetData>
    <row r="1" spans="1:17" s="164" customFormat="1" ht="15.75" thickBot="1">
      <c r="A1" s="164" t="s">
        <v>212</v>
      </c>
    </row>
    <row r="2" spans="1:17" s="8" customFormat="1" ht="30" customHeight="1" thickBot="1">
      <c r="A2" s="90" t="s">
        <v>0</v>
      </c>
      <c r="B2" s="105" t="s">
        <v>86</v>
      </c>
      <c r="C2" s="106"/>
      <c r="D2" s="107" t="s">
        <v>88</v>
      </c>
      <c r="E2" s="106"/>
      <c r="F2" s="99" t="s">
        <v>94</v>
      </c>
      <c r="G2" s="106"/>
      <c r="H2" s="99" t="s">
        <v>95</v>
      </c>
      <c r="I2" s="106"/>
      <c r="J2" s="99" t="s">
        <v>96</v>
      </c>
      <c r="K2" s="106"/>
      <c r="L2" s="99" t="s">
        <v>91</v>
      </c>
      <c r="M2" s="106"/>
    </row>
    <row r="3" spans="1:17" s="8" customFormat="1" ht="24.95" customHeight="1">
      <c r="A3" s="124" t="s">
        <v>180</v>
      </c>
      <c r="B3" s="8" t="s">
        <v>179</v>
      </c>
      <c r="C3" s="10"/>
      <c r="D3" s="114" t="s">
        <v>181</v>
      </c>
      <c r="E3" s="10"/>
      <c r="F3" s="8" t="s">
        <v>182</v>
      </c>
      <c r="G3" s="10"/>
      <c r="H3" s="8" t="s">
        <v>182</v>
      </c>
      <c r="I3" s="10"/>
      <c r="J3" s="8" t="s">
        <v>182</v>
      </c>
      <c r="K3" s="10"/>
      <c r="L3" s="8" t="s">
        <v>184</v>
      </c>
      <c r="M3" s="10"/>
    </row>
    <row r="4" spans="1:17" s="8" customFormat="1" ht="18" customHeight="1">
      <c r="A4" s="125" t="s">
        <v>120</v>
      </c>
      <c r="B4" s="126">
        <v>0.71025000000000005</v>
      </c>
      <c r="C4" s="112"/>
      <c r="D4" s="126">
        <v>0.51185000000000003</v>
      </c>
      <c r="E4" s="112"/>
      <c r="F4" s="8">
        <v>16.940799999999999</v>
      </c>
      <c r="H4" s="8">
        <v>15.497400000000001</v>
      </c>
      <c r="J4" s="8">
        <v>36.720599999999997</v>
      </c>
      <c r="L4" s="126">
        <v>0.28217003416529368</v>
      </c>
    </row>
    <row r="5" spans="1:17" s="8" customFormat="1" ht="18" customHeight="1">
      <c r="A5" s="111" t="s">
        <v>188</v>
      </c>
      <c r="B5" s="126">
        <v>8.6495345071370134E-6</v>
      </c>
      <c r="C5" s="127"/>
      <c r="D5" s="126">
        <v>5.9553123567172937E-6</v>
      </c>
      <c r="E5" s="127"/>
      <c r="F5" s="8">
        <v>1.9E-3</v>
      </c>
      <c r="H5" s="8">
        <v>1.9E-3</v>
      </c>
      <c r="J5" s="8">
        <v>5.0000000000000001E-3</v>
      </c>
      <c r="L5" s="126">
        <v>5.0921358470804038E-6</v>
      </c>
    </row>
    <row r="6" spans="1:17" s="8" customFormat="1" ht="18" customHeight="1">
      <c r="A6" s="137" t="s">
        <v>183</v>
      </c>
      <c r="B6" s="123">
        <v>8</v>
      </c>
      <c r="C6" s="123"/>
      <c r="D6" s="123">
        <v>7</v>
      </c>
      <c r="E6" s="123"/>
      <c r="F6" s="123">
        <v>228</v>
      </c>
      <c r="G6" s="123"/>
      <c r="H6" s="123">
        <v>228</v>
      </c>
      <c r="I6" s="123"/>
      <c r="J6" s="123">
        <v>228</v>
      </c>
      <c r="K6" s="123"/>
      <c r="L6" s="123">
        <v>36</v>
      </c>
      <c r="M6" s="113"/>
    </row>
    <row r="7" spans="1:17" s="8" customFormat="1" ht="18" customHeight="1">
      <c r="A7" s="89"/>
      <c r="B7" s="116"/>
      <c r="C7" s="10"/>
      <c r="D7" s="12"/>
      <c r="E7" s="10"/>
      <c r="F7" s="115"/>
      <c r="G7" s="10"/>
      <c r="H7" s="115"/>
      <c r="I7" s="10"/>
      <c r="J7" s="115"/>
      <c r="K7" s="10"/>
      <c r="L7" s="115"/>
      <c r="M7" s="10"/>
    </row>
    <row r="8" spans="1:17" s="8" customFormat="1" ht="18" customHeight="1">
      <c r="A8" s="89"/>
      <c r="B8" s="116"/>
      <c r="C8" s="10"/>
      <c r="D8" s="12"/>
      <c r="E8" s="10"/>
      <c r="F8" s="115"/>
      <c r="G8" s="10"/>
      <c r="H8" s="115"/>
      <c r="I8" s="10"/>
      <c r="J8" s="115"/>
      <c r="K8" s="10"/>
      <c r="L8" s="115"/>
      <c r="M8" s="10"/>
    </row>
    <row r="9" spans="1:17" s="8" customFormat="1" ht="30" customHeight="1" thickBot="1">
      <c r="A9" s="90" t="s">
        <v>0</v>
      </c>
      <c r="B9" s="105" t="s">
        <v>86</v>
      </c>
      <c r="C9" s="106" t="s">
        <v>187</v>
      </c>
      <c r="D9" s="107" t="s">
        <v>88</v>
      </c>
      <c r="E9" s="106" t="s">
        <v>187</v>
      </c>
      <c r="F9" s="99" t="s">
        <v>94</v>
      </c>
      <c r="G9" s="106" t="s">
        <v>187</v>
      </c>
      <c r="H9" s="99" t="s">
        <v>95</v>
      </c>
      <c r="I9" s="106" t="s">
        <v>187</v>
      </c>
      <c r="J9" s="99" t="s">
        <v>96</v>
      </c>
      <c r="K9" s="106" t="s">
        <v>187</v>
      </c>
      <c r="L9" s="99" t="s">
        <v>91</v>
      </c>
      <c r="M9" s="106" t="s">
        <v>187</v>
      </c>
    </row>
    <row r="10" spans="1:17" ht="18" customHeight="1">
      <c r="A10" s="62" t="s">
        <v>165</v>
      </c>
      <c r="B10" s="117">
        <v>0.70500092304203299</v>
      </c>
      <c r="C10" s="117">
        <v>4.9614076766989199E-6</v>
      </c>
      <c r="D10" s="117">
        <v>0.51263360826114057</v>
      </c>
      <c r="E10" s="117">
        <v>4.9488066032356796E-6</v>
      </c>
      <c r="F10" s="121">
        <v>18.8019</v>
      </c>
      <c r="G10" s="122">
        <v>1.714242681751438E-3</v>
      </c>
      <c r="H10" s="121">
        <v>15.6225</v>
      </c>
      <c r="I10" s="122">
        <v>1.7811464181024441E-3</v>
      </c>
      <c r="J10" s="121">
        <v>38.822000000000003</v>
      </c>
      <c r="K10" s="122">
        <v>5.1222213340846598E-3</v>
      </c>
      <c r="L10" s="117">
        <v>0.28286970396441014</v>
      </c>
      <c r="M10" s="117">
        <v>3.2591379726498335E-6</v>
      </c>
      <c r="N10" s="8"/>
      <c r="O10" s="8"/>
      <c r="P10" s="8"/>
      <c r="Q10" s="8"/>
    </row>
    <row r="11" spans="1:17" ht="18" customHeight="1">
      <c r="A11" s="129" t="s">
        <v>185</v>
      </c>
      <c r="B11" s="130"/>
      <c r="C11" s="130"/>
      <c r="D11" s="130"/>
      <c r="E11" s="130"/>
      <c r="F11" s="131"/>
      <c r="G11" s="132"/>
      <c r="H11" s="131"/>
      <c r="I11" s="132"/>
      <c r="J11" s="131"/>
      <c r="K11" s="132"/>
      <c r="L11" s="130"/>
      <c r="M11" s="130"/>
      <c r="N11" s="8"/>
      <c r="O11" s="8"/>
      <c r="P11" s="8"/>
      <c r="Q11" s="8"/>
    </row>
    <row r="12" spans="1:17" ht="18" customHeight="1">
      <c r="A12" s="140" t="s">
        <v>120</v>
      </c>
      <c r="B12" s="130">
        <v>0.70500605948749062</v>
      </c>
      <c r="C12" s="130"/>
      <c r="D12" s="130">
        <v>0.51264318462933489</v>
      </c>
      <c r="E12" s="130"/>
      <c r="F12" s="131">
        <v>18.798843726931192</v>
      </c>
      <c r="G12" s="132"/>
      <c r="H12" s="131">
        <v>15.623508485752495</v>
      </c>
      <c r="I12" s="132"/>
      <c r="J12" s="131">
        <v>38.828057742464985</v>
      </c>
      <c r="K12" s="132"/>
      <c r="L12" s="130">
        <v>0.28286889758696415</v>
      </c>
      <c r="M12" s="130"/>
      <c r="N12" s="8"/>
      <c r="O12" s="8"/>
      <c r="P12" s="8"/>
      <c r="Q12" s="8"/>
    </row>
    <row r="13" spans="1:17" ht="18" customHeight="1">
      <c r="A13" s="141" t="s">
        <v>188</v>
      </c>
      <c r="B13" s="130">
        <v>7.3232346400411894E-6</v>
      </c>
      <c r="C13" s="130"/>
      <c r="D13" s="130">
        <v>1.4418153544183491E-5</v>
      </c>
      <c r="E13" s="130"/>
      <c r="F13" s="132">
        <v>2.6813186358049246E-3</v>
      </c>
      <c r="G13" s="132"/>
      <c r="H13" s="132">
        <v>2.8173613436083675E-3</v>
      </c>
      <c r="I13" s="132"/>
      <c r="J13" s="132">
        <v>9.9449619304827971E-3</v>
      </c>
      <c r="K13" s="132"/>
      <c r="L13" s="130">
        <v>1.4415053580496421E-5</v>
      </c>
      <c r="M13" s="130"/>
      <c r="N13" s="8"/>
      <c r="O13" s="8"/>
      <c r="P13" s="8"/>
      <c r="Q13" s="8"/>
    </row>
    <row r="14" spans="1:17" ht="18" customHeight="1">
      <c r="A14" s="142" t="s">
        <v>183</v>
      </c>
      <c r="B14" s="156">
        <v>7</v>
      </c>
      <c r="C14" s="157"/>
      <c r="D14" s="156">
        <v>10</v>
      </c>
      <c r="E14" s="157"/>
      <c r="F14" s="158">
        <v>3</v>
      </c>
      <c r="G14" s="156"/>
      <c r="H14" s="158">
        <v>3</v>
      </c>
      <c r="I14" s="156"/>
      <c r="J14" s="158">
        <v>3</v>
      </c>
      <c r="K14" s="159"/>
      <c r="L14" s="156">
        <v>11</v>
      </c>
      <c r="M14" s="157"/>
      <c r="N14" s="8"/>
      <c r="O14" s="8"/>
      <c r="P14" s="8"/>
      <c r="Q14" s="8"/>
    </row>
    <row r="15" spans="1:17" ht="18" customHeight="1">
      <c r="A15" s="134" t="s">
        <v>186</v>
      </c>
      <c r="B15" s="136"/>
      <c r="C15" s="130"/>
      <c r="D15" s="136"/>
      <c r="E15" s="130"/>
      <c r="F15" s="131"/>
      <c r="G15" s="132"/>
      <c r="H15" s="131"/>
      <c r="I15" s="132"/>
      <c r="J15" s="131"/>
      <c r="K15" s="132"/>
      <c r="L15" s="136"/>
      <c r="M15" s="130"/>
      <c r="N15" s="8"/>
      <c r="O15" s="8"/>
      <c r="P15" s="8"/>
      <c r="Q15" s="8"/>
    </row>
    <row r="16" spans="1:17" ht="18" customHeight="1">
      <c r="A16" s="140" t="s">
        <v>120</v>
      </c>
      <c r="B16" s="136" t="s">
        <v>189</v>
      </c>
      <c r="C16" s="130"/>
      <c r="D16" s="136" t="s">
        <v>189</v>
      </c>
      <c r="E16" s="130"/>
      <c r="F16" s="138">
        <v>18.8004</v>
      </c>
      <c r="G16" s="139"/>
      <c r="H16" s="138">
        <v>15.623799999999999</v>
      </c>
      <c r="I16" s="139"/>
      <c r="J16" s="138">
        <v>38.828699999999998</v>
      </c>
      <c r="K16" s="139"/>
      <c r="L16" s="136" t="s">
        <v>189</v>
      </c>
      <c r="M16" s="130"/>
      <c r="N16" s="8"/>
      <c r="O16" s="8"/>
      <c r="P16" s="8"/>
      <c r="Q16" s="8"/>
    </row>
    <row r="17" spans="1:17" ht="18" customHeight="1">
      <c r="A17" s="141" t="s">
        <v>188</v>
      </c>
      <c r="B17" s="136"/>
      <c r="C17" s="130"/>
      <c r="D17" s="136"/>
      <c r="E17" s="130"/>
      <c r="F17" s="139">
        <v>3.8E-3</v>
      </c>
      <c r="G17" s="132"/>
      <c r="H17" s="139">
        <v>1.6000000000000001E-3</v>
      </c>
      <c r="I17" s="132"/>
      <c r="J17" s="139">
        <v>4.8999999999999998E-3</v>
      </c>
      <c r="K17" s="132"/>
      <c r="L17" s="136"/>
      <c r="M17" s="130"/>
      <c r="N17" s="8"/>
      <c r="O17" s="8"/>
      <c r="P17" s="8"/>
      <c r="Q17" s="8"/>
    </row>
    <row r="18" spans="1:17" ht="18" customHeight="1">
      <c r="A18" s="142" t="s">
        <v>183</v>
      </c>
      <c r="B18" s="128"/>
      <c r="C18" s="128"/>
      <c r="D18" s="128"/>
      <c r="E18" s="128"/>
      <c r="F18" s="133">
        <v>4</v>
      </c>
      <c r="G18" s="128"/>
      <c r="H18" s="133">
        <v>4</v>
      </c>
      <c r="I18" s="128"/>
      <c r="J18" s="133">
        <v>4</v>
      </c>
      <c r="K18" s="128"/>
      <c r="L18" s="128"/>
      <c r="M18" s="128"/>
      <c r="N18" s="8"/>
      <c r="O18" s="8"/>
      <c r="P18" s="8"/>
      <c r="Q18" s="8"/>
    </row>
    <row r="19" spans="1:17" ht="18" customHeight="1">
      <c r="A19" s="118"/>
      <c r="B19" s="119"/>
      <c r="C19" s="119"/>
      <c r="D19" s="119"/>
      <c r="E19" s="119"/>
      <c r="F19" s="120"/>
      <c r="G19" s="119"/>
      <c r="H19" s="120"/>
      <c r="I19" s="119"/>
      <c r="J19" s="120"/>
      <c r="K19" s="119"/>
      <c r="N19" s="8"/>
      <c r="O19" s="8"/>
      <c r="P19" s="8"/>
      <c r="Q19" s="8"/>
    </row>
    <row r="20" spans="1:17">
      <c r="A20" s="1" t="s">
        <v>190</v>
      </c>
      <c r="P20" s="135"/>
    </row>
    <row r="21" spans="1:17">
      <c r="A21" s="1" t="s">
        <v>191</v>
      </c>
      <c r="P21" s="135"/>
    </row>
    <row r="22" spans="1:17" ht="18">
      <c r="A22" s="53" t="s">
        <v>177</v>
      </c>
    </row>
    <row r="23" spans="1:17" ht="18">
      <c r="A23" s="53" t="s">
        <v>178</v>
      </c>
    </row>
    <row r="25" spans="1:17">
      <c r="A25" s="1" t="s">
        <v>192</v>
      </c>
      <c r="P25" s="135"/>
    </row>
    <row r="26" spans="1:17" ht="15.75">
      <c r="A26"/>
    </row>
  </sheetData>
  <phoneticPr fontId="2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Antje Dürkefälden</dc:creator>
  <cp:lastModifiedBy>Portnyagin, Maxim</cp:lastModifiedBy>
  <dcterms:created xsi:type="dcterms:W3CDTF">2023-11-01T14:30:56Z</dcterms:created>
  <dcterms:modified xsi:type="dcterms:W3CDTF">2024-06-24T11:22:26Z</dcterms:modified>
</cp:coreProperties>
</file>